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 D\Финансы\Доклад\2020\Декабрь\Таблицы\"/>
    </mc:Choice>
  </mc:AlternateContent>
  <bookViews>
    <workbookView xWindow="0" yWindow="0" windowWidth="28800" windowHeight="12435" activeTab="3"/>
  </bookViews>
  <sheets>
    <sheet name="1990-2003" sheetId="1" r:id="rId1"/>
    <sheet name="2004-2006" sheetId="2" r:id="rId2"/>
    <sheet name="2007-2008" sheetId="3" r:id="rId3"/>
    <sheet name="2009-2020" sheetId="4" r:id="rId4"/>
  </sheets>
  <calcPr calcId="162913"/>
</workbook>
</file>

<file path=xl/calcChain.xml><?xml version="1.0" encoding="utf-8"?>
<calcChain xmlns="http://schemas.openxmlformats.org/spreadsheetml/2006/main">
  <c r="J18" i="1" l="1"/>
  <c r="J13" i="1"/>
  <c r="FZ221" i="1" l="1"/>
  <c r="FZ220" i="1" s="1"/>
  <c r="FZ219" i="1" s="1"/>
  <c r="FZ211" i="1"/>
  <c r="FZ208" i="1"/>
  <c r="FZ207" i="1" s="1"/>
  <c r="FZ206" i="1"/>
  <c r="FZ205" i="1" s="1"/>
  <c r="FZ199" i="1"/>
  <c r="FZ193" i="1"/>
  <c r="FZ185" i="1"/>
  <c r="FZ181" i="1" s="1"/>
  <c r="FZ165" i="1" s="1"/>
  <c r="FZ159" i="1"/>
  <c r="FZ152" i="1"/>
  <c r="FZ145" i="1"/>
  <c r="FZ141" i="1" s="1"/>
  <c r="FZ117" i="1"/>
  <c r="FZ116" i="1" s="1"/>
  <c r="FZ103" i="1"/>
  <c r="FZ101" i="1"/>
  <c r="FZ98" i="1"/>
  <c r="FZ87" i="1"/>
  <c r="FZ83" i="1"/>
  <c r="FZ70" i="1"/>
  <c r="FZ66" i="1"/>
  <c r="FZ65" i="1" s="1"/>
  <c r="FZ53" i="1"/>
  <c r="FZ51" i="1" s="1"/>
  <c r="FZ49" i="1" s="1"/>
  <c r="FZ27" i="1"/>
  <c r="FZ25" i="1" s="1"/>
  <c r="FZ18" i="1"/>
  <c r="FZ17" i="1" s="1"/>
  <c r="FZ13" i="1"/>
  <c r="EW98" i="1"/>
  <c r="EW87" i="1"/>
  <c r="EW83" i="1"/>
  <c r="EW66" i="1"/>
  <c r="EW65" i="1"/>
  <c r="EW103" i="1"/>
  <c r="EW70" i="1"/>
  <c r="EW25" i="1"/>
  <c r="EW13" i="1"/>
  <c r="EW18" i="1"/>
  <c r="EW17" i="1" s="1"/>
  <c r="EW53" i="1"/>
  <c r="EW51" i="1" s="1"/>
  <c r="EW49" i="1" s="1"/>
  <c r="EW117" i="1"/>
  <c r="EW120" i="1"/>
  <c r="EW124" i="1"/>
  <c r="EW128" i="1"/>
  <c r="EW137" i="1"/>
  <c r="EW132" i="1" s="1"/>
  <c r="EW142" i="1"/>
  <c r="EW149" i="1"/>
  <c r="EW145" i="1" s="1"/>
  <c r="EW152" i="1"/>
  <c r="EW159" i="1"/>
  <c r="EW166" i="1"/>
  <c r="EW170" i="1"/>
  <c r="EW174" i="1"/>
  <c r="EW177" i="1"/>
  <c r="EW188" i="1"/>
  <c r="EW181" i="1" s="1"/>
  <c r="EW189" i="1"/>
  <c r="EW193" i="1"/>
  <c r="EW199" i="1"/>
  <c r="EW205" i="1"/>
  <c r="EW208" i="1"/>
  <c r="EW215" i="1"/>
  <c r="EW214" i="1" s="1"/>
  <c r="EW221" i="1"/>
  <c r="EW224" i="1"/>
  <c r="EW229" i="1"/>
  <c r="EW227" i="1" s="1"/>
  <c r="EW226" i="1" s="1"/>
  <c r="EW232" i="1"/>
  <c r="EV164" i="1"/>
  <c r="EV159" i="1" s="1"/>
  <c r="EV188" i="1"/>
  <c r="EV181" i="1" s="1"/>
  <c r="EV149" i="1"/>
  <c r="EV145" i="1" s="1"/>
  <c r="EV137" i="1"/>
  <c r="EU137" i="1"/>
  <c r="EU132" i="1" s="1"/>
  <c r="EV101" i="1"/>
  <c r="EA221" i="1"/>
  <c r="EA224" i="1"/>
  <c r="EA229" i="1"/>
  <c r="EA227" i="1"/>
  <c r="EA232" i="1"/>
  <c r="DB13" i="1"/>
  <c r="CL13" i="1" s="1"/>
  <c r="DB18" i="1"/>
  <c r="DB25" i="1"/>
  <c r="CL25" i="1" s="1"/>
  <c r="DB53" i="1"/>
  <c r="DB66" i="1"/>
  <c r="DB65" i="1" s="1"/>
  <c r="DB70" i="1"/>
  <c r="CL70" i="1" s="1"/>
  <c r="DB83" i="1"/>
  <c r="CL83" i="1"/>
  <c r="DB87" i="1"/>
  <c r="CL87" i="1" s="1"/>
  <c r="DB98" i="1"/>
  <c r="DB103" i="1"/>
  <c r="DB117" i="1"/>
  <c r="CL117" i="1" s="1"/>
  <c r="DB120" i="1"/>
  <c r="DB124" i="1"/>
  <c r="DB128" i="1"/>
  <c r="CL128" i="1" s="1"/>
  <c r="DB132" i="1"/>
  <c r="CL132" i="1" s="1"/>
  <c r="DB140" i="1"/>
  <c r="CL140" i="1" s="1"/>
  <c r="DB142" i="1"/>
  <c r="DB145" i="1"/>
  <c r="DB152" i="1"/>
  <c r="DB159" i="1"/>
  <c r="CL159" i="1" s="1"/>
  <c r="DB166" i="1"/>
  <c r="DB170" i="1"/>
  <c r="CL170" i="1" s="1"/>
  <c r="DB174" i="1"/>
  <c r="DB177" i="1"/>
  <c r="CL177" i="1" s="1"/>
  <c r="DB181" i="1"/>
  <c r="CL181" i="1" s="1"/>
  <c r="DB189" i="1"/>
  <c r="CL189" i="1" s="1"/>
  <c r="DB193" i="1"/>
  <c r="CL193" i="1" s="1"/>
  <c r="DB199" i="1"/>
  <c r="CL199" i="1" s="1"/>
  <c r="DB205" i="1"/>
  <c r="CL14" i="1"/>
  <c r="CL15" i="1"/>
  <c r="CL19" i="1"/>
  <c r="CL26" i="1"/>
  <c r="CL27" i="1"/>
  <c r="CL52" i="1"/>
  <c r="CL54" i="1"/>
  <c r="CL55" i="1"/>
  <c r="CL66" i="1"/>
  <c r="CL67" i="1"/>
  <c r="CL68" i="1"/>
  <c r="CL69" i="1"/>
  <c r="CL71" i="1"/>
  <c r="CL72" i="1"/>
  <c r="CL73" i="1"/>
  <c r="CL74" i="1"/>
  <c r="CL75" i="1"/>
  <c r="CL76" i="1"/>
  <c r="CL77" i="1"/>
  <c r="CL78" i="1"/>
  <c r="CL79" i="1"/>
  <c r="CL80" i="1"/>
  <c r="CL81" i="1"/>
  <c r="CL82" i="1"/>
  <c r="CL84" i="1"/>
  <c r="CL85" i="1"/>
  <c r="CL88" i="1"/>
  <c r="CL89" i="1"/>
  <c r="CL90" i="1"/>
  <c r="CL91" i="1"/>
  <c r="CL92" i="1"/>
  <c r="CL93" i="1"/>
  <c r="CL94" i="1"/>
  <c r="CL95" i="1"/>
  <c r="CL96" i="1"/>
  <c r="CL97" i="1"/>
  <c r="CL99" i="1"/>
  <c r="CL100" i="1"/>
  <c r="DB101" i="1"/>
  <c r="CL101" i="1" s="1"/>
  <c r="CL102" i="1"/>
  <c r="CL103" i="1"/>
  <c r="CL104" i="1"/>
  <c r="CL105" i="1"/>
  <c r="CL106" i="1"/>
  <c r="CL107" i="1"/>
  <c r="CL108" i="1"/>
  <c r="CL109" i="1"/>
  <c r="CL110" i="1"/>
  <c r="CL111" i="1"/>
  <c r="CL112" i="1"/>
  <c r="CL113" i="1"/>
  <c r="CL114" i="1"/>
  <c r="CL115" i="1"/>
  <c r="CL118" i="1"/>
  <c r="CL119" i="1"/>
  <c r="CL121" i="1"/>
  <c r="CL122" i="1"/>
  <c r="CL123" i="1"/>
  <c r="CL124" i="1"/>
  <c r="CL125" i="1"/>
  <c r="CL126" i="1"/>
  <c r="CL127" i="1"/>
  <c r="CL129" i="1"/>
  <c r="CL130" i="1"/>
  <c r="CL131" i="1"/>
  <c r="CL133" i="1"/>
  <c r="CL134" i="1"/>
  <c r="CL135" i="1"/>
  <c r="CL136" i="1"/>
  <c r="CL137" i="1"/>
  <c r="CL142" i="1"/>
  <c r="CL143" i="1"/>
  <c r="CL146" i="1"/>
  <c r="CL147" i="1"/>
  <c r="CL148" i="1"/>
  <c r="CL149" i="1"/>
  <c r="CL150" i="1"/>
  <c r="CL152" i="1"/>
  <c r="CL153" i="1"/>
  <c r="CL154" i="1"/>
  <c r="CL155" i="1"/>
  <c r="CL156" i="1"/>
  <c r="CL157" i="1"/>
  <c r="CL160" i="1"/>
  <c r="CL161" i="1"/>
  <c r="CL162" i="1"/>
  <c r="CL163" i="1"/>
  <c r="CL164" i="1"/>
  <c r="CL166" i="1"/>
  <c r="CL167" i="1"/>
  <c r="CL168" i="1"/>
  <c r="CL169" i="1"/>
  <c r="CL171" i="1"/>
  <c r="CL172" i="1"/>
  <c r="CL173" i="1"/>
  <c r="CL175" i="1"/>
  <c r="CL176" i="1"/>
  <c r="CL178" i="1"/>
  <c r="CL179" i="1"/>
  <c r="CL180" i="1"/>
  <c r="CL182" i="1"/>
  <c r="CL183" i="1"/>
  <c r="CL184" i="1"/>
  <c r="CL185" i="1"/>
  <c r="CL186" i="1"/>
  <c r="CL187" i="1"/>
  <c r="CL188" i="1"/>
  <c r="CL190" i="1"/>
  <c r="CL191" i="1"/>
  <c r="CL192" i="1"/>
  <c r="CL194" i="1"/>
  <c r="CL195" i="1"/>
  <c r="CL196" i="1"/>
  <c r="CL197" i="1"/>
  <c r="CL198" i="1"/>
  <c r="CL200" i="1"/>
  <c r="CL201" i="1"/>
  <c r="CL202" i="1"/>
  <c r="CL203" i="1"/>
  <c r="CL204" i="1"/>
  <c r="CL205" i="1"/>
  <c r="CL206" i="1"/>
  <c r="DB208" i="1"/>
  <c r="CL208" i="1" s="1"/>
  <c r="DB215" i="1"/>
  <c r="DB214" i="1" s="1"/>
  <c r="CL209" i="1"/>
  <c r="CL210" i="1"/>
  <c r="CL211" i="1"/>
  <c r="CL212" i="1"/>
  <c r="CL213" i="1"/>
  <c r="CL216" i="1"/>
  <c r="CL217" i="1"/>
  <c r="CL218" i="1"/>
  <c r="DB221" i="1"/>
  <c r="DB224" i="1"/>
  <c r="CL224" i="1" s="1"/>
  <c r="DB229" i="1"/>
  <c r="DB227" i="1"/>
  <c r="DB232" i="1"/>
  <c r="CL232" i="1" s="1"/>
  <c r="CL222" i="1"/>
  <c r="CL223" i="1"/>
  <c r="CL225" i="1"/>
  <c r="CL228" i="1"/>
  <c r="CL230" i="1"/>
  <c r="CL231" i="1"/>
  <c r="CL233" i="1"/>
  <c r="CL234" i="1"/>
  <c r="CL235" i="1"/>
  <c r="CL236" i="1"/>
  <c r="CL237" i="1"/>
  <c r="ES188" i="1"/>
  <c r="ES181" i="1" s="1"/>
  <c r="ET188" i="1"/>
  <c r="ES166" i="1"/>
  <c r="ES170" i="1"/>
  <c r="ES174" i="1"/>
  <c r="ES177" i="1"/>
  <c r="EJ13" i="1"/>
  <c r="DT13" i="1" s="1"/>
  <c r="EJ18" i="1"/>
  <c r="EJ17" i="1" s="1"/>
  <c r="EJ25" i="1"/>
  <c r="EJ53" i="1"/>
  <c r="EJ66" i="1"/>
  <c r="EJ65" i="1" s="1"/>
  <c r="EJ70" i="1"/>
  <c r="DT70" i="1" s="1"/>
  <c r="EJ83" i="1"/>
  <c r="DT83" i="1" s="1"/>
  <c r="EJ87" i="1"/>
  <c r="EJ98" i="1"/>
  <c r="EJ103" i="1"/>
  <c r="DT103" i="1" s="1"/>
  <c r="EJ117" i="1"/>
  <c r="DT117" i="1" s="1"/>
  <c r="EJ120" i="1"/>
  <c r="EJ124" i="1"/>
  <c r="DT124" i="1" s="1"/>
  <c r="EJ128" i="1"/>
  <c r="EJ140" i="1"/>
  <c r="DT140" i="1" s="1"/>
  <c r="EJ142" i="1"/>
  <c r="DT142" i="1" s="1"/>
  <c r="EJ145" i="1"/>
  <c r="EJ157" i="1"/>
  <c r="EJ152" i="1" s="1"/>
  <c r="DT152" i="1" s="1"/>
  <c r="EJ159" i="1"/>
  <c r="EJ166" i="1"/>
  <c r="DT166" i="1" s="1"/>
  <c r="EJ170" i="1"/>
  <c r="EJ174" i="1"/>
  <c r="EJ177" i="1"/>
  <c r="EJ189" i="1"/>
  <c r="DT189" i="1" s="1"/>
  <c r="EJ193" i="1"/>
  <c r="EJ205" i="1"/>
  <c r="EJ208" i="1"/>
  <c r="EJ215" i="1"/>
  <c r="DT14" i="1"/>
  <c r="DT19" i="1"/>
  <c r="DT25" i="1"/>
  <c r="DT26" i="1"/>
  <c r="DT27" i="1"/>
  <c r="DT52" i="1"/>
  <c r="DT54" i="1"/>
  <c r="DT55" i="1"/>
  <c r="DT66" i="1"/>
  <c r="DT67" i="1"/>
  <c r="DT68" i="1"/>
  <c r="DT69" i="1"/>
  <c r="DT71" i="1"/>
  <c r="DT72" i="1"/>
  <c r="DT73" i="1"/>
  <c r="DT74" i="1"/>
  <c r="DT75" i="1"/>
  <c r="DT76" i="1"/>
  <c r="DT77" i="1"/>
  <c r="DT78" i="1"/>
  <c r="DT79" i="1"/>
  <c r="DT80" i="1"/>
  <c r="DT81" i="1"/>
  <c r="DT82" i="1"/>
  <c r="DT84" i="1"/>
  <c r="DT85" i="1"/>
  <c r="DT87" i="1"/>
  <c r="DT88" i="1"/>
  <c r="DT89" i="1"/>
  <c r="DT90" i="1"/>
  <c r="DT91" i="1"/>
  <c r="DT92" i="1"/>
  <c r="DT93" i="1"/>
  <c r="DT94" i="1"/>
  <c r="DT95" i="1"/>
  <c r="DT96" i="1"/>
  <c r="DT97" i="1"/>
  <c r="DT99" i="1"/>
  <c r="DT100" i="1"/>
  <c r="EJ101" i="1"/>
  <c r="DT101" i="1" s="1"/>
  <c r="DT102" i="1"/>
  <c r="DT104" i="1"/>
  <c r="DT105" i="1"/>
  <c r="DT106" i="1"/>
  <c r="DT107" i="1"/>
  <c r="DT108" i="1"/>
  <c r="DT109" i="1"/>
  <c r="DT110" i="1"/>
  <c r="DT111" i="1"/>
  <c r="DT112" i="1"/>
  <c r="DT113" i="1"/>
  <c r="DT114" i="1"/>
  <c r="DT115" i="1"/>
  <c r="DT118" i="1"/>
  <c r="DT119" i="1"/>
  <c r="DT120" i="1"/>
  <c r="DT121" i="1"/>
  <c r="DT122" i="1"/>
  <c r="DT123" i="1"/>
  <c r="DT125" i="1"/>
  <c r="DT126" i="1"/>
  <c r="DT127" i="1"/>
  <c r="DT128" i="1"/>
  <c r="DT129" i="1"/>
  <c r="DT130" i="1"/>
  <c r="DT131" i="1"/>
  <c r="DT132" i="1"/>
  <c r="DT133" i="1"/>
  <c r="DT134" i="1"/>
  <c r="DT135" i="1"/>
  <c r="DT136" i="1"/>
  <c r="DT137" i="1"/>
  <c r="DT143" i="1"/>
  <c r="DT146" i="1"/>
  <c r="DT147" i="1"/>
  <c r="DT148" i="1"/>
  <c r="DT149" i="1"/>
  <c r="DT150" i="1"/>
  <c r="DT153" i="1"/>
  <c r="DT154" i="1"/>
  <c r="DT155" i="1"/>
  <c r="DT156" i="1"/>
  <c r="DT157" i="1"/>
  <c r="DT159" i="1"/>
  <c r="DT160" i="1"/>
  <c r="DT161" i="1"/>
  <c r="DT162" i="1"/>
  <c r="DT163" i="1"/>
  <c r="DT164" i="1"/>
  <c r="DT167" i="1"/>
  <c r="DT168" i="1"/>
  <c r="DT169" i="1"/>
  <c r="DT171" i="1"/>
  <c r="DT172" i="1"/>
  <c r="DT173" i="1"/>
  <c r="DT174" i="1"/>
  <c r="DT175" i="1"/>
  <c r="DT176" i="1"/>
  <c r="DT177" i="1"/>
  <c r="DT178" i="1"/>
  <c r="DT179" i="1"/>
  <c r="DT180" i="1"/>
  <c r="DT181" i="1"/>
  <c r="DT182" i="1"/>
  <c r="DT183" i="1"/>
  <c r="DT184" i="1"/>
  <c r="DT185" i="1"/>
  <c r="DT186" i="1"/>
  <c r="DT187" i="1"/>
  <c r="EJ188" i="1"/>
  <c r="DT188" i="1" s="1"/>
  <c r="DT190" i="1"/>
  <c r="DT191" i="1"/>
  <c r="DT192" i="1"/>
  <c r="DT193" i="1"/>
  <c r="DT194" i="1"/>
  <c r="DT195" i="1"/>
  <c r="DT196" i="1"/>
  <c r="DT197" i="1"/>
  <c r="DT198" i="1"/>
  <c r="DT199" i="1"/>
  <c r="DT200" i="1"/>
  <c r="DT201" i="1"/>
  <c r="DT202" i="1"/>
  <c r="DT203" i="1"/>
  <c r="DT204" i="1"/>
  <c r="DT205" i="1"/>
  <c r="DT206" i="1"/>
  <c r="DT209" i="1"/>
  <c r="DT210" i="1"/>
  <c r="DT211" i="1"/>
  <c r="DT212" i="1"/>
  <c r="DT213" i="1"/>
  <c r="DT216" i="1"/>
  <c r="DT217" i="1"/>
  <c r="DT218" i="1"/>
  <c r="EJ221" i="1"/>
  <c r="EJ224" i="1"/>
  <c r="DT224" i="1" s="1"/>
  <c r="EJ229" i="1"/>
  <c r="EJ232" i="1"/>
  <c r="DT222" i="1"/>
  <c r="DT223" i="1"/>
  <c r="DT225" i="1"/>
  <c r="DT228" i="1"/>
  <c r="DT230" i="1"/>
  <c r="DT231" i="1"/>
  <c r="DT232" i="1"/>
  <c r="DT233" i="1"/>
  <c r="DT234" i="1"/>
  <c r="DT235" i="1"/>
  <c r="DT236" i="1"/>
  <c r="DT237" i="1"/>
  <c r="DT238" i="1"/>
  <c r="EU13" i="1"/>
  <c r="EU18" i="1"/>
  <c r="EU17" i="1" s="1"/>
  <c r="EU25" i="1"/>
  <c r="EU53" i="1"/>
  <c r="EU51" i="1" s="1"/>
  <c r="EU49" i="1" s="1"/>
  <c r="EU66" i="1"/>
  <c r="EU65" i="1" s="1"/>
  <c r="EU70" i="1"/>
  <c r="EU87" i="1"/>
  <c r="EU98" i="1"/>
  <c r="EU103" i="1"/>
  <c r="EU83" i="1"/>
  <c r="EU117" i="1"/>
  <c r="EU120" i="1"/>
  <c r="EU124" i="1"/>
  <c r="EU128" i="1"/>
  <c r="EU142" i="1"/>
  <c r="EU145" i="1"/>
  <c r="EU141" i="1" s="1"/>
  <c r="EU152" i="1"/>
  <c r="EU181" i="1"/>
  <c r="EU166" i="1"/>
  <c r="EU170" i="1"/>
  <c r="EU174" i="1"/>
  <c r="EU177" i="1"/>
  <c r="EU159" i="1"/>
  <c r="EU189" i="1"/>
  <c r="EU193" i="1"/>
  <c r="EU199" i="1"/>
  <c r="EU205" i="1"/>
  <c r="ER13" i="1"/>
  <c r="ER18" i="1"/>
  <c r="ER17" i="1" s="1"/>
  <c r="ER11" i="1" s="1"/>
  <c r="ER25" i="1"/>
  <c r="ER53" i="1"/>
  <c r="ER51" i="1" s="1"/>
  <c r="ER49" i="1" s="1"/>
  <c r="ER66" i="1"/>
  <c r="ER65" i="1"/>
  <c r="ER70" i="1"/>
  <c r="ER83" i="1"/>
  <c r="ER87" i="1"/>
  <c r="ER98" i="1"/>
  <c r="ER103" i="1"/>
  <c r="ER117" i="1"/>
  <c r="ER120" i="1"/>
  <c r="ER124" i="1"/>
  <c r="ER128" i="1"/>
  <c r="ER132" i="1"/>
  <c r="ER142" i="1"/>
  <c r="ER141" i="1"/>
  <c r="ER139" i="1" s="1"/>
  <c r="ER145" i="1"/>
  <c r="ER152" i="1"/>
  <c r="ER159" i="1"/>
  <c r="ER166" i="1"/>
  <c r="ER170" i="1"/>
  <c r="ER174" i="1"/>
  <c r="ER188" i="1"/>
  <c r="ER181" i="1"/>
  <c r="ER189" i="1"/>
  <c r="ER193" i="1"/>
  <c r="ER199" i="1"/>
  <c r="ER205" i="1"/>
  <c r="EU101" i="1"/>
  <c r="ER101" i="1"/>
  <c r="EU208" i="1"/>
  <c r="EU215" i="1"/>
  <c r="EU214" i="1" s="1"/>
  <c r="ER208" i="1"/>
  <c r="ER215" i="1"/>
  <c r="ER214" i="1"/>
  <c r="ER207" i="1" s="1"/>
  <c r="EU221" i="1"/>
  <c r="EU220" i="1" s="1"/>
  <c r="EU224" i="1"/>
  <c r="EU229" i="1"/>
  <c r="EU227" i="1" s="1"/>
  <c r="EU232" i="1"/>
  <c r="ER221" i="1"/>
  <c r="ER224" i="1"/>
  <c r="ER229" i="1"/>
  <c r="ER227" i="1" s="1"/>
  <c r="ER232" i="1"/>
  <c r="ED13" i="1"/>
  <c r="ED18" i="1"/>
  <c r="ED17" i="1" s="1"/>
  <c r="ED25" i="1"/>
  <c r="ED53" i="1"/>
  <c r="ED51" i="1" s="1"/>
  <c r="ED49" i="1" s="1"/>
  <c r="ED66" i="1"/>
  <c r="ED65" i="1"/>
  <c r="ED70" i="1"/>
  <c r="ED83" i="1"/>
  <c r="ED87" i="1"/>
  <c r="ED98" i="1"/>
  <c r="ED103" i="1"/>
  <c r="ED117" i="1"/>
  <c r="ED120" i="1"/>
  <c r="ED124" i="1"/>
  <c r="ED128" i="1"/>
  <c r="ED132" i="1"/>
  <c r="ED140" i="1"/>
  <c r="ED142" i="1"/>
  <c r="ED145" i="1"/>
  <c r="ED157" i="1"/>
  <c r="ED152" i="1" s="1"/>
  <c r="ED159" i="1"/>
  <c r="ED166" i="1"/>
  <c r="ED170" i="1"/>
  <c r="ED174" i="1"/>
  <c r="ED177" i="1"/>
  <c r="ED188" i="1"/>
  <c r="ED181" i="1"/>
  <c r="ED189" i="1"/>
  <c r="ED193" i="1"/>
  <c r="ED199" i="1"/>
  <c r="ED205" i="1"/>
  <c r="ED208" i="1"/>
  <c r="ED215" i="1"/>
  <c r="ED214" i="1" s="1"/>
  <c r="EA13" i="1"/>
  <c r="EA18" i="1"/>
  <c r="EA17" i="1" s="1"/>
  <c r="EA25" i="1"/>
  <c r="EA53" i="1"/>
  <c r="EA51" i="1" s="1"/>
  <c r="EA49" i="1" s="1"/>
  <c r="EA66" i="1"/>
  <c r="EA65" i="1" s="1"/>
  <c r="EA70" i="1"/>
  <c r="EA83" i="1"/>
  <c r="EA87" i="1"/>
  <c r="EA98" i="1"/>
  <c r="EA103" i="1"/>
  <c r="EA117" i="1"/>
  <c r="EA120" i="1"/>
  <c r="EA124" i="1"/>
  <c r="EA128" i="1"/>
  <c r="EA132" i="1"/>
  <c r="EA142" i="1"/>
  <c r="EA145" i="1"/>
  <c r="EA157" i="1"/>
  <c r="EA152" i="1"/>
  <c r="EA159" i="1"/>
  <c r="EA166" i="1"/>
  <c r="EA170" i="1"/>
  <c r="EA174" i="1"/>
  <c r="EA177" i="1"/>
  <c r="EA188" i="1"/>
  <c r="EA181" i="1" s="1"/>
  <c r="EA189" i="1"/>
  <c r="EA193" i="1"/>
  <c r="EA199" i="1"/>
  <c r="EA205" i="1"/>
  <c r="EA208" i="1"/>
  <c r="EA215" i="1"/>
  <c r="EA214" i="1" s="1"/>
  <c r="EG13" i="1"/>
  <c r="EG18" i="1"/>
  <c r="EG17" i="1" s="1"/>
  <c r="EG25" i="1"/>
  <c r="EG53" i="1"/>
  <c r="EG51" i="1" s="1"/>
  <c r="EG49" i="1" s="1"/>
  <c r="EG66" i="1"/>
  <c r="EG65" i="1" s="1"/>
  <c r="EG70" i="1"/>
  <c r="EG83" i="1"/>
  <c r="EG87" i="1"/>
  <c r="EG98" i="1"/>
  <c r="EG103" i="1"/>
  <c r="EG117" i="1"/>
  <c r="EG120" i="1"/>
  <c r="EG124" i="1"/>
  <c r="EG128" i="1"/>
  <c r="EG132" i="1"/>
  <c r="EG140" i="1"/>
  <c r="EG142" i="1"/>
  <c r="EG145" i="1"/>
  <c r="EG152" i="1"/>
  <c r="EG159" i="1"/>
  <c r="EG166" i="1"/>
  <c r="EG170" i="1"/>
  <c r="EG174" i="1"/>
  <c r="EG177" i="1"/>
  <c r="EG181" i="1"/>
  <c r="EG189" i="1"/>
  <c r="EG193" i="1"/>
  <c r="EG199" i="1"/>
  <c r="EG205" i="1"/>
  <c r="EG208" i="1"/>
  <c r="EG215" i="1"/>
  <c r="EG214" i="1" s="1"/>
  <c r="ED101" i="1"/>
  <c r="EA101" i="1"/>
  <c r="EG101" i="1"/>
  <c r="ED221" i="1"/>
  <c r="ED224" i="1"/>
  <c r="ED229" i="1"/>
  <c r="ED227" i="1"/>
  <c r="ED232" i="1"/>
  <c r="EG221" i="1"/>
  <c r="EG224" i="1"/>
  <c r="EG229" i="1"/>
  <c r="EG227" i="1" s="1"/>
  <c r="EG226" i="1" s="1"/>
  <c r="EG232" i="1"/>
  <c r="DJ13" i="1"/>
  <c r="DJ18" i="1"/>
  <c r="DJ17" i="1" s="1"/>
  <c r="DJ25" i="1"/>
  <c r="DJ53" i="1"/>
  <c r="DJ51" i="1" s="1"/>
  <c r="DJ49" i="1" s="1"/>
  <c r="DJ66" i="1"/>
  <c r="DJ65" i="1" s="1"/>
  <c r="DJ70" i="1"/>
  <c r="DJ83" i="1"/>
  <c r="DJ87" i="1"/>
  <c r="DJ98" i="1"/>
  <c r="DJ103" i="1"/>
  <c r="DJ117" i="1"/>
  <c r="DJ120" i="1"/>
  <c r="DJ124" i="1"/>
  <c r="DJ132" i="1"/>
  <c r="DJ142" i="1"/>
  <c r="DJ145" i="1"/>
  <c r="DJ152" i="1"/>
  <c r="DJ159" i="1"/>
  <c r="DJ166" i="1"/>
  <c r="DJ170" i="1"/>
  <c r="DJ174" i="1"/>
  <c r="DJ177" i="1"/>
  <c r="DJ188" i="1"/>
  <c r="DJ181" i="1" s="1"/>
  <c r="DJ189" i="1"/>
  <c r="DJ193" i="1"/>
  <c r="DJ199" i="1"/>
  <c r="DJ205" i="1"/>
  <c r="DM13" i="1"/>
  <c r="DM18" i="1"/>
  <c r="DM17" i="1" s="1"/>
  <c r="DM25" i="1"/>
  <c r="DM53" i="1"/>
  <c r="DM51" i="1" s="1"/>
  <c r="DM49" i="1" s="1"/>
  <c r="DM66" i="1"/>
  <c r="DM65" i="1" s="1"/>
  <c r="DM70" i="1"/>
  <c r="DM83" i="1"/>
  <c r="DM87" i="1"/>
  <c r="DM98" i="1"/>
  <c r="DM103" i="1"/>
  <c r="DM117" i="1"/>
  <c r="DM120" i="1"/>
  <c r="DM124" i="1"/>
  <c r="DM128" i="1"/>
  <c r="DM132" i="1"/>
  <c r="DM142" i="1"/>
  <c r="DM145" i="1"/>
  <c r="DM152" i="1"/>
  <c r="DM159" i="1"/>
  <c r="DM166" i="1"/>
  <c r="DM170" i="1"/>
  <c r="DM174" i="1"/>
  <c r="DM177" i="1"/>
  <c r="DM185" i="1"/>
  <c r="DM181" i="1" s="1"/>
  <c r="DM189" i="1"/>
  <c r="DM193" i="1"/>
  <c r="DM199" i="1"/>
  <c r="DM205" i="1"/>
  <c r="DP13" i="1"/>
  <c r="DP18" i="1"/>
  <c r="DP17" i="1" s="1"/>
  <c r="DP25" i="1"/>
  <c r="DP53" i="1"/>
  <c r="DP51" i="1" s="1"/>
  <c r="DP49" i="1" s="1"/>
  <c r="DP66" i="1"/>
  <c r="DP65" i="1" s="1"/>
  <c r="DP70" i="1"/>
  <c r="DP83" i="1"/>
  <c r="DP87" i="1"/>
  <c r="DP98" i="1"/>
  <c r="DP103" i="1"/>
  <c r="DP117" i="1"/>
  <c r="DP120" i="1"/>
  <c r="DP124" i="1"/>
  <c r="DP128" i="1"/>
  <c r="DP132" i="1"/>
  <c r="DP142" i="1"/>
  <c r="DP145" i="1"/>
  <c r="DP153" i="1"/>
  <c r="DP152" i="1" s="1"/>
  <c r="DP159" i="1"/>
  <c r="DP166" i="1"/>
  <c r="DP170" i="1"/>
  <c r="DP174" i="1"/>
  <c r="DP177" i="1"/>
  <c r="DP181" i="1"/>
  <c r="DP189" i="1"/>
  <c r="DP193" i="1"/>
  <c r="DP199" i="1"/>
  <c r="DP205" i="1"/>
  <c r="DS13" i="1"/>
  <c r="DS18" i="1"/>
  <c r="DS17" i="1" s="1"/>
  <c r="DS25" i="1"/>
  <c r="DS53" i="1"/>
  <c r="DS51" i="1" s="1"/>
  <c r="DS49" i="1" s="1"/>
  <c r="DS66" i="1"/>
  <c r="DS65" i="1" s="1"/>
  <c r="DS70" i="1"/>
  <c r="DS83" i="1"/>
  <c r="DS87" i="1"/>
  <c r="DS98" i="1"/>
  <c r="DS103" i="1"/>
  <c r="DS117" i="1"/>
  <c r="DS120" i="1"/>
  <c r="DS124" i="1"/>
  <c r="DS128" i="1"/>
  <c r="DS132" i="1"/>
  <c r="DS140" i="1"/>
  <c r="DS142" i="1"/>
  <c r="DS145" i="1"/>
  <c r="DS152" i="1"/>
  <c r="DS166" i="1"/>
  <c r="DS170" i="1"/>
  <c r="DS174" i="1"/>
  <c r="DS177" i="1"/>
  <c r="DS188" i="1"/>
  <c r="DS181" i="1"/>
  <c r="DS189" i="1"/>
  <c r="DS193" i="1"/>
  <c r="DS199" i="1"/>
  <c r="DS205" i="1"/>
  <c r="DJ101" i="1"/>
  <c r="DM101" i="1"/>
  <c r="DP101" i="1"/>
  <c r="DS101" i="1"/>
  <c r="DJ208" i="1"/>
  <c r="DJ215" i="1"/>
  <c r="DJ214" i="1" s="1"/>
  <c r="DM208" i="1"/>
  <c r="DM215" i="1"/>
  <c r="DM214" i="1" s="1"/>
  <c r="DP208" i="1"/>
  <c r="DP215" i="1"/>
  <c r="DP214" i="1" s="1"/>
  <c r="DS208" i="1"/>
  <c r="DS215" i="1"/>
  <c r="DS214" i="1" s="1"/>
  <c r="DJ221" i="1"/>
  <c r="DJ224" i="1"/>
  <c r="DJ220" i="1" s="1"/>
  <c r="DJ229" i="1"/>
  <c r="DJ227" i="1" s="1"/>
  <c r="DJ232" i="1"/>
  <c r="DM221" i="1"/>
  <c r="DM224" i="1"/>
  <c r="DM229" i="1"/>
  <c r="DM227" i="1" s="1"/>
  <c r="DM232" i="1"/>
  <c r="DP221" i="1"/>
  <c r="DP224" i="1"/>
  <c r="DP220" i="1" s="1"/>
  <c r="DP229" i="1"/>
  <c r="DP227" i="1" s="1"/>
  <c r="DP232" i="1"/>
  <c r="DS224" i="1"/>
  <c r="DS220" i="1" s="1"/>
  <c r="DS229" i="1"/>
  <c r="DS227" i="1" s="1"/>
  <c r="DS232" i="1"/>
  <c r="CS13" i="1"/>
  <c r="CS11" i="1" s="1"/>
  <c r="CS18" i="1"/>
  <c r="CS17" i="1"/>
  <c r="CS25" i="1"/>
  <c r="CS53" i="1"/>
  <c r="CS51" i="1" s="1"/>
  <c r="CS49" i="1" s="1"/>
  <c r="CS66" i="1"/>
  <c r="CS65" i="1" s="1"/>
  <c r="CS70" i="1"/>
  <c r="CS83" i="1"/>
  <c r="CS87" i="1"/>
  <c r="CS98" i="1"/>
  <c r="CS103" i="1"/>
  <c r="CS117" i="1"/>
  <c r="CS120" i="1"/>
  <c r="CS124" i="1"/>
  <c r="CS128" i="1"/>
  <c r="CS132" i="1"/>
  <c r="CS142" i="1"/>
  <c r="CS141" i="1" s="1"/>
  <c r="CS145" i="1"/>
  <c r="CS152" i="1"/>
  <c r="CS159" i="1"/>
  <c r="CS166" i="1"/>
  <c r="CS170" i="1"/>
  <c r="CS174" i="1"/>
  <c r="CS181" i="1"/>
  <c r="CS189" i="1"/>
  <c r="CS193" i="1"/>
  <c r="CS199" i="1"/>
  <c r="CS205" i="1"/>
  <c r="CS208" i="1"/>
  <c r="CS215" i="1"/>
  <c r="CS214" i="1" s="1"/>
  <c r="CS207" i="1" s="1"/>
  <c r="CV13" i="1"/>
  <c r="CV18" i="1"/>
  <c r="CV17" i="1" s="1"/>
  <c r="CV25" i="1"/>
  <c r="CV53" i="1"/>
  <c r="CV51" i="1" s="1"/>
  <c r="CV49" i="1" s="1"/>
  <c r="CV66" i="1"/>
  <c r="CV65" i="1" s="1"/>
  <c r="CV70" i="1"/>
  <c r="CV83" i="1"/>
  <c r="CV87" i="1"/>
  <c r="CV98" i="1"/>
  <c r="CV103" i="1"/>
  <c r="CV117" i="1"/>
  <c r="CV120" i="1"/>
  <c r="CV124" i="1"/>
  <c r="CV128" i="1"/>
  <c r="CV132" i="1"/>
  <c r="CV142" i="1"/>
  <c r="CV145" i="1"/>
  <c r="CV152" i="1"/>
  <c r="CV159" i="1"/>
  <c r="CV166" i="1"/>
  <c r="CV170" i="1"/>
  <c r="CV174" i="1"/>
  <c r="CV177" i="1"/>
  <c r="CV181" i="1"/>
  <c r="CV189" i="1"/>
  <c r="CV193" i="1"/>
  <c r="CV199" i="1"/>
  <c r="CV205" i="1"/>
  <c r="CV208" i="1"/>
  <c r="CV207" i="1" s="1"/>
  <c r="CV215" i="1"/>
  <c r="CV214" i="1" s="1"/>
  <c r="CY13" i="1"/>
  <c r="CY18" i="1"/>
  <c r="CY17" i="1" s="1"/>
  <c r="CY25" i="1"/>
  <c r="CY53" i="1"/>
  <c r="CY51" i="1"/>
  <c r="CY49" i="1" s="1"/>
  <c r="CY66" i="1"/>
  <c r="CY65" i="1" s="1"/>
  <c r="CY70" i="1"/>
  <c r="CY83" i="1"/>
  <c r="CY87" i="1"/>
  <c r="CY98" i="1"/>
  <c r="CY103" i="1"/>
  <c r="CY117" i="1"/>
  <c r="CY120" i="1"/>
  <c r="CY124" i="1"/>
  <c r="CY128" i="1"/>
  <c r="CY132" i="1"/>
  <c r="CY142" i="1"/>
  <c r="CY141" i="1" s="1"/>
  <c r="CY145" i="1"/>
  <c r="CY152" i="1"/>
  <c r="CY159" i="1"/>
  <c r="CY166" i="1"/>
  <c r="CY170" i="1"/>
  <c r="CY174" i="1"/>
  <c r="CY177" i="1"/>
  <c r="CY181" i="1"/>
  <c r="CY189" i="1"/>
  <c r="CY193" i="1"/>
  <c r="CY199" i="1"/>
  <c r="CY205" i="1"/>
  <c r="CY208" i="1"/>
  <c r="CY215" i="1"/>
  <c r="CY214" i="1" s="1"/>
  <c r="CS101" i="1"/>
  <c r="CV101" i="1"/>
  <c r="CY101" i="1"/>
  <c r="CS221" i="1"/>
  <c r="CS224" i="1"/>
  <c r="CS220" i="1" s="1"/>
  <c r="CS229" i="1"/>
  <c r="CS227" i="1" s="1"/>
  <c r="CS232" i="1"/>
  <c r="CV221" i="1"/>
  <c r="CV224" i="1"/>
  <c r="CV220" i="1" s="1"/>
  <c r="CV229" i="1"/>
  <c r="CV227" i="1" s="1"/>
  <c r="CV232" i="1"/>
  <c r="CY221" i="1"/>
  <c r="CY224" i="1"/>
  <c r="CY229" i="1"/>
  <c r="CY227" i="1" s="1"/>
  <c r="CY232" i="1"/>
  <c r="ES145" i="1"/>
  <c r="EQ188" i="1"/>
  <c r="EP199" i="1"/>
  <c r="EP185" i="1"/>
  <c r="EP181" i="1"/>
  <c r="EV232" i="1"/>
  <c r="ET232" i="1"/>
  <c r="ES232" i="1"/>
  <c r="EQ232" i="1"/>
  <c r="EP232" i="1"/>
  <c r="EV229" i="1"/>
  <c r="EV227" i="1" s="1"/>
  <c r="ET229" i="1"/>
  <c r="ET227" i="1" s="1"/>
  <c r="ET226" i="1" s="1"/>
  <c r="ES229" i="1"/>
  <c r="ES227" i="1" s="1"/>
  <c r="ES226" i="1" s="1"/>
  <c r="EQ229" i="1"/>
  <c r="EQ227" i="1" s="1"/>
  <c r="EP229" i="1"/>
  <c r="EP227" i="1"/>
  <c r="EP226" i="1" s="1"/>
  <c r="EV224" i="1"/>
  <c r="ET224" i="1"/>
  <c r="ES224" i="1"/>
  <c r="EQ224" i="1"/>
  <c r="EQ220" i="1" s="1"/>
  <c r="EP224" i="1"/>
  <c r="EP220" i="1" s="1"/>
  <c r="EV221" i="1"/>
  <c r="ET221" i="1"/>
  <c r="ES221" i="1"/>
  <c r="ES220" i="1" s="1"/>
  <c r="EQ221" i="1"/>
  <c r="EP221" i="1"/>
  <c r="ET220" i="1"/>
  <c r="EV215" i="1"/>
  <c r="EV214" i="1" s="1"/>
  <c r="ET215" i="1"/>
  <c r="ET214" i="1" s="1"/>
  <c r="ES215" i="1"/>
  <c r="ES214" i="1" s="1"/>
  <c r="EQ215" i="1"/>
  <c r="EQ214" i="1" s="1"/>
  <c r="EP215" i="1"/>
  <c r="EP214" i="1" s="1"/>
  <c r="EV208" i="1"/>
  <c r="ET208" i="1"/>
  <c r="ES208" i="1"/>
  <c r="EQ208" i="1"/>
  <c r="EP208" i="1"/>
  <c r="EP207" i="1"/>
  <c r="EV205" i="1"/>
  <c r="ET205" i="1"/>
  <c r="ES205" i="1"/>
  <c r="EQ205" i="1"/>
  <c r="EP205" i="1"/>
  <c r="EV199" i="1"/>
  <c r="ET199" i="1"/>
  <c r="ES199" i="1"/>
  <c r="EQ199" i="1"/>
  <c r="EV193" i="1"/>
  <c r="ET193" i="1"/>
  <c r="ES193" i="1"/>
  <c r="EQ193" i="1"/>
  <c r="EP193" i="1"/>
  <c r="EV189" i="1"/>
  <c r="ET189" i="1"/>
  <c r="ES189" i="1"/>
  <c r="EQ189" i="1"/>
  <c r="EP189" i="1"/>
  <c r="EQ181" i="1"/>
  <c r="EV177" i="1"/>
  <c r="ET177" i="1"/>
  <c r="EQ177" i="1"/>
  <c r="EP177" i="1"/>
  <c r="EV174" i="1"/>
  <c r="ET174" i="1"/>
  <c r="EQ174" i="1"/>
  <c r="EP174" i="1"/>
  <c r="EV170" i="1"/>
  <c r="ET170" i="1"/>
  <c r="EQ170" i="1"/>
  <c r="EP170" i="1"/>
  <c r="EV166" i="1"/>
  <c r="ET166" i="1"/>
  <c r="ET165" i="1" s="1"/>
  <c r="EQ166" i="1"/>
  <c r="EP166" i="1"/>
  <c r="ET159" i="1"/>
  <c r="ES159" i="1"/>
  <c r="EQ159" i="1"/>
  <c r="EP159" i="1"/>
  <c r="EV152" i="1"/>
  <c r="ET152" i="1"/>
  <c r="ES152" i="1"/>
  <c r="EQ152" i="1"/>
  <c r="EP152" i="1"/>
  <c r="ET145" i="1"/>
  <c r="EQ145" i="1"/>
  <c r="EP145" i="1"/>
  <c r="EV142" i="1"/>
  <c r="ET142" i="1"/>
  <c r="ES142" i="1"/>
  <c r="EQ142" i="1"/>
  <c r="EQ141" i="1" s="1"/>
  <c r="EQ139" i="1" s="1"/>
  <c r="EP142" i="1"/>
  <c r="EP141" i="1" s="1"/>
  <c r="EP139" i="1" s="1"/>
  <c r="ET141" i="1"/>
  <c r="EV132" i="1"/>
  <c r="ET132" i="1"/>
  <c r="ES132" i="1"/>
  <c r="EQ132" i="1"/>
  <c r="EP132" i="1"/>
  <c r="EV128" i="1"/>
  <c r="ET128" i="1"/>
  <c r="ES128" i="1"/>
  <c r="EQ128" i="1"/>
  <c r="EP128" i="1"/>
  <c r="EV124" i="1"/>
  <c r="ET124" i="1"/>
  <c r="ES124" i="1"/>
  <c r="EQ124" i="1"/>
  <c r="EP124" i="1"/>
  <c r="EV120" i="1"/>
  <c r="ET120" i="1"/>
  <c r="ES120" i="1"/>
  <c r="EQ120" i="1"/>
  <c r="EP120" i="1"/>
  <c r="EV117" i="1"/>
  <c r="ET117" i="1"/>
  <c r="ES117" i="1"/>
  <c r="EQ117" i="1"/>
  <c r="EP117" i="1"/>
  <c r="EV103" i="1"/>
  <c r="ET103" i="1"/>
  <c r="ES103" i="1"/>
  <c r="EQ103" i="1"/>
  <c r="EP103" i="1"/>
  <c r="EW101" i="1"/>
  <c r="ET101" i="1"/>
  <c r="ES101" i="1"/>
  <c r="EQ101" i="1"/>
  <c r="EP101" i="1"/>
  <c r="EV98" i="1"/>
  <c r="ET98" i="1"/>
  <c r="ES98" i="1"/>
  <c r="EQ98" i="1"/>
  <c r="EP98" i="1"/>
  <c r="EV87" i="1"/>
  <c r="ET87" i="1"/>
  <c r="ET86" i="1" s="1"/>
  <c r="ES87" i="1"/>
  <c r="EQ87" i="1"/>
  <c r="EP87" i="1"/>
  <c r="EV83" i="1"/>
  <c r="ET83" i="1"/>
  <c r="ES83" i="1"/>
  <c r="EQ83" i="1"/>
  <c r="EP83" i="1"/>
  <c r="EV70" i="1"/>
  <c r="ET70" i="1"/>
  <c r="ES70" i="1"/>
  <c r="EQ70" i="1"/>
  <c r="EP70" i="1"/>
  <c r="EV66" i="1"/>
  <c r="ET66" i="1"/>
  <c r="ET65" i="1" s="1"/>
  <c r="ES66" i="1"/>
  <c r="ES65" i="1" s="1"/>
  <c r="EQ66" i="1"/>
  <c r="EQ65" i="1" s="1"/>
  <c r="EP66" i="1"/>
  <c r="EV65" i="1"/>
  <c r="EP65" i="1"/>
  <c r="EV53" i="1"/>
  <c r="EV51" i="1"/>
  <c r="EV49" i="1" s="1"/>
  <c r="ET53" i="1"/>
  <c r="ET51" i="1" s="1"/>
  <c r="ET49" i="1" s="1"/>
  <c r="ES53" i="1"/>
  <c r="ES51" i="1" s="1"/>
  <c r="ES49" i="1" s="1"/>
  <c r="EQ53" i="1"/>
  <c r="EQ51" i="1" s="1"/>
  <c r="EQ49" i="1" s="1"/>
  <c r="EP53" i="1"/>
  <c r="EP51" i="1"/>
  <c r="EP49" i="1" s="1"/>
  <c r="EV25" i="1"/>
  <c r="ET25" i="1"/>
  <c r="ES25" i="1"/>
  <c r="EQ25" i="1"/>
  <c r="EP25" i="1"/>
  <c r="EV18" i="1"/>
  <c r="EV17" i="1"/>
  <c r="ET18" i="1"/>
  <c r="ET17" i="1" s="1"/>
  <c r="ES18" i="1"/>
  <c r="ES17" i="1" s="1"/>
  <c r="EQ18" i="1"/>
  <c r="EQ17" i="1" s="1"/>
  <c r="EP18" i="1"/>
  <c r="EP17" i="1" s="1"/>
  <c r="EV13" i="1"/>
  <c r="ET13" i="1"/>
  <c r="ES13" i="1"/>
  <c r="EQ13" i="1"/>
  <c r="EP13" i="1"/>
  <c r="AL152" i="1"/>
  <c r="Z152" i="1" s="1"/>
  <c r="V152" i="1" s="1"/>
  <c r="AL142" i="1"/>
  <c r="AL145" i="1"/>
  <c r="U193" i="1"/>
  <c r="U152" i="1"/>
  <c r="U142" i="1"/>
  <c r="I142" i="1" s="1"/>
  <c r="E142" i="1" s="1"/>
  <c r="U145" i="1"/>
  <c r="U128" i="1"/>
  <c r="U117" i="1"/>
  <c r="U120" i="1"/>
  <c r="I120" i="1" s="1"/>
  <c r="E120" i="1" s="1"/>
  <c r="U124" i="1"/>
  <c r="I124" i="1" s="1"/>
  <c r="E124" i="1" s="1"/>
  <c r="U103" i="1"/>
  <c r="U18" i="1"/>
  <c r="U17" i="1" s="1"/>
  <c r="U13" i="1"/>
  <c r="I13" i="1" s="1"/>
  <c r="E13" i="1" s="1"/>
  <c r="Z233" i="1"/>
  <c r="Y233" i="1"/>
  <c r="X233" i="1"/>
  <c r="W233" i="1"/>
  <c r="V233" i="1"/>
  <c r="AL232" i="1"/>
  <c r="AK232" i="1"/>
  <c r="AJ232" i="1"/>
  <c r="AI232" i="1"/>
  <c r="Y232" i="1" s="1"/>
  <c r="AH232" i="1"/>
  <c r="AG232" i="1"/>
  <c r="AF232" i="1"/>
  <c r="X232" i="1" s="1"/>
  <c r="AE232" i="1"/>
  <c r="AD232" i="1"/>
  <c r="AC232" i="1"/>
  <c r="W232" i="1" s="1"/>
  <c r="AB232" i="1"/>
  <c r="AA232" i="1"/>
  <c r="Z232" i="1"/>
  <c r="V232" i="1" s="1"/>
  <c r="Z231" i="1"/>
  <c r="Y231" i="1"/>
  <c r="X231" i="1"/>
  <c r="W231" i="1"/>
  <c r="V231" i="1"/>
  <c r="Z230" i="1"/>
  <c r="Y230" i="1"/>
  <c r="X230" i="1"/>
  <c r="W230" i="1"/>
  <c r="V230" i="1"/>
  <c r="AL229" i="1"/>
  <c r="AK229" i="1"/>
  <c r="AJ229" i="1"/>
  <c r="AJ227" i="1" s="1"/>
  <c r="AI229" i="1"/>
  <c r="AI227" i="1" s="1"/>
  <c r="AH229" i="1"/>
  <c r="AH227" i="1" s="1"/>
  <c r="AH226" i="1" s="1"/>
  <c r="AG229" i="1"/>
  <c r="AG227" i="1"/>
  <c r="AF229" i="1"/>
  <c r="AF227" i="1" s="1"/>
  <c r="AE229" i="1"/>
  <c r="AE227" i="1" s="1"/>
  <c r="AD229" i="1"/>
  <c r="AD227" i="1" s="1"/>
  <c r="AD226" i="1" s="1"/>
  <c r="AC229" i="1"/>
  <c r="W229" i="1"/>
  <c r="AB229" i="1"/>
  <c r="AB227" i="1"/>
  <c r="AA229" i="1"/>
  <c r="AA227" i="1" s="1"/>
  <c r="AA226" i="1" s="1"/>
  <c r="Y229" i="1"/>
  <c r="Z228" i="1"/>
  <c r="Y228" i="1"/>
  <c r="X228" i="1"/>
  <c r="W228" i="1"/>
  <c r="V228" i="1"/>
  <c r="AK227" i="1"/>
  <c r="Z225" i="1"/>
  <c r="Y225" i="1"/>
  <c r="X225" i="1"/>
  <c r="W225" i="1"/>
  <c r="V225" i="1"/>
  <c r="AL224" i="1"/>
  <c r="Z224" i="1" s="1"/>
  <c r="V224" i="1" s="1"/>
  <c r="AK224" i="1"/>
  <c r="AJ224" i="1"/>
  <c r="AI224" i="1"/>
  <c r="Y224" i="1" s="1"/>
  <c r="AH224" i="1"/>
  <c r="AG224" i="1"/>
  <c r="AF224" i="1"/>
  <c r="X224" i="1" s="1"/>
  <c r="AE224" i="1"/>
  <c r="AD224" i="1"/>
  <c r="AC224" i="1"/>
  <c r="W224" i="1"/>
  <c r="AB224" i="1"/>
  <c r="AA224" i="1"/>
  <c r="Z223" i="1"/>
  <c r="Y223" i="1"/>
  <c r="X223" i="1"/>
  <c r="W223" i="1"/>
  <c r="V223" i="1"/>
  <c r="Z222" i="1"/>
  <c r="Y222" i="1"/>
  <c r="X222" i="1"/>
  <c r="W222" i="1"/>
  <c r="V222" i="1"/>
  <c r="AL221" i="1"/>
  <c r="AK221" i="1"/>
  <c r="AK220" i="1"/>
  <c r="AJ221" i="1"/>
  <c r="AJ220" i="1" s="1"/>
  <c r="AI221" i="1"/>
  <c r="AH221" i="1"/>
  <c r="AG221" i="1"/>
  <c r="AG220" i="1" s="1"/>
  <c r="AF221" i="1"/>
  <c r="AF220" i="1" s="1"/>
  <c r="AE221" i="1"/>
  <c r="AD221" i="1"/>
  <c r="AD220" i="1"/>
  <c r="AC221" i="1"/>
  <c r="AC220" i="1" s="1"/>
  <c r="W220" i="1" s="1"/>
  <c r="AB221" i="1"/>
  <c r="AB220" i="1"/>
  <c r="AA221" i="1"/>
  <c r="AA220" i="1" s="1"/>
  <c r="AA219" i="1" s="1"/>
  <c r="W221" i="1"/>
  <c r="Z218" i="1"/>
  <c r="Y218" i="1"/>
  <c r="X218" i="1"/>
  <c r="W218" i="1"/>
  <c r="V218" i="1"/>
  <c r="Z217" i="1"/>
  <c r="Y217" i="1"/>
  <c r="X217" i="1"/>
  <c r="W217" i="1"/>
  <c r="V217" i="1"/>
  <c r="Z216" i="1"/>
  <c r="Y216" i="1"/>
  <c r="X216" i="1"/>
  <c r="W216" i="1"/>
  <c r="V216" i="1"/>
  <c r="AL215" i="1"/>
  <c r="AK215" i="1"/>
  <c r="AJ215" i="1"/>
  <c r="AJ214" i="1" s="1"/>
  <c r="AI215" i="1"/>
  <c r="AH215" i="1"/>
  <c r="AH214" i="1" s="1"/>
  <c r="AG215" i="1"/>
  <c r="AG214" i="1" s="1"/>
  <c r="AF215" i="1"/>
  <c r="AF214" i="1" s="1"/>
  <c r="AE215" i="1"/>
  <c r="AE214" i="1"/>
  <c r="AD215" i="1"/>
  <c r="AD214" i="1" s="1"/>
  <c r="AC215" i="1"/>
  <c r="AC214" i="1" s="1"/>
  <c r="AB215" i="1"/>
  <c r="AB214" i="1"/>
  <c r="AA215" i="1"/>
  <c r="AA214" i="1" s="1"/>
  <c r="X215" i="1"/>
  <c r="AK214" i="1"/>
  <c r="Z213" i="1"/>
  <c r="Y213" i="1"/>
  <c r="X213" i="1"/>
  <c r="W213" i="1"/>
  <c r="V213" i="1"/>
  <c r="Z212" i="1"/>
  <c r="Y212" i="1"/>
  <c r="X212" i="1"/>
  <c r="W212" i="1"/>
  <c r="V212" i="1"/>
  <c r="Z211" i="1"/>
  <c r="Y211" i="1"/>
  <c r="X211" i="1"/>
  <c r="W211" i="1"/>
  <c r="V211" i="1"/>
  <c r="Z210" i="1"/>
  <c r="Y210" i="1"/>
  <c r="X210" i="1"/>
  <c r="W210" i="1"/>
  <c r="V210" i="1"/>
  <c r="Z209" i="1"/>
  <c r="Y209" i="1"/>
  <c r="X209" i="1"/>
  <c r="W209" i="1"/>
  <c r="V209" i="1"/>
  <c r="AL208" i="1"/>
  <c r="AK208" i="1"/>
  <c r="AJ208" i="1"/>
  <c r="AJ207" i="1" s="1"/>
  <c r="AI208" i="1"/>
  <c r="Y208" i="1" s="1"/>
  <c r="AH208" i="1"/>
  <c r="AG208" i="1"/>
  <c r="AF208" i="1"/>
  <c r="AE208" i="1"/>
  <c r="AD208" i="1"/>
  <c r="AD207" i="1" s="1"/>
  <c r="AC208" i="1"/>
  <c r="W208" i="1" s="1"/>
  <c r="AB208" i="1"/>
  <c r="AA208" i="1"/>
  <c r="Z208" i="1"/>
  <c r="V208" i="1" s="1"/>
  <c r="X208" i="1"/>
  <c r="Y206" i="1"/>
  <c r="X206" i="1"/>
  <c r="W206" i="1"/>
  <c r="V206" i="1"/>
  <c r="AL205" i="1"/>
  <c r="AK205" i="1"/>
  <c r="AJ205" i="1"/>
  <c r="AI205" i="1"/>
  <c r="Y205" i="1" s="1"/>
  <c r="AH205" i="1"/>
  <c r="AG205" i="1"/>
  <c r="AF205" i="1"/>
  <c r="X205" i="1" s="1"/>
  <c r="AE205" i="1"/>
  <c r="AD205" i="1"/>
  <c r="AC205" i="1"/>
  <c r="AB205" i="1"/>
  <c r="AA205" i="1"/>
  <c r="Z205" i="1"/>
  <c r="V205" i="1" s="1"/>
  <c r="W205" i="1"/>
  <c r="Z204" i="1"/>
  <c r="Y204" i="1"/>
  <c r="X204" i="1"/>
  <c r="W204" i="1"/>
  <c r="V204" i="1"/>
  <c r="Z203" i="1"/>
  <c r="Y203" i="1"/>
  <c r="X203" i="1"/>
  <c r="W203" i="1"/>
  <c r="V203" i="1"/>
  <c r="Z202" i="1"/>
  <c r="Y202" i="1"/>
  <c r="X202" i="1"/>
  <c r="W202" i="1"/>
  <c r="V202" i="1"/>
  <c r="Z201" i="1"/>
  <c r="Y201" i="1"/>
  <c r="X201" i="1"/>
  <c r="W201" i="1"/>
  <c r="V201" i="1"/>
  <c r="Z200" i="1"/>
  <c r="Y200" i="1"/>
  <c r="X200" i="1"/>
  <c r="W200" i="1"/>
  <c r="V200" i="1"/>
  <c r="AL199" i="1"/>
  <c r="AK199" i="1"/>
  <c r="AJ199" i="1"/>
  <c r="AI199" i="1"/>
  <c r="Y199" i="1" s="1"/>
  <c r="AH199" i="1"/>
  <c r="AG199" i="1"/>
  <c r="AF199" i="1"/>
  <c r="X199" i="1" s="1"/>
  <c r="AE199" i="1"/>
  <c r="AD199" i="1"/>
  <c r="AC199" i="1"/>
  <c r="W199" i="1" s="1"/>
  <c r="AB199" i="1"/>
  <c r="AA199" i="1"/>
  <c r="Z199" i="1"/>
  <c r="V199" i="1"/>
  <c r="Z198" i="1"/>
  <c r="Y198" i="1"/>
  <c r="X198" i="1"/>
  <c r="W198" i="1"/>
  <c r="V198" i="1"/>
  <c r="Z197" i="1"/>
  <c r="Y197" i="1"/>
  <c r="X197" i="1"/>
  <c r="W197" i="1"/>
  <c r="V197" i="1"/>
  <c r="Z196" i="1"/>
  <c r="Y196" i="1"/>
  <c r="X196" i="1"/>
  <c r="W196" i="1"/>
  <c r="V196" i="1"/>
  <c r="Z195" i="1"/>
  <c r="Y195" i="1"/>
  <c r="X195" i="1"/>
  <c r="W195" i="1"/>
  <c r="V195" i="1"/>
  <c r="Z194" i="1"/>
  <c r="Y194" i="1"/>
  <c r="X194" i="1"/>
  <c r="W194" i="1"/>
  <c r="V194" i="1"/>
  <c r="AL193" i="1"/>
  <c r="AK193" i="1"/>
  <c r="AJ193" i="1"/>
  <c r="AI193" i="1"/>
  <c r="Y193" i="1"/>
  <c r="AH193" i="1"/>
  <c r="AG193" i="1"/>
  <c r="AF193" i="1"/>
  <c r="AE193" i="1"/>
  <c r="AD193" i="1"/>
  <c r="AC193" i="1"/>
  <c r="W193" i="1" s="1"/>
  <c r="AB193" i="1"/>
  <c r="AA193" i="1"/>
  <c r="Z193" i="1"/>
  <c r="V193" i="1" s="1"/>
  <c r="X193" i="1"/>
  <c r="Z192" i="1"/>
  <c r="Y192" i="1"/>
  <c r="X192" i="1"/>
  <c r="W192" i="1"/>
  <c r="V192" i="1"/>
  <c r="Z191" i="1"/>
  <c r="Y191" i="1"/>
  <c r="X191" i="1"/>
  <c r="W191" i="1"/>
  <c r="V191" i="1"/>
  <c r="Z190" i="1"/>
  <c r="Y190" i="1"/>
  <c r="X190" i="1"/>
  <c r="W190" i="1"/>
  <c r="V190" i="1"/>
  <c r="AL189" i="1"/>
  <c r="AK189" i="1"/>
  <c r="AJ189" i="1"/>
  <c r="AI189" i="1"/>
  <c r="Y189" i="1" s="1"/>
  <c r="AH189" i="1"/>
  <c r="AG189" i="1"/>
  <c r="AF189" i="1"/>
  <c r="X189" i="1" s="1"/>
  <c r="AE189" i="1"/>
  <c r="AD189" i="1"/>
  <c r="AC189" i="1"/>
  <c r="W189" i="1" s="1"/>
  <c r="AB189" i="1"/>
  <c r="AA189" i="1"/>
  <c r="Z189" i="1"/>
  <c r="V189" i="1" s="1"/>
  <c r="Z188" i="1"/>
  <c r="Y188" i="1"/>
  <c r="X188" i="1"/>
  <c r="W188" i="1"/>
  <c r="V188" i="1"/>
  <c r="Z187" i="1"/>
  <c r="Y187" i="1"/>
  <c r="X187" i="1"/>
  <c r="W187" i="1"/>
  <c r="V187" i="1"/>
  <c r="Z186" i="1"/>
  <c r="Y186" i="1"/>
  <c r="X186" i="1"/>
  <c r="W186" i="1"/>
  <c r="V186" i="1"/>
  <c r="Z185" i="1"/>
  <c r="Y185" i="1"/>
  <c r="X185" i="1"/>
  <c r="W185" i="1"/>
  <c r="V185" i="1"/>
  <c r="Z184" i="1"/>
  <c r="Y184" i="1"/>
  <c r="X184" i="1"/>
  <c r="W184" i="1"/>
  <c r="V184" i="1"/>
  <c r="Z183" i="1"/>
  <c r="Y183" i="1"/>
  <c r="X183" i="1"/>
  <c r="W183" i="1"/>
  <c r="V183" i="1"/>
  <c r="Z182" i="1"/>
  <c r="Y182" i="1"/>
  <c r="X182" i="1"/>
  <c r="W182" i="1"/>
  <c r="V182" i="1"/>
  <c r="AL181" i="1"/>
  <c r="AK181" i="1"/>
  <c r="AJ181" i="1"/>
  <c r="AI181" i="1"/>
  <c r="AH181" i="1"/>
  <c r="AG181" i="1"/>
  <c r="AF181" i="1"/>
  <c r="AE181" i="1"/>
  <c r="AD181" i="1"/>
  <c r="AC181" i="1"/>
  <c r="W181" i="1" s="1"/>
  <c r="AB181" i="1"/>
  <c r="AA181" i="1"/>
  <c r="Z181" i="1"/>
  <c r="V181" i="1" s="1"/>
  <c r="X181" i="1"/>
  <c r="Z180" i="1"/>
  <c r="Y180" i="1"/>
  <c r="X180" i="1"/>
  <c r="W180" i="1"/>
  <c r="V180" i="1"/>
  <c r="Z179" i="1"/>
  <c r="Y179" i="1"/>
  <c r="X179" i="1"/>
  <c r="W179" i="1"/>
  <c r="V179" i="1"/>
  <c r="Z178" i="1"/>
  <c r="Y178" i="1"/>
  <c r="X178" i="1"/>
  <c r="W178" i="1"/>
  <c r="V178" i="1"/>
  <c r="AL177" i="1"/>
  <c r="AK177" i="1"/>
  <c r="AJ177" i="1"/>
  <c r="AI177" i="1"/>
  <c r="Y177" i="1" s="1"/>
  <c r="AH177" i="1"/>
  <c r="AG177" i="1"/>
  <c r="AF177" i="1"/>
  <c r="X177" i="1" s="1"/>
  <c r="AE177" i="1"/>
  <c r="AD177" i="1"/>
  <c r="AB177" i="1"/>
  <c r="AA177" i="1"/>
  <c r="Z177" i="1"/>
  <c r="V177" i="1" s="1"/>
  <c r="W177" i="1"/>
  <c r="Z176" i="1"/>
  <c r="Y176" i="1"/>
  <c r="X176" i="1"/>
  <c r="W176" i="1"/>
  <c r="V176" i="1"/>
  <c r="Z175" i="1"/>
  <c r="Y175" i="1"/>
  <c r="X175" i="1"/>
  <c r="W175" i="1"/>
  <c r="V175" i="1"/>
  <c r="AL174" i="1"/>
  <c r="Z174" i="1" s="1"/>
  <c r="V174" i="1" s="1"/>
  <c r="AK174" i="1"/>
  <c r="AJ174" i="1"/>
  <c r="AI174" i="1"/>
  <c r="Y174" i="1" s="1"/>
  <c r="AH174" i="1"/>
  <c r="AG174" i="1"/>
  <c r="AF174" i="1"/>
  <c r="X174" i="1" s="1"/>
  <c r="AE174" i="1"/>
  <c r="AD174" i="1"/>
  <c r="AC174" i="1"/>
  <c r="W174" i="1"/>
  <c r="AB174" i="1"/>
  <c r="AA174" i="1"/>
  <c r="Z173" i="1"/>
  <c r="Y173" i="1"/>
  <c r="X173" i="1"/>
  <c r="W173" i="1"/>
  <c r="V173" i="1"/>
  <c r="Z172" i="1"/>
  <c r="Y172" i="1"/>
  <c r="X172" i="1"/>
  <c r="W172" i="1"/>
  <c r="V172" i="1"/>
  <c r="Z171" i="1"/>
  <c r="Y171" i="1"/>
  <c r="X171" i="1"/>
  <c r="W171" i="1"/>
  <c r="V171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V170" i="1" s="1"/>
  <c r="Y170" i="1"/>
  <c r="X170" i="1"/>
  <c r="Z169" i="1"/>
  <c r="Y169" i="1"/>
  <c r="X169" i="1"/>
  <c r="W169" i="1"/>
  <c r="V169" i="1"/>
  <c r="Z168" i="1"/>
  <c r="Y168" i="1"/>
  <c r="X168" i="1"/>
  <c r="W168" i="1"/>
  <c r="V168" i="1"/>
  <c r="Z167" i="1"/>
  <c r="Y167" i="1"/>
  <c r="X167" i="1"/>
  <c r="W167" i="1"/>
  <c r="V167" i="1"/>
  <c r="AL166" i="1"/>
  <c r="AK166" i="1"/>
  <c r="AJ166" i="1"/>
  <c r="AI166" i="1"/>
  <c r="Y166" i="1" s="1"/>
  <c r="AH166" i="1"/>
  <c r="AG166" i="1"/>
  <c r="AF166" i="1"/>
  <c r="AE166" i="1"/>
  <c r="AD166" i="1"/>
  <c r="AC166" i="1"/>
  <c r="W166" i="1" s="1"/>
  <c r="AB166" i="1"/>
  <c r="AB165" i="1" s="1"/>
  <c r="AB158" i="1" s="1"/>
  <c r="AA166" i="1"/>
  <c r="X166" i="1"/>
  <c r="Z164" i="1"/>
  <c r="Y164" i="1"/>
  <c r="X164" i="1"/>
  <c r="W164" i="1"/>
  <c r="V164" i="1"/>
  <c r="Z163" i="1"/>
  <c r="Y163" i="1"/>
  <c r="X163" i="1"/>
  <c r="W163" i="1"/>
  <c r="V163" i="1"/>
  <c r="Z162" i="1"/>
  <c r="Y162" i="1"/>
  <c r="X162" i="1"/>
  <c r="W162" i="1"/>
  <c r="V162" i="1"/>
  <c r="Z161" i="1"/>
  <c r="Y161" i="1"/>
  <c r="X161" i="1"/>
  <c r="W161" i="1"/>
  <c r="V161" i="1"/>
  <c r="Z160" i="1"/>
  <c r="Y160" i="1"/>
  <c r="X160" i="1"/>
  <c r="W160" i="1"/>
  <c r="V160" i="1"/>
  <c r="AL159" i="1"/>
  <c r="Z159" i="1" s="1"/>
  <c r="V159" i="1" s="1"/>
  <c r="AK159" i="1"/>
  <c r="AJ159" i="1"/>
  <c r="AI159" i="1"/>
  <c r="AH159" i="1"/>
  <c r="AG159" i="1"/>
  <c r="AF159" i="1"/>
  <c r="AE159" i="1"/>
  <c r="AD159" i="1"/>
  <c r="AD158" i="1" s="1"/>
  <c r="AC159" i="1"/>
  <c r="AB159" i="1"/>
  <c r="AA159" i="1"/>
  <c r="X159" i="1"/>
  <c r="W159" i="1"/>
  <c r="Z157" i="1"/>
  <c r="Y157" i="1"/>
  <c r="X157" i="1"/>
  <c r="W157" i="1"/>
  <c r="V157" i="1"/>
  <c r="Z156" i="1"/>
  <c r="Y156" i="1"/>
  <c r="X156" i="1"/>
  <c r="W156" i="1"/>
  <c r="V156" i="1"/>
  <c r="Z155" i="1"/>
  <c r="Y155" i="1"/>
  <c r="X155" i="1"/>
  <c r="W155" i="1"/>
  <c r="V155" i="1"/>
  <c r="Z154" i="1"/>
  <c r="Y154" i="1"/>
  <c r="X154" i="1"/>
  <c r="W154" i="1"/>
  <c r="V154" i="1"/>
  <c r="Z153" i="1"/>
  <c r="Y153" i="1"/>
  <c r="X153" i="1"/>
  <c r="W153" i="1"/>
  <c r="V153" i="1"/>
  <c r="AK152" i="1"/>
  <c r="AJ152" i="1"/>
  <c r="AI152" i="1"/>
  <c r="Y152" i="1" s="1"/>
  <c r="AH152" i="1"/>
  <c r="AG152" i="1"/>
  <c r="AF152" i="1"/>
  <c r="AE152" i="1"/>
  <c r="AD152" i="1"/>
  <c r="AC152" i="1"/>
  <c r="W152" i="1" s="1"/>
  <c r="AB152" i="1"/>
  <c r="AA152" i="1"/>
  <c r="X152" i="1"/>
  <c r="Z150" i="1"/>
  <c r="Y150" i="1"/>
  <c r="X150" i="1"/>
  <c r="W150" i="1"/>
  <c r="V150" i="1"/>
  <c r="Z149" i="1"/>
  <c r="Y149" i="1"/>
  <c r="X149" i="1"/>
  <c r="W149" i="1"/>
  <c r="V149" i="1"/>
  <c r="Z148" i="1"/>
  <c r="Y148" i="1"/>
  <c r="X148" i="1"/>
  <c r="W148" i="1"/>
  <c r="V148" i="1"/>
  <c r="Z147" i="1"/>
  <c r="Y147" i="1"/>
  <c r="X147" i="1"/>
  <c r="W147" i="1"/>
  <c r="V147" i="1"/>
  <c r="Z146" i="1"/>
  <c r="Y146" i="1"/>
  <c r="X146" i="1"/>
  <c r="W146" i="1"/>
  <c r="V146" i="1"/>
  <c r="AK145" i="1"/>
  <c r="AJ145" i="1"/>
  <c r="AI145" i="1"/>
  <c r="Y145" i="1" s="1"/>
  <c r="AH145" i="1"/>
  <c r="AG145" i="1"/>
  <c r="AF145" i="1"/>
  <c r="AE145" i="1"/>
  <c r="AD145" i="1"/>
  <c r="AC145" i="1"/>
  <c r="W145" i="1" s="1"/>
  <c r="AB145" i="1"/>
  <c r="AA145" i="1"/>
  <c r="Z145" i="1"/>
  <c r="V145" i="1" s="1"/>
  <c r="X145" i="1"/>
  <c r="Z143" i="1"/>
  <c r="Y143" i="1"/>
  <c r="X143" i="1"/>
  <c r="W143" i="1"/>
  <c r="V143" i="1"/>
  <c r="AK142" i="1"/>
  <c r="AK141" i="1" s="1"/>
  <c r="AJ142" i="1"/>
  <c r="AJ141" i="1" s="1"/>
  <c r="AJ139" i="1" s="1"/>
  <c r="AI142" i="1"/>
  <c r="AH142" i="1"/>
  <c r="AG142" i="1"/>
  <c r="AG141" i="1" s="1"/>
  <c r="AF142" i="1"/>
  <c r="X142" i="1" s="1"/>
  <c r="AE142" i="1"/>
  <c r="AE141" i="1" s="1"/>
  <c r="AD142" i="1"/>
  <c r="AC142" i="1"/>
  <c r="AC141" i="1" s="1"/>
  <c r="AB142" i="1"/>
  <c r="AB141" i="1" s="1"/>
  <c r="AB139" i="1" s="1"/>
  <c r="AA142" i="1"/>
  <c r="AA141" i="1" s="1"/>
  <c r="Z140" i="1"/>
  <c r="Y140" i="1"/>
  <c r="X140" i="1"/>
  <c r="W140" i="1"/>
  <c r="V140" i="1"/>
  <c r="Z137" i="1"/>
  <c r="Y137" i="1"/>
  <c r="X137" i="1"/>
  <c r="W137" i="1"/>
  <c r="V137" i="1"/>
  <c r="Z136" i="1"/>
  <c r="Y136" i="1"/>
  <c r="X136" i="1"/>
  <c r="W136" i="1"/>
  <c r="V136" i="1"/>
  <c r="Z135" i="1"/>
  <c r="Y135" i="1"/>
  <c r="X135" i="1"/>
  <c r="W135" i="1"/>
  <c r="V135" i="1"/>
  <c r="Z134" i="1"/>
  <c r="Y134" i="1"/>
  <c r="X134" i="1"/>
  <c r="W134" i="1"/>
  <c r="V134" i="1"/>
  <c r="Z133" i="1"/>
  <c r="Y133" i="1"/>
  <c r="X133" i="1"/>
  <c r="W133" i="1"/>
  <c r="V133" i="1"/>
  <c r="AL132" i="1"/>
  <c r="AK132" i="1"/>
  <c r="AJ132" i="1"/>
  <c r="AI132" i="1"/>
  <c r="Y132" i="1" s="1"/>
  <c r="AH132" i="1"/>
  <c r="AG132" i="1"/>
  <c r="AF132" i="1"/>
  <c r="X132" i="1" s="1"/>
  <c r="AE132" i="1"/>
  <c r="AD132" i="1"/>
  <c r="AC132" i="1"/>
  <c r="W132" i="1" s="1"/>
  <c r="AB132" i="1"/>
  <c r="AA132" i="1"/>
  <c r="Z132" i="1"/>
  <c r="V132" i="1"/>
  <c r="Z131" i="1"/>
  <c r="Y131" i="1"/>
  <c r="X131" i="1"/>
  <c r="W131" i="1"/>
  <c r="V131" i="1"/>
  <c r="Z130" i="1"/>
  <c r="Y130" i="1"/>
  <c r="X130" i="1"/>
  <c r="W130" i="1"/>
  <c r="V130" i="1"/>
  <c r="AP129" i="1"/>
  <c r="Z129" i="1" s="1"/>
  <c r="V129" i="1" s="1"/>
  <c r="Y129" i="1"/>
  <c r="I129" i="1" s="1"/>
  <c r="E129" i="1" s="1"/>
  <c r="X129" i="1"/>
  <c r="W129" i="1"/>
  <c r="AL128" i="1"/>
  <c r="AK128" i="1"/>
  <c r="AJ128" i="1"/>
  <c r="AI128" i="1"/>
  <c r="AH128" i="1"/>
  <c r="AG128" i="1"/>
  <c r="AF128" i="1"/>
  <c r="AE128" i="1"/>
  <c r="AD128" i="1"/>
  <c r="AC128" i="1"/>
  <c r="W128" i="1" s="1"/>
  <c r="AB128" i="1"/>
  <c r="AA128" i="1"/>
  <c r="Z128" i="1"/>
  <c r="V128" i="1" s="1"/>
  <c r="Y128" i="1"/>
  <c r="X128" i="1"/>
  <c r="Z127" i="1"/>
  <c r="Y127" i="1"/>
  <c r="X127" i="1"/>
  <c r="W127" i="1"/>
  <c r="V127" i="1"/>
  <c r="Z126" i="1"/>
  <c r="Y126" i="1"/>
  <c r="X126" i="1"/>
  <c r="W126" i="1"/>
  <c r="V126" i="1"/>
  <c r="Z125" i="1"/>
  <c r="Y125" i="1"/>
  <c r="X125" i="1"/>
  <c r="W125" i="1"/>
  <c r="V125" i="1"/>
  <c r="AL124" i="1"/>
  <c r="AK124" i="1"/>
  <c r="AJ124" i="1"/>
  <c r="AI124" i="1"/>
  <c r="Y124" i="1" s="1"/>
  <c r="AH124" i="1"/>
  <c r="AG124" i="1"/>
  <c r="AF124" i="1"/>
  <c r="AE124" i="1"/>
  <c r="AD124" i="1"/>
  <c r="AC124" i="1"/>
  <c r="W124" i="1"/>
  <c r="AB124" i="1"/>
  <c r="AA124" i="1"/>
  <c r="Z124" i="1"/>
  <c r="V124" i="1" s="1"/>
  <c r="X124" i="1"/>
  <c r="Z123" i="1"/>
  <c r="Y123" i="1"/>
  <c r="X123" i="1"/>
  <c r="W123" i="1"/>
  <c r="V123" i="1"/>
  <c r="Z122" i="1"/>
  <c r="Y122" i="1"/>
  <c r="X122" i="1"/>
  <c r="W122" i="1"/>
  <c r="V122" i="1"/>
  <c r="Z121" i="1"/>
  <c r="Y121" i="1"/>
  <c r="X121" i="1"/>
  <c r="W121" i="1"/>
  <c r="V121" i="1"/>
  <c r="AL120" i="1"/>
  <c r="AK120" i="1"/>
  <c r="AJ120" i="1"/>
  <c r="AI120" i="1"/>
  <c r="Y120" i="1" s="1"/>
  <c r="AH120" i="1"/>
  <c r="AG120" i="1"/>
  <c r="AF120" i="1"/>
  <c r="AE120" i="1"/>
  <c r="AD120" i="1"/>
  <c r="AC120" i="1"/>
  <c r="W120" i="1" s="1"/>
  <c r="AB120" i="1"/>
  <c r="AA120" i="1"/>
  <c r="Z120" i="1"/>
  <c r="V120" i="1" s="1"/>
  <c r="X120" i="1"/>
  <c r="Z119" i="1"/>
  <c r="Y119" i="1"/>
  <c r="X119" i="1"/>
  <c r="W119" i="1"/>
  <c r="V119" i="1"/>
  <c r="Z118" i="1"/>
  <c r="Y118" i="1"/>
  <c r="X118" i="1"/>
  <c r="W118" i="1"/>
  <c r="V118" i="1"/>
  <c r="AL117" i="1"/>
  <c r="AK117" i="1"/>
  <c r="AJ117" i="1"/>
  <c r="AI117" i="1"/>
  <c r="AH117" i="1"/>
  <c r="AG117" i="1"/>
  <c r="AG116" i="1" s="1"/>
  <c r="AF117" i="1"/>
  <c r="AE117" i="1"/>
  <c r="AD117" i="1"/>
  <c r="AC117" i="1"/>
  <c r="W117" i="1" s="1"/>
  <c r="AB117" i="1"/>
  <c r="AA117" i="1"/>
  <c r="AA116" i="1" s="1"/>
  <c r="Z117" i="1"/>
  <c r="V117" i="1" s="1"/>
  <c r="Y117" i="1"/>
  <c r="X117" i="1"/>
  <c r="Z115" i="1"/>
  <c r="Y115" i="1"/>
  <c r="X115" i="1"/>
  <c r="W115" i="1"/>
  <c r="V115" i="1"/>
  <c r="Z114" i="1"/>
  <c r="Y114" i="1"/>
  <c r="X114" i="1"/>
  <c r="W114" i="1"/>
  <c r="V114" i="1"/>
  <c r="Z113" i="1"/>
  <c r="Y113" i="1"/>
  <c r="X113" i="1"/>
  <c r="W113" i="1"/>
  <c r="V113" i="1"/>
  <c r="Z112" i="1"/>
  <c r="Y112" i="1"/>
  <c r="X112" i="1"/>
  <c r="W112" i="1"/>
  <c r="V112" i="1"/>
  <c r="Z111" i="1"/>
  <c r="Y111" i="1"/>
  <c r="X111" i="1"/>
  <c r="W111" i="1"/>
  <c r="V111" i="1"/>
  <c r="Z110" i="1"/>
  <c r="Y110" i="1"/>
  <c r="X110" i="1"/>
  <c r="W110" i="1"/>
  <c r="V110" i="1"/>
  <c r="Z109" i="1"/>
  <c r="Y109" i="1"/>
  <c r="X109" i="1"/>
  <c r="W109" i="1"/>
  <c r="V109" i="1"/>
  <c r="Z108" i="1"/>
  <c r="Y108" i="1"/>
  <c r="X108" i="1"/>
  <c r="W108" i="1"/>
  <c r="V108" i="1"/>
  <c r="Z107" i="1"/>
  <c r="Y107" i="1"/>
  <c r="X107" i="1"/>
  <c r="W107" i="1"/>
  <c r="V107" i="1"/>
  <c r="Z106" i="1"/>
  <c r="Y106" i="1"/>
  <c r="X106" i="1"/>
  <c r="W106" i="1"/>
  <c r="V106" i="1"/>
  <c r="Z105" i="1"/>
  <c r="Y105" i="1"/>
  <c r="X105" i="1"/>
  <c r="W105" i="1"/>
  <c r="V105" i="1"/>
  <c r="Z104" i="1"/>
  <c r="Y104" i="1"/>
  <c r="X104" i="1"/>
  <c r="W104" i="1"/>
  <c r="V104" i="1"/>
  <c r="AL103" i="1"/>
  <c r="AK103" i="1"/>
  <c r="AJ103" i="1"/>
  <c r="AI103" i="1"/>
  <c r="AH103" i="1"/>
  <c r="AG103" i="1"/>
  <c r="AF103" i="1"/>
  <c r="X103" i="1" s="1"/>
  <c r="AE103" i="1"/>
  <c r="AD103" i="1"/>
  <c r="AC103" i="1"/>
  <c r="AB103" i="1"/>
  <c r="AA103" i="1"/>
  <c r="Z103" i="1"/>
  <c r="W103" i="1"/>
  <c r="V103" i="1"/>
  <c r="Z102" i="1"/>
  <c r="Y102" i="1"/>
  <c r="X102" i="1"/>
  <c r="W102" i="1"/>
  <c r="V102" i="1"/>
  <c r="AK101" i="1"/>
  <c r="AJ101" i="1"/>
  <c r="AI101" i="1"/>
  <c r="Y101" i="1" s="1"/>
  <c r="AH101" i="1"/>
  <c r="AG101" i="1"/>
  <c r="AF101" i="1"/>
  <c r="X101" i="1" s="1"/>
  <c r="AE101" i="1"/>
  <c r="AD101" i="1"/>
  <c r="AC101" i="1"/>
  <c r="W101" i="1" s="1"/>
  <c r="AB101" i="1"/>
  <c r="AA101" i="1"/>
  <c r="Z101" i="1"/>
  <c r="V101" i="1" s="1"/>
  <c r="Z100" i="1"/>
  <c r="Y100" i="1"/>
  <c r="X100" i="1"/>
  <c r="W100" i="1"/>
  <c r="V100" i="1"/>
  <c r="Z99" i="1"/>
  <c r="Y99" i="1"/>
  <c r="X99" i="1"/>
  <c r="W99" i="1"/>
  <c r="V99" i="1"/>
  <c r="AL98" i="1"/>
  <c r="AK98" i="1"/>
  <c r="AJ98" i="1"/>
  <c r="AI98" i="1"/>
  <c r="Y98" i="1" s="1"/>
  <c r="AH98" i="1"/>
  <c r="AG98" i="1"/>
  <c r="AF98" i="1"/>
  <c r="AE98" i="1"/>
  <c r="AD98" i="1"/>
  <c r="AC98" i="1"/>
  <c r="W98" i="1" s="1"/>
  <c r="AB98" i="1"/>
  <c r="AA98" i="1"/>
  <c r="Z98" i="1"/>
  <c r="V98" i="1" s="1"/>
  <c r="X98" i="1"/>
  <c r="Z97" i="1"/>
  <c r="Y97" i="1"/>
  <c r="X97" i="1"/>
  <c r="W97" i="1"/>
  <c r="V97" i="1"/>
  <c r="Z96" i="1"/>
  <c r="Y96" i="1"/>
  <c r="X96" i="1"/>
  <c r="W96" i="1"/>
  <c r="V96" i="1"/>
  <c r="Z95" i="1"/>
  <c r="Y95" i="1"/>
  <c r="X95" i="1"/>
  <c r="W95" i="1"/>
  <c r="V95" i="1"/>
  <c r="Z94" i="1"/>
  <c r="Y94" i="1"/>
  <c r="X94" i="1"/>
  <c r="W94" i="1"/>
  <c r="V94" i="1"/>
  <c r="Z93" i="1"/>
  <c r="Y93" i="1"/>
  <c r="X93" i="1"/>
  <c r="W93" i="1"/>
  <c r="V93" i="1"/>
  <c r="Z92" i="1"/>
  <c r="Y92" i="1"/>
  <c r="X92" i="1"/>
  <c r="W92" i="1"/>
  <c r="V92" i="1"/>
  <c r="Z91" i="1"/>
  <c r="Y91" i="1"/>
  <c r="X91" i="1"/>
  <c r="W91" i="1"/>
  <c r="V91" i="1"/>
  <c r="Z90" i="1"/>
  <c r="Y90" i="1"/>
  <c r="X90" i="1"/>
  <c r="W90" i="1"/>
  <c r="V90" i="1"/>
  <c r="Z89" i="1"/>
  <c r="Y89" i="1"/>
  <c r="X89" i="1"/>
  <c r="W89" i="1"/>
  <c r="V89" i="1"/>
  <c r="Z88" i="1"/>
  <c r="Y88" i="1"/>
  <c r="X88" i="1"/>
  <c r="W88" i="1"/>
  <c r="V88" i="1"/>
  <c r="AL87" i="1"/>
  <c r="AL86" i="1" s="1"/>
  <c r="Z86" i="1" s="1"/>
  <c r="V86" i="1" s="1"/>
  <c r="AK87" i="1"/>
  <c r="AJ87" i="1"/>
  <c r="AI87" i="1"/>
  <c r="AH87" i="1"/>
  <c r="AH86" i="1" s="1"/>
  <c r="AG87" i="1"/>
  <c r="AF87" i="1"/>
  <c r="AE87" i="1"/>
  <c r="AE86" i="1" s="1"/>
  <c r="AD87" i="1"/>
  <c r="AC87" i="1"/>
  <c r="AB87" i="1"/>
  <c r="AA87" i="1"/>
  <c r="AA86" i="1" s="1"/>
  <c r="Z87" i="1"/>
  <c r="V87" i="1" s="1"/>
  <c r="X87" i="1"/>
  <c r="W87" i="1"/>
  <c r="Z85" i="1"/>
  <c r="Y85" i="1"/>
  <c r="X85" i="1"/>
  <c r="W85" i="1"/>
  <c r="V85" i="1"/>
  <c r="Z84" i="1"/>
  <c r="Y84" i="1"/>
  <c r="X84" i="1"/>
  <c r="W84" i="1"/>
  <c r="V84" i="1"/>
  <c r="AL83" i="1"/>
  <c r="AK83" i="1"/>
  <c r="AJ83" i="1"/>
  <c r="AI83" i="1"/>
  <c r="Y83" i="1" s="1"/>
  <c r="AH83" i="1"/>
  <c r="AG83" i="1"/>
  <c r="AF83" i="1"/>
  <c r="X83" i="1" s="1"/>
  <c r="AE83" i="1"/>
  <c r="AD83" i="1"/>
  <c r="AC83" i="1"/>
  <c r="AB83" i="1"/>
  <c r="AA83" i="1"/>
  <c r="Z83" i="1"/>
  <c r="W83" i="1"/>
  <c r="V83" i="1"/>
  <c r="Z82" i="1"/>
  <c r="Y82" i="1"/>
  <c r="X82" i="1"/>
  <c r="W82" i="1"/>
  <c r="V82" i="1"/>
  <c r="Z81" i="1"/>
  <c r="Y81" i="1"/>
  <c r="X81" i="1"/>
  <c r="W81" i="1"/>
  <c r="V81" i="1"/>
  <c r="Z80" i="1"/>
  <c r="Y80" i="1"/>
  <c r="X80" i="1"/>
  <c r="W80" i="1"/>
  <c r="V80" i="1"/>
  <c r="Z79" i="1"/>
  <c r="Y79" i="1"/>
  <c r="X79" i="1"/>
  <c r="W79" i="1"/>
  <c r="V79" i="1"/>
  <c r="Z78" i="1"/>
  <c r="Y78" i="1"/>
  <c r="X78" i="1"/>
  <c r="W78" i="1"/>
  <c r="V78" i="1"/>
  <c r="Z77" i="1"/>
  <c r="Y77" i="1"/>
  <c r="X77" i="1"/>
  <c r="W77" i="1"/>
  <c r="V77" i="1"/>
  <c r="Z76" i="1"/>
  <c r="Y76" i="1"/>
  <c r="X76" i="1"/>
  <c r="W76" i="1"/>
  <c r="V76" i="1"/>
  <c r="Z75" i="1"/>
  <c r="Y75" i="1"/>
  <c r="X75" i="1"/>
  <c r="W75" i="1"/>
  <c r="V75" i="1"/>
  <c r="Z74" i="1"/>
  <c r="Y74" i="1"/>
  <c r="X74" i="1"/>
  <c r="W74" i="1"/>
  <c r="V74" i="1"/>
  <c r="Z73" i="1"/>
  <c r="Y73" i="1"/>
  <c r="X73" i="1"/>
  <c r="W73" i="1"/>
  <c r="V73" i="1"/>
  <c r="Z72" i="1"/>
  <c r="Y72" i="1"/>
  <c r="X72" i="1"/>
  <c r="W72" i="1"/>
  <c r="V72" i="1"/>
  <c r="Z71" i="1"/>
  <c r="Y71" i="1"/>
  <c r="X71" i="1"/>
  <c r="W71" i="1"/>
  <c r="V71" i="1"/>
  <c r="AL70" i="1"/>
  <c r="AK70" i="1"/>
  <c r="AJ70" i="1"/>
  <c r="AI70" i="1"/>
  <c r="Y70" i="1" s="1"/>
  <c r="AH70" i="1"/>
  <c r="AG70" i="1"/>
  <c r="AF70" i="1"/>
  <c r="X70" i="1" s="1"/>
  <c r="AE70" i="1"/>
  <c r="AD70" i="1"/>
  <c r="AC70" i="1"/>
  <c r="AB70" i="1"/>
  <c r="AA70" i="1"/>
  <c r="Z70" i="1"/>
  <c r="V70" i="1" s="1"/>
  <c r="W70" i="1"/>
  <c r="Z69" i="1"/>
  <c r="Y69" i="1"/>
  <c r="X69" i="1"/>
  <c r="W69" i="1"/>
  <c r="V69" i="1"/>
  <c r="Z68" i="1"/>
  <c r="Y68" i="1"/>
  <c r="X68" i="1"/>
  <c r="W68" i="1"/>
  <c r="V68" i="1"/>
  <c r="Z67" i="1"/>
  <c r="Y67" i="1"/>
  <c r="X67" i="1"/>
  <c r="W67" i="1"/>
  <c r="V67" i="1"/>
  <c r="AL66" i="1"/>
  <c r="AL65" i="1" s="1"/>
  <c r="AK66" i="1"/>
  <c r="AK65" i="1"/>
  <c r="AJ66" i="1"/>
  <c r="AJ65" i="1" s="1"/>
  <c r="AI66" i="1"/>
  <c r="AH66" i="1"/>
  <c r="AH65" i="1"/>
  <c r="AG66" i="1"/>
  <c r="AG65" i="1" s="1"/>
  <c r="AF66" i="1"/>
  <c r="AF65" i="1" s="1"/>
  <c r="AE66" i="1"/>
  <c r="AD66" i="1"/>
  <c r="AD65" i="1" s="1"/>
  <c r="AC66" i="1"/>
  <c r="AB66" i="1"/>
  <c r="AB65" i="1"/>
  <c r="AA66" i="1"/>
  <c r="AA65" i="1" s="1"/>
  <c r="Z66" i="1"/>
  <c r="Y66" i="1"/>
  <c r="X66" i="1"/>
  <c r="W66" i="1"/>
  <c r="V66" i="1"/>
  <c r="AI65" i="1"/>
  <c r="AE65" i="1"/>
  <c r="AC65" i="1"/>
  <c r="Z55" i="1"/>
  <c r="Y55" i="1"/>
  <c r="X55" i="1"/>
  <c r="W55" i="1"/>
  <c r="V55" i="1"/>
  <c r="Z54" i="1"/>
  <c r="Y54" i="1"/>
  <c r="X54" i="1"/>
  <c r="W54" i="1"/>
  <c r="V54" i="1"/>
  <c r="AL53" i="1"/>
  <c r="AL51" i="1" s="1"/>
  <c r="AK53" i="1"/>
  <c r="AJ53" i="1"/>
  <c r="AJ51" i="1" s="1"/>
  <c r="AJ49" i="1" s="1"/>
  <c r="AI53" i="1"/>
  <c r="AH53" i="1"/>
  <c r="AH51" i="1" s="1"/>
  <c r="AG53" i="1"/>
  <c r="AF53" i="1"/>
  <c r="AF51" i="1" s="1"/>
  <c r="AE53" i="1"/>
  <c r="AE51" i="1" s="1"/>
  <c r="AE49" i="1" s="1"/>
  <c r="AD53" i="1"/>
  <c r="AC53" i="1"/>
  <c r="AB53" i="1"/>
  <c r="AB51" i="1" s="1"/>
  <c r="AB49" i="1" s="1"/>
  <c r="AA53" i="1"/>
  <c r="AA51" i="1" s="1"/>
  <c r="AA49" i="1" s="1"/>
  <c r="Z53" i="1"/>
  <c r="V53" i="1" s="1"/>
  <c r="W53" i="1"/>
  <c r="Z52" i="1"/>
  <c r="Y52" i="1"/>
  <c r="X52" i="1"/>
  <c r="W52" i="1"/>
  <c r="V52" i="1"/>
  <c r="AK51" i="1"/>
  <c r="AK49" i="1" s="1"/>
  <c r="AG51" i="1"/>
  <c r="AG49" i="1" s="1"/>
  <c r="AD51" i="1"/>
  <c r="AD49" i="1" s="1"/>
  <c r="AC51" i="1"/>
  <c r="AH49" i="1"/>
  <c r="Z27" i="1"/>
  <c r="Y27" i="1"/>
  <c r="X27" i="1"/>
  <c r="W27" i="1"/>
  <c r="Z26" i="1"/>
  <c r="Y26" i="1"/>
  <c r="X26" i="1"/>
  <c r="W26" i="1"/>
  <c r="V26" i="1"/>
  <c r="AL25" i="1"/>
  <c r="Z25" i="1" s="1"/>
  <c r="V25" i="1" s="1"/>
  <c r="AK25" i="1"/>
  <c r="AJ25" i="1"/>
  <c r="AI25" i="1"/>
  <c r="Y25" i="1"/>
  <c r="AH25" i="1"/>
  <c r="AG25" i="1"/>
  <c r="AG11" i="1" s="1"/>
  <c r="AF25" i="1"/>
  <c r="X25" i="1"/>
  <c r="AE25" i="1"/>
  <c r="AD25" i="1"/>
  <c r="AC25" i="1"/>
  <c r="AB25" i="1"/>
  <c r="AA25" i="1"/>
  <c r="W25" i="1"/>
  <c r="Z19" i="1"/>
  <c r="Y19" i="1"/>
  <c r="X19" i="1"/>
  <c r="W19" i="1"/>
  <c r="V19" i="1"/>
  <c r="AL18" i="1"/>
  <c r="AL17" i="1"/>
  <c r="Z17" i="1" s="1"/>
  <c r="V17" i="1" s="1"/>
  <c r="AK18" i="1"/>
  <c r="AK17" i="1" s="1"/>
  <c r="AK11" i="1" s="1"/>
  <c r="AJ18" i="1"/>
  <c r="AI18" i="1"/>
  <c r="AH18" i="1"/>
  <c r="AH17" i="1"/>
  <c r="AG18" i="1"/>
  <c r="AF18" i="1"/>
  <c r="AF17" i="1"/>
  <c r="AE18" i="1"/>
  <c r="AE17" i="1" s="1"/>
  <c r="AE11" i="1" s="1"/>
  <c r="AD18" i="1"/>
  <c r="AD17" i="1" s="1"/>
  <c r="AC18" i="1"/>
  <c r="W18" i="1"/>
  <c r="AB18" i="1"/>
  <c r="AB17" i="1" s="1"/>
  <c r="AA18" i="1"/>
  <c r="Z18" i="1"/>
  <c r="V18" i="1" s="1"/>
  <c r="Y18" i="1"/>
  <c r="X18" i="1"/>
  <c r="AJ17" i="1"/>
  <c r="AI17" i="1"/>
  <c r="Y17" i="1" s="1"/>
  <c r="AG17" i="1"/>
  <c r="AC17" i="1"/>
  <c r="AA17" i="1"/>
  <c r="Z15" i="1"/>
  <c r="Y15" i="1"/>
  <c r="X15" i="1"/>
  <c r="W15" i="1"/>
  <c r="V15" i="1"/>
  <c r="Z14" i="1"/>
  <c r="Y14" i="1"/>
  <c r="X14" i="1"/>
  <c r="W14" i="1"/>
  <c r="V14" i="1"/>
  <c r="AL13" i="1"/>
  <c r="AK13" i="1"/>
  <c r="AJ13" i="1"/>
  <c r="AI13" i="1"/>
  <c r="Y13" i="1" s="1"/>
  <c r="AH13" i="1"/>
  <c r="AG13" i="1"/>
  <c r="AF13" i="1"/>
  <c r="X13" i="1" s="1"/>
  <c r="AE13" i="1"/>
  <c r="AD13" i="1"/>
  <c r="AC13" i="1"/>
  <c r="W13" i="1"/>
  <c r="AB13" i="1"/>
  <c r="AA13" i="1"/>
  <c r="Z13" i="1"/>
  <c r="V13" i="1"/>
  <c r="I233" i="1"/>
  <c r="H233" i="1"/>
  <c r="G233" i="1"/>
  <c r="F233" i="1"/>
  <c r="E233" i="1"/>
  <c r="U232" i="1"/>
  <c r="T232" i="1"/>
  <c r="S232" i="1"/>
  <c r="R232" i="1"/>
  <c r="Q232" i="1"/>
  <c r="P232" i="1"/>
  <c r="O232" i="1"/>
  <c r="G232" i="1" s="1"/>
  <c r="N232" i="1"/>
  <c r="M232" i="1"/>
  <c r="L232" i="1"/>
  <c r="K232" i="1"/>
  <c r="J232" i="1"/>
  <c r="I232" i="1"/>
  <c r="E232" i="1" s="1"/>
  <c r="I231" i="1"/>
  <c r="H231" i="1"/>
  <c r="G231" i="1"/>
  <c r="F231" i="1"/>
  <c r="E231" i="1"/>
  <c r="I230" i="1"/>
  <c r="H230" i="1"/>
  <c r="G230" i="1"/>
  <c r="F230" i="1"/>
  <c r="E230" i="1"/>
  <c r="U229" i="1"/>
  <c r="T229" i="1"/>
  <c r="T227" i="1" s="1"/>
  <c r="T226" i="1" s="1"/>
  <c r="S229" i="1"/>
  <c r="S227" i="1" s="1"/>
  <c r="S226" i="1" s="1"/>
  <c r="R229" i="1"/>
  <c r="H229" i="1" s="1"/>
  <c r="Q229" i="1"/>
  <c r="P229" i="1"/>
  <c r="P227" i="1" s="1"/>
  <c r="P226" i="1" s="1"/>
  <c r="O229" i="1"/>
  <c r="O227" i="1" s="1"/>
  <c r="N229" i="1"/>
  <c r="N227" i="1" s="1"/>
  <c r="N226" i="1" s="1"/>
  <c r="M229" i="1"/>
  <c r="L229" i="1"/>
  <c r="F229" i="1" s="1"/>
  <c r="K229" i="1"/>
  <c r="K227" i="1" s="1"/>
  <c r="K226" i="1" s="1"/>
  <c r="J229" i="1"/>
  <c r="I229" i="1"/>
  <c r="E229" i="1" s="1"/>
  <c r="I228" i="1"/>
  <c r="H228" i="1"/>
  <c r="G228" i="1"/>
  <c r="F228" i="1"/>
  <c r="E228" i="1"/>
  <c r="U227" i="1"/>
  <c r="U226" i="1" s="1"/>
  <c r="R227" i="1"/>
  <c r="H227" i="1" s="1"/>
  <c r="Q227" i="1"/>
  <c r="Q226" i="1" s="1"/>
  <c r="M227" i="1"/>
  <c r="M226" i="1" s="1"/>
  <c r="L227" i="1"/>
  <c r="F227" i="1" s="1"/>
  <c r="J227" i="1"/>
  <c r="J226" i="1" s="1"/>
  <c r="I225" i="1"/>
  <c r="H225" i="1"/>
  <c r="G225" i="1"/>
  <c r="F225" i="1"/>
  <c r="E225" i="1"/>
  <c r="U224" i="1"/>
  <c r="T224" i="1"/>
  <c r="S224" i="1"/>
  <c r="R224" i="1"/>
  <c r="Q224" i="1"/>
  <c r="P224" i="1"/>
  <c r="O224" i="1"/>
  <c r="N224" i="1"/>
  <c r="M224" i="1"/>
  <c r="L224" i="1"/>
  <c r="F224" i="1" s="1"/>
  <c r="K224" i="1"/>
  <c r="J224" i="1"/>
  <c r="I224" i="1"/>
  <c r="E224" i="1" s="1"/>
  <c r="H224" i="1"/>
  <c r="G224" i="1"/>
  <c r="I223" i="1"/>
  <c r="H223" i="1"/>
  <c r="G223" i="1"/>
  <c r="F223" i="1"/>
  <c r="E223" i="1"/>
  <c r="I222" i="1"/>
  <c r="H222" i="1"/>
  <c r="G222" i="1"/>
  <c r="F222" i="1"/>
  <c r="E222" i="1"/>
  <c r="U221" i="1"/>
  <c r="U220" i="1" s="1"/>
  <c r="I220" i="1" s="1"/>
  <c r="E220" i="1" s="1"/>
  <c r="T221" i="1"/>
  <c r="S221" i="1"/>
  <c r="S220" i="1" s="1"/>
  <c r="R221" i="1"/>
  <c r="Q221" i="1"/>
  <c r="Q220" i="1" s="1"/>
  <c r="P221" i="1"/>
  <c r="O221" i="1"/>
  <c r="N221" i="1"/>
  <c r="N220" i="1" s="1"/>
  <c r="M221" i="1"/>
  <c r="M220" i="1" s="1"/>
  <c r="L221" i="1"/>
  <c r="F221" i="1" s="1"/>
  <c r="K221" i="1"/>
  <c r="K220" i="1" s="1"/>
  <c r="J221" i="1"/>
  <c r="J220" i="1" s="1"/>
  <c r="P220" i="1"/>
  <c r="I218" i="1"/>
  <c r="H218" i="1"/>
  <c r="G218" i="1"/>
  <c r="F218" i="1"/>
  <c r="E218" i="1"/>
  <c r="I217" i="1"/>
  <c r="H217" i="1"/>
  <c r="G217" i="1"/>
  <c r="F217" i="1"/>
  <c r="E217" i="1"/>
  <c r="I216" i="1"/>
  <c r="H216" i="1"/>
  <c r="G216" i="1"/>
  <c r="F216" i="1"/>
  <c r="E216" i="1"/>
  <c r="U215" i="1"/>
  <c r="U214" i="1" s="1"/>
  <c r="I214" i="1" s="1"/>
  <c r="E214" i="1" s="1"/>
  <c r="T215" i="1"/>
  <c r="S215" i="1"/>
  <c r="S214" i="1" s="1"/>
  <c r="S207" i="1" s="1"/>
  <c r="R215" i="1"/>
  <c r="Q215" i="1"/>
  <c r="Q214" i="1" s="1"/>
  <c r="P215" i="1"/>
  <c r="O215" i="1"/>
  <c r="N215" i="1"/>
  <c r="N214" i="1" s="1"/>
  <c r="M215" i="1"/>
  <c r="M214" i="1"/>
  <c r="L215" i="1"/>
  <c r="K215" i="1"/>
  <c r="K214" i="1" s="1"/>
  <c r="J215" i="1"/>
  <c r="J214" i="1" s="1"/>
  <c r="I215" i="1"/>
  <c r="E215" i="1" s="1"/>
  <c r="T214" i="1"/>
  <c r="P214" i="1"/>
  <c r="I213" i="1"/>
  <c r="H213" i="1"/>
  <c r="G213" i="1"/>
  <c r="F213" i="1"/>
  <c r="E213" i="1"/>
  <c r="I212" i="1"/>
  <c r="H212" i="1"/>
  <c r="G212" i="1"/>
  <c r="F212" i="1"/>
  <c r="E212" i="1"/>
  <c r="I211" i="1"/>
  <c r="H211" i="1"/>
  <c r="G211" i="1"/>
  <c r="F211" i="1"/>
  <c r="E211" i="1"/>
  <c r="I210" i="1"/>
  <c r="H210" i="1"/>
  <c r="G210" i="1"/>
  <c r="F210" i="1"/>
  <c r="E210" i="1"/>
  <c r="I209" i="1"/>
  <c r="H209" i="1"/>
  <c r="G209" i="1"/>
  <c r="F209" i="1"/>
  <c r="E209" i="1"/>
  <c r="U208" i="1"/>
  <c r="I208" i="1" s="1"/>
  <c r="E208" i="1" s="1"/>
  <c r="T208" i="1"/>
  <c r="S208" i="1"/>
  <c r="R208" i="1"/>
  <c r="Q208" i="1"/>
  <c r="P208" i="1"/>
  <c r="O208" i="1"/>
  <c r="N208" i="1"/>
  <c r="N207" i="1"/>
  <c r="M208" i="1"/>
  <c r="L208" i="1"/>
  <c r="K208" i="1"/>
  <c r="K207" i="1" s="1"/>
  <c r="J208" i="1"/>
  <c r="J207" i="1" s="1"/>
  <c r="G208" i="1"/>
  <c r="F208" i="1"/>
  <c r="P207" i="1"/>
  <c r="H206" i="1"/>
  <c r="G206" i="1"/>
  <c r="F206" i="1"/>
  <c r="E206" i="1"/>
  <c r="U205" i="1"/>
  <c r="I205" i="1" s="1"/>
  <c r="E205" i="1" s="1"/>
  <c r="T205" i="1"/>
  <c r="S205" i="1"/>
  <c r="R205" i="1"/>
  <c r="H205" i="1"/>
  <c r="Q205" i="1"/>
  <c r="P205" i="1"/>
  <c r="O205" i="1"/>
  <c r="G205" i="1" s="1"/>
  <c r="N205" i="1"/>
  <c r="M205" i="1"/>
  <c r="L205" i="1"/>
  <c r="F205" i="1" s="1"/>
  <c r="K205" i="1"/>
  <c r="J205" i="1"/>
  <c r="I204" i="1"/>
  <c r="H204" i="1"/>
  <c r="G204" i="1"/>
  <c r="F204" i="1"/>
  <c r="E204" i="1"/>
  <c r="I203" i="1"/>
  <c r="H203" i="1"/>
  <c r="G203" i="1"/>
  <c r="F203" i="1"/>
  <c r="E203" i="1"/>
  <c r="I202" i="1"/>
  <c r="H202" i="1"/>
  <c r="G202" i="1"/>
  <c r="F202" i="1"/>
  <c r="E202" i="1"/>
  <c r="I201" i="1"/>
  <c r="H201" i="1"/>
  <c r="G201" i="1"/>
  <c r="F201" i="1"/>
  <c r="E201" i="1"/>
  <c r="I200" i="1"/>
  <c r="H200" i="1"/>
  <c r="G200" i="1"/>
  <c r="F200" i="1"/>
  <c r="E200" i="1"/>
  <c r="U199" i="1"/>
  <c r="T199" i="1"/>
  <c r="S199" i="1"/>
  <c r="R199" i="1"/>
  <c r="H199" i="1" s="1"/>
  <c r="Q199" i="1"/>
  <c r="P199" i="1"/>
  <c r="O199" i="1"/>
  <c r="N199" i="1"/>
  <c r="M199" i="1"/>
  <c r="L199" i="1"/>
  <c r="F199" i="1" s="1"/>
  <c r="K199" i="1"/>
  <c r="J199" i="1"/>
  <c r="I199" i="1"/>
  <c r="E199" i="1" s="1"/>
  <c r="G199" i="1"/>
  <c r="I198" i="1"/>
  <c r="H198" i="1"/>
  <c r="G198" i="1"/>
  <c r="F198" i="1"/>
  <c r="E198" i="1"/>
  <c r="I197" i="1"/>
  <c r="H197" i="1"/>
  <c r="G197" i="1"/>
  <c r="F197" i="1"/>
  <c r="E197" i="1"/>
  <c r="I196" i="1"/>
  <c r="H196" i="1"/>
  <c r="G196" i="1"/>
  <c r="F196" i="1"/>
  <c r="E196" i="1"/>
  <c r="I195" i="1"/>
  <c r="H195" i="1"/>
  <c r="G195" i="1"/>
  <c r="F195" i="1"/>
  <c r="E195" i="1"/>
  <c r="I194" i="1"/>
  <c r="H194" i="1"/>
  <c r="G194" i="1"/>
  <c r="F194" i="1"/>
  <c r="E194" i="1"/>
  <c r="T193" i="1"/>
  <c r="S193" i="1"/>
  <c r="R193" i="1"/>
  <c r="Q193" i="1"/>
  <c r="P193" i="1"/>
  <c r="O193" i="1"/>
  <c r="G193" i="1" s="1"/>
  <c r="N193" i="1"/>
  <c r="M193" i="1"/>
  <c r="L193" i="1"/>
  <c r="F193" i="1" s="1"/>
  <c r="K193" i="1"/>
  <c r="J193" i="1"/>
  <c r="I193" i="1"/>
  <c r="E193" i="1" s="1"/>
  <c r="H193" i="1"/>
  <c r="I192" i="1"/>
  <c r="H192" i="1"/>
  <c r="G192" i="1"/>
  <c r="F192" i="1"/>
  <c r="E192" i="1"/>
  <c r="I191" i="1"/>
  <c r="H191" i="1"/>
  <c r="G191" i="1"/>
  <c r="F191" i="1"/>
  <c r="E191" i="1"/>
  <c r="I190" i="1"/>
  <c r="H190" i="1"/>
  <c r="G190" i="1"/>
  <c r="F190" i="1"/>
  <c r="E190" i="1"/>
  <c r="U189" i="1"/>
  <c r="T189" i="1"/>
  <c r="S189" i="1"/>
  <c r="R189" i="1"/>
  <c r="Q189" i="1"/>
  <c r="P189" i="1"/>
  <c r="O189" i="1"/>
  <c r="G189" i="1" s="1"/>
  <c r="N189" i="1"/>
  <c r="M189" i="1"/>
  <c r="L189" i="1"/>
  <c r="F189" i="1" s="1"/>
  <c r="K189" i="1"/>
  <c r="J189" i="1"/>
  <c r="I189" i="1"/>
  <c r="E189" i="1" s="1"/>
  <c r="H189" i="1"/>
  <c r="I188" i="1"/>
  <c r="H188" i="1"/>
  <c r="G188" i="1"/>
  <c r="F188" i="1"/>
  <c r="E188" i="1"/>
  <c r="I187" i="1"/>
  <c r="H187" i="1"/>
  <c r="G187" i="1"/>
  <c r="F187" i="1"/>
  <c r="E187" i="1"/>
  <c r="I186" i="1"/>
  <c r="H186" i="1"/>
  <c r="G186" i="1"/>
  <c r="F186" i="1"/>
  <c r="E186" i="1"/>
  <c r="I185" i="1"/>
  <c r="H185" i="1"/>
  <c r="G185" i="1"/>
  <c r="F185" i="1"/>
  <c r="E185" i="1"/>
  <c r="I184" i="1"/>
  <c r="H184" i="1"/>
  <c r="G184" i="1"/>
  <c r="F184" i="1"/>
  <c r="E184" i="1"/>
  <c r="I183" i="1"/>
  <c r="H183" i="1"/>
  <c r="G183" i="1"/>
  <c r="F183" i="1"/>
  <c r="E183" i="1"/>
  <c r="I182" i="1"/>
  <c r="H182" i="1"/>
  <c r="G182" i="1"/>
  <c r="F182" i="1"/>
  <c r="E182" i="1"/>
  <c r="U181" i="1"/>
  <c r="T181" i="1"/>
  <c r="S181" i="1"/>
  <c r="R181" i="1"/>
  <c r="Q181" i="1"/>
  <c r="P181" i="1"/>
  <c r="O181" i="1"/>
  <c r="G181" i="1" s="1"/>
  <c r="N181" i="1"/>
  <c r="M181" i="1"/>
  <c r="L181" i="1"/>
  <c r="F181" i="1"/>
  <c r="K181" i="1"/>
  <c r="J181" i="1"/>
  <c r="I181" i="1"/>
  <c r="E181" i="1" s="1"/>
  <c r="H181" i="1"/>
  <c r="I180" i="1"/>
  <c r="H180" i="1"/>
  <c r="G180" i="1"/>
  <c r="F180" i="1"/>
  <c r="E180" i="1"/>
  <c r="I179" i="1"/>
  <c r="H179" i="1"/>
  <c r="G179" i="1"/>
  <c r="F179" i="1"/>
  <c r="E179" i="1"/>
  <c r="I178" i="1"/>
  <c r="H178" i="1"/>
  <c r="G178" i="1"/>
  <c r="F178" i="1"/>
  <c r="E178" i="1"/>
  <c r="U177" i="1"/>
  <c r="I177" i="1" s="1"/>
  <c r="E177" i="1" s="1"/>
  <c r="T177" i="1"/>
  <c r="S177" i="1"/>
  <c r="R177" i="1"/>
  <c r="Q177" i="1"/>
  <c r="P177" i="1"/>
  <c r="O177" i="1"/>
  <c r="G177" i="1" s="1"/>
  <c r="N177" i="1"/>
  <c r="M177" i="1"/>
  <c r="K177" i="1"/>
  <c r="J177" i="1"/>
  <c r="H177" i="1"/>
  <c r="F177" i="1"/>
  <c r="I176" i="1"/>
  <c r="H176" i="1"/>
  <c r="G176" i="1"/>
  <c r="F176" i="1"/>
  <c r="E176" i="1"/>
  <c r="I175" i="1"/>
  <c r="H175" i="1"/>
  <c r="G175" i="1"/>
  <c r="F175" i="1"/>
  <c r="E175" i="1"/>
  <c r="U174" i="1"/>
  <c r="T174" i="1"/>
  <c r="T165" i="1" s="1"/>
  <c r="S174" i="1"/>
  <c r="R174" i="1"/>
  <c r="H174" i="1" s="1"/>
  <c r="Q174" i="1"/>
  <c r="P174" i="1"/>
  <c r="O174" i="1"/>
  <c r="N174" i="1"/>
  <c r="M174" i="1"/>
  <c r="L174" i="1"/>
  <c r="F174" i="1" s="1"/>
  <c r="K174" i="1"/>
  <c r="J174" i="1"/>
  <c r="I174" i="1"/>
  <c r="G174" i="1"/>
  <c r="E174" i="1"/>
  <c r="I173" i="1"/>
  <c r="H173" i="1"/>
  <c r="G173" i="1"/>
  <c r="F173" i="1"/>
  <c r="E173" i="1"/>
  <c r="I172" i="1"/>
  <c r="H172" i="1"/>
  <c r="G172" i="1"/>
  <c r="F172" i="1"/>
  <c r="E172" i="1"/>
  <c r="I171" i="1"/>
  <c r="H171" i="1"/>
  <c r="G171" i="1"/>
  <c r="F171" i="1"/>
  <c r="E171" i="1"/>
  <c r="U170" i="1"/>
  <c r="I170" i="1" s="1"/>
  <c r="E170" i="1" s="1"/>
  <c r="T170" i="1"/>
  <c r="S170" i="1"/>
  <c r="R170" i="1"/>
  <c r="H170" i="1" s="1"/>
  <c r="Q170" i="1"/>
  <c r="P170" i="1"/>
  <c r="O170" i="1"/>
  <c r="G170" i="1" s="1"/>
  <c r="N170" i="1"/>
  <c r="M170" i="1"/>
  <c r="L170" i="1"/>
  <c r="K170" i="1"/>
  <c r="J170" i="1"/>
  <c r="F170" i="1"/>
  <c r="I169" i="1"/>
  <c r="H169" i="1"/>
  <c r="G169" i="1"/>
  <c r="F169" i="1"/>
  <c r="E169" i="1"/>
  <c r="I168" i="1"/>
  <c r="H168" i="1"/>
  <c r="G168" i="1"/>
  <c r="F168" i="1"/>
  <c r="E168" i="1"/>
  <c r="I167" i="1"/>
  <c r="H167" i="1"/>
  <c r="G167" i="1"/>
  <c r="F167" i="1"/>
  <c r="E167" i="1"/>
  <c r="U166" i="1"/>
  <c r="I166" i="1" s="1"/>
  <c r="T166" i="1"/>
  <c r="S166" i="1"/>
  <c r="R166" i="1"/>
  <c r="R165" i="1" s="1"/>
  <c r="H165" i="1" s="1"/>
  <c r="Q166" i="1"/>
  <c r="P166" i="1"/>
  <c r="O166" i="1"/>
  <c r="N166" i="1"/>
  <c r="N165" i="1" s="1"/>
  <c r="M166" i="1"/>
  <c r="L166" i="1"/>
  <c r="F166" i="1" s="1"/>
  <c r="K166" i="1"/>
  <c r="J166" i="1"/>
  <c r="E166" i="1"/>
  <c r="I164" i="1"/>
  <c r="H164" i="1"/>
  <c r="G164" i="1"/>
  <c r="F164" i="1"/>
  <c r="E164" i="1"/>
  <c r="I163" i="1"/>
  <c r="H163" i="1"/>
  <c r="G163" i="1"/>
  <c r="F163" i="1"/>
  <c r="E163" i="1"/>
  <c r="I162" i="1"/>
  <c r="H162" i="1"/>
  <c r="G162" i="1"/>
  <c r="F162" i="1"/>
  <c r="E162" i="1"/>
  <c r="I161" i="1"/>
  <c r="H161" i="1"/>
  <c r="G161" i="1"/>
  <c r="F161" i="1"/>
  <c r="E161" i="1"/>
  <c r="I160" i="1"/>
  <c r="H160" i="1"/>
  <c r="G160" i="1"/>
  <c r="F160" i="1"/>
  <c r="E160" i="1"/>
  <c r="U159" i="1"/>
  <c r="I159" i="1" s="1"/>
  <c r="E159" i="1" s="1"/>
  <c r="T159" i="1"/>
  <c r="S159" i="1"/>
  <c r="R159" i="1"/>
  <c r="Q159" i="1"/>
  <c r="P159" i="1"/>
  <c r="O159" i="1"/>
  <c r="G159" i="1" s="1"/>
  <c r="N159" i="1"/>
  <c r="M159" i="1"/>
  <c r="M158" i="1"/>
  <c r="L159" i="1"/>
  <c r="K159" i="1"/>
  <c r="J159" i="1"/>
  <c r="I157" i="1"/>
  <c r="H157" i="1"/>
  <c r="G157" i="1"/>
  <c r="F157" i="1"/>
  <c r="E157" i="1"/>
  <c r="I156" i="1"/>
  <c r="H156" i="1"/>
  <c r="G156" i="1"/>
  <c r="F156" i="1"/>
  <c r="E156" i="1"/>
  <c r="I155" i="1"/>
  <c r="H155" i="1"/>
  <c r="G155" i="1"/>
  <c r="F155" i="1"/>
  <c r="E155" i="1"/>
  <c r="I154" i="1"/>
  <c r="H154" i="1"/>
  <c r="G154" i="1"/>
  <c r="F154" i="1"/>
  <c r="E154" i="1"/>
  <c r="I153" i="1"/>
  <c r="H153" i="1"/>
  <c r="G153" i="1"/>
  <c r="F153" i="1"/>
  <c r="E153" i="1"/>
  <c r="T152" i="1"/>
  <c r="S152" i="1"/>
  <c r="R152" i="1"/>
  <c r="H152" i="1"/>
  <c r="Q152" i="1"/>
  <c r="P152" i="1"/>
  <c r="O152" i="1"/>
  <c r="G152" i="1" s="1"/>
  <c r="N152" i="1"/>
  <c r="M152" i="1"/>
  <c r="L152" i="1"/>
  <c r="F152" i="1" s="1"/>
  <c r="K152" i="1"/>
  <c r="J152" i="1"/>
  <c r="I152" i="1"/>
  <c r="E152" i="1" s="1"/>
  <c r="I150" i="1"/>
  <c r="H150" i="1"/>
  <c r="G150" i="1"/>
  <c r="F150" i="1"/>
  <c r="E150" i="1"/>
  <c r="I149" i="1"/>
  <c r="H149" i="1"/>
  <c r="G149" i="1"/>
  <c r="F149" i="1"/>
  <c r="E149" i="1"/>
  <c r="I148" i="1"/>
  <c r="H148" i="1"/>
  <c r="G148" i="1"/>
  <c r="F148" i="1"/>
  <c r="E148" i="1"/>
  <c r="I147" i="1"/>
  <c r="H147" i="1"/>
  <c r="G147" i="1"/>
  <c r="F147" i="1"/>
  <c r="E147" i="1"/>
  <c r="I146" i="1"/>
  <c r="H146" i="1"/>
  <c r="G146" i="1"/>
  <c r="F146" i="1"/>
  <c r="E146" i="1"/>
  <c r="T145" i="1"/>
  <c r="S145" i="1"/>
  <c r="R145" i="1"/>
  <c r="H145" i="1" s="1"/>
  <c r="Q145" i="1"/>
  <c r="P145" i="1"/>
  <c r="O145" i="1"/>
  <c r="N145" i="1"/>
  <c r="M145" i="1"/>
  <c r="L145" i="1"/>
  <c r="K145" i="1"/>
  <c r="J145" i="1"/>
  <c r="I145" i="1"/>
  <c r="E145" i="1" s="1"/>
  <c r="G145" i="1"/>
  <c r="I143" i="1"/>
  <c r="H143" i="1"/>
  <c r="G143" i="1"/>
  <c r="F143" i="1"/>
  <c r="E143" i="1"/>
  <c r="T142" i="1"/>
  <c r="S142" i="1"/>
  <c r="R142" i="1"/>
  <c r="Q142" i="1"/>
  <c r="P142" i="1"/>
  <c r="O142" i="1"/>
  <c r="G142" i="1" s="1"/>
  <c r="N142" i="1"/>
  <c r="N141" i="1" s="1"/>
  <c r="M142" i="1"/>
  <c r="L142" i="1"/>
  <c r="F142" i="1" s="1"/>
  <c r="K142" i="1"/>
  <c r="J142" i="1"/>
  <c r="J141" i="1" s="1"/>
  <c r="I140" i="1"/>
  <c r="H140" i="1"/>
  <c r="G140" i="1"/>
  <c r="F140" i="1"/>
  <c r="E140" i="1"/>
  <c r="I137" i="1"/>
  <c r="H137" i="1"/>
  <c r="G137" i="1"/>
  <c r="F137" i="1"/>
  <c r="E137" i="1"/>
  <c r="I136" i="1"/>
  <c r="H136" i="1"/>
  <c r="G136" i="1"/>
  <c r="F136" i="1"/>
  <c r="E136" i="1"/>
  <c r="I135" i="1"/>
  <c r="H135" i="1"/>
  <c r="G135" i="1"/>
  <c r="F135" i="1"/>
  <c r="E135" i="1"/>
  <c r="I134" i="1"/>
  <c r="H134" i="1"/>
  <c r="G134" i="1"/>
  <c r="F134" i="1"/>
  <c r="E134" i="1"/>
  <c r="I133" i="1"/>
  <c r="H133" i="1"/>
  <c r="G133" i="1"/>
  <c r="F133" i="1"/>
  <c r="E133" i="1"/>
  <c r="U132" i="1"/>
  <c r="T132" i="1"/>
  <c r="S132" i="1"/>
  <c r="R132" i="1"/>
  <c r="H132" i="1" s="1"/>
  <c r="Q132" i="1"/>
  <c r="P132" i="1"/>
  <c r="O132" i="1"/>
  <c r="G132" i="1" s="1"/>
  <c r="N132" i="1"/>
  <c r="M132" i="1"/>
  <c r="L132" i="1"/>
  <c r="F132" i="1" s="1"/>
  <c r="K132" i="1"/>
  <c r="J132" i="1"/>
  <c r="I132" i="1"/>
  <c r="E132" i="1" s="1"/>
  <c r="I131" i="1"/>
  <c r="H131" i="1"/>
  <c r="G131" i="1"/>
  <c r="F131" i="1"/>
  <c r="E131" i="1"/>
  <c r="I130" i="1"/>
  <c r="H130" i="1"/>
  <c r="G130" i="1"/>
  <c r="F130" i="1"/>
  <c r="E130" i="1"/>
  <c r="H129" i="1"/>
  <c r="G129" i="1"/>
  <c r="F129" i="1"/>
  <c r="T128" i="1"/>
  <c r="S128" i="1"/>
  <c r="R128" i="1"/>
  <c r="H128" i="1" s="1"/>
  <c r="Q128" i="1"/>
  <c r="P128" i="1"/>
  <c r="O128" i="1"/>
  <c r="G128" i="1" s="1"/>
  <c r="N128" i="1"/>
  <c r="M128" i="1"/>
  <c r="L128" i="1"/>
  <c r="F128" i="1" s="1"/>
  <c r="K128" i="1"/>
  <c r="J128" i="1"/>
  <c r="I128" i="1"/>
  <c r="E128" i="1" s="1"/>
  <c r="I127" i="1"/>
  <c r="H127" i="1"/>
  <c r="G127" i="1"/>
  <c r="F127" i="1"/>
  <c r="E127" i="1"/>
  <c r="I126" i="1"/>
  <c r="H126" i="1"/>
  <c r="G126" i="1"/>
  <c r="F126" i="1"/>
  <c r="E126" i="1"/>
  <c r="I125" i="1"/>
  <c r="H125" i="1"/>
  <c r="G125" i="1"/>
  <c r="F125" i="1"/>
  <c r="E125" i="1"/>
  <c r="T124" i="1"/>
  <c r="S124" i="1"/>
  <c r="R124" i="1"/>
  <c r="H124" i="1" s="1"/>
  <c r="Q124" i="1"/>
  <c r="P124" i="1"/>
  <c r="O124" i="1"/>
  <c r="G124" i="1" s="1"/>
  <c r="N124" i="1"/>
  <c r="M124" i="1"/>
  <c r="L124" i="1"/>
  <c r="F124" i="1" s="1"/>
  <c r="K124" i="1"/>
  <c r="J124" i="1"/>
  <c r="I123" i="1"/>
  <c r="H123" i="1"/>
  <c r="G123" i="1"/>
  <c r="F123" i="1"/>
  <c r="E123" i="1"/>
  <c r="I122" i="1"/>
  <c r="H122" i="1"/>
  <c r="G122" i="1"/>
  <c r="F122" i="1"/>
  <c r="E122" i="1"/>
  <c r="I121" i="1"/>
  <c r="H121" i="1"/>
  <c r="G121" i="1"/>
  <c r="F121" i="1"/>
  <c r="E121" i="1"/>
  <c r="T120" i="1"/>
  <c r="S120" i="1"/>
  <c r="R120" i="1"/>
  <c r="Q120" i="1"/>
  <c r="P120" i="1"/>
  <c r="O120" i="1"/>
  <c r="G120" i="1" s="1"/>
  <c r="N120" i="1"/>
  <c r="M120" i="1"/>
  <c r="L120" i="1"/>
  <c r="F120" i="1" s="1"/>
  <c r="K120" i="1"/>
  <c r="J120" i="1"/>
  <c r="I119" i="1"/>
  <c r="H119" i="1"/>
  <c r="G119" i="1"/>
  <c r="F119" i="1"/>
  <c r="E119" i="1"/>
  <c r="I118" i="1"/>
  <c r="H118" i="1"/>
  <c r="G118" i="1"/>
  <c r="F118" i="1"/>
  <c r="E118" i="1"/>
  <c r="T117" i="1"/>
  <c r="S117" i="1"/>
  <c r="R117" i="1"/>
  <c r="Q117" i="1"/>
  <c r="P117" i="1"/>
  <c r="P116" i="1" s="1"/>
  <c r="O117" i="1"/>
  <c r="N117" i="1"/>
  <c r="M117" i="1"/>
  <c r="L117" i="1"/>
  <c r="K117" i="1"/>
  <c r="J117" i="1"/>
  <c r="I117" i="1"/>
  <c r="E117" i="1" s="1"/>
  <c r="H117" i="1"/>
  <c r="G117" i="1"/>
  <c r="I115" i="1"/>
  <c r="H115" i="1"/>
  <c r="G115" i="1"/>
  <c r="F115" i="1"/>
  <c r="E115" i="1"/>
  <c r="I114" i="1"/>
  <c r="H114" i="1"/>
  <c r="G114" i="1"/>
  <c r="F114" i="1"/>
  <c r="E114" i="1"/>
  <c r="I113" i="1"/>
  <c r="H113" i="1"/>
  <c r="G113" i="1"/>
  <c r="F113" i="1"/>
  <c r="E113" i="1"/>
  <c r="I112" i="1"/>
  <c r="H112" i="1"/>
  <c r="G112" i="1"/>
  <c r="F112" i="1"/>
  <c r="E112" i="1"/>
  <c r="I111" i="1"/>
  <c r="H111" i="1"/>
  <c r="G111" i="1"/>
  <c r="F111" i="1"/>
  <c r="E111" i="1"/>
  <c r="I110" i="1"/>
  <c r="H110" i="1"/>
  <c r="G110" i="1"/>
  <c r="F110" i="1"/>
  <c r="E110" i="1"/>
  <c r="I109" i="1"/>
  <c r="H109" i="1"/>
  <c r="G109" i="1"/>
  <c r="F109" i="1"/>
  <c r="E109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105" i="1"/>
  <c r="H105" i="1"/>
  <c r="G105" i="1"/>
  <c r="F105" i="1"/>
  <c r="E105" i="1"/>
  <c r="I104" i="1"/>
  <c r="H104" i="1"/>
  <c r="G104" i="1"/>
  <c r="F104" i="1"/>
  <c r="E104" i="1"/>
  <c r="T103" i="1"/>
  <c r="S103" i="1"/>
  <c r="R103" i="1"/>
  <c r="H103" i="1" s="1"/>
  <c r="Q103" i="1"/>
  <c r="P103" i="1"/>
  <c r="O103" i="1"/>
  <c r="N103" i="1"/>
  <c r="M103" i="1"/>
  <c r="L103" i="1"/>
  <c r="F103" i="1" s="1"/>
  <c r="K103" i="1"/>
  <c r="J103" i="1"/>
  <c r="I103" i="1"/>
  <c r="E103" i="1" s="1"/>
  <c r="G103" i="1"/>
  <c r="I102" i="1"/>
  <c r="H102" i="1"/>
  <c r="G102" i="1"/>
  <c r="F102" i="1"/>
  <c r="E102" i="1"/>
  <c r="T101" i="1"/>
  <c r="S101" i="1"/>
  <c r="R101" i="1"/>
  <c r="H101" i="1" s="1"/>
  <c r="Q101" i="1"/>
  <c r="P101" i="1"/>
  <c r="O101" i="1"/>
  <c r="G101" i="1" s="1"/>
  <c r="N101" i="1"/>
  <c r="M101" i="1"/>
  <c r="L101" i="1"/>
  <c r="F101" i="1" s="1"/>
  <c r="K101" i="1"/>
  <c r="J101" i="1"/>
  <c r="I101" i="1"/>
  <c r="E101" i="1" s="1"/>
  <c r="I100" i="1"/>
  <c r="H100" i="1"/>
  <c r="G100" i="1"/>
  <c r="F100" i="1"/>
  <c r="E100" i="1"/>
  <c r="I99" i="1"/>
  <c r="H99" i="1"/>
  <c r="G99" i="1"/>
  <c r="F99" i="1"/>
  <c r="E99" i="1"/>
  <c r="U98" i="1"/>
  <c r="I98" i="1" s="1"/>
  <c r="E98" i="1" s="1"/>
  <c r="T98" i="1"/>
  <c r="S98" i="1"/>
  <c r="R98" i="1"/>
  <c r="H98" i="1" s="1"/>
  <c r="Q98" i="1"/>
  <c r="P98" i="1"/>
  <c r="O98" i="1"/>
  <c r="N98" i="1"/>
  <c r="M98" i="1"/>
  <c r="L98" i="1"/>
  <c r="F98" i="1" s="1"/>
  <c r="K98" i="1"/>
  <c r="J98" i="1"/>
  <c r="G98" i="1"/>
  <c r="I97" i="1"/>
  <c r="H97" i="1"/>
  <c r="G97" i="1"/>
  <c r="F97" i="1"/>
  <c r="E97" i="1"/>
  <c r="I96" i="1"/>
  <c r="H96" i="1"/>
  <c r="G96" i="1"/>
  <c r="F96" i="1"/>
  <c r="E96" i="1"/>
  <c r="I95" i="1"/>
  <c r="H95" i="1"/>
  <c r="G95" i="1"/>
  <c r="F95" i="1"/>
  <c r="E95" i="1"/>
  <c r="I94" i="1"/>
  <c r="H94" i="1"/>
  <c r="G94" i="1"/>
  <c r="F94" i="1"/>
  <c r="E94" i="1"/>
  <c r="I93" i="1"/>
  <c r="H93" i="1"/>
  <c r="G93" i="1"/>
  <c r="F93" i="1"/>
  <c r="E93" i="1"/>
  <c r="I92" i="1"/>
  <c r="H92" i="1"/>
  <c r="G92" i="1"/>
  <c r="F92" i="1"/>
  <c r="E92" i="1"/>
  <c r="I91" i="1"/>
  <c r="H91" i="1"/>
  <c r="G91" i="1"/>
  <c r="F91" i="1"/>
  <c r="E91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U87" i="1"/>
  <c r="T87" i="1"/>
  <c r="S87" i="1"/>
  <c r="S86" i="1" s="1"/>
  <c r="R87" i="1"/>
  <c r="Q87" i="1"/>
  <c r="P87" i="1"/>
  <c r="O87" i="1"/>
  <c r="O86" i="1" s="1"/>
  <c r="G86" i="1" s="1"/>
  <c r="N87" i="1"/>
  <c r="M87" i="1"/>
  <c r="L87" i="1"/>
  <c r="F87" i="1" s="1"/>
  <c r="K87" i="1"/>
  <c r="J87" i="1"/>
  <c r="J86" i="1" s="1"/>
  <c r="I87" i="1"/>
  <c r="E87" i="1" s="1"/>
  <c r="P86" i="1"/>
  <c r="I85" i="1"/>
  <c r="H85" i="1"/>
  <c r="G85" i="1"/>
  <c r="F85" i="1"/>
  <c r="E85" i="1"/>
  <c r="I84" i="1"/>
  <c r="H84" i="1"/>
  <c r="G84" i="1"/>
  <c r="F84" i="1"/>
  <c r="E84" i="1"/>
  <c r="U83" i="1"/>
  <c r="I83" i="1" s="1"/>
  <c r="E83" i="1" s="1"/>
  <c r="T83" i="1"/>
  <c r="S83" i="1"/>
  <c r="R83" i="1"/>
  <c r="H83" i="1"/>
  <c r="Q83" i="1"/>
  <c r="P83" i="1"/>
  <c r="O83" i="1"/>
  <c r="G83" i="1"/>
  <c r="N83" i="1"/>
  <c r="M83" i="1"/>
  <c r="L83" i="1"/>
  <c r="K83" i="1"/>
  <c r="J83" i="1"/>
  <c r="F83" i="1"/>
  <c r="I82" i="1"/>
  <c r="H82" i="1"/>
  <c r="G82" i="1"/>
  <c r="F82" i="1"/>
  <c r="E82" i="1"/>
  <c r="I81" i="1"/>
  <c r="H81" i="1"/>
  <c r="G81" i="1"/>
  <c r="F81" i="1"/>
  <c r="E81" i="1"/>
  <c r="I80" i="1"/>
  <c r="H80" i="1"/>
  <c r="G80" i="1"/>
  <c r="F80" i="1"/>
  <c r="E80" i="1"/>
  <c r="I79" i="1"/>
  <c r="H79" i="1"/>
  <c r="G79" i="1"/>
  <c r="F79" i="1"/>
  <c r="E79" i="1"/>
  <c r="I78" i="1"/>
  <c r="H78" i="1"/>
  <c r="G78" i="1"/>
  <c r="F78" i="1"/>
  <c r="E78" i="1"/>
  <c r="I77" i="1"/>
  <c r="H77" i="1"/>
  <c r="G77" i="1"/>
  <c r="F77" i="1"/>
  <c r="E77" i="1"/>
  <c r="I76" i="1"/>
  <c r="H76" i="1"/>
  <c r="G76" i="1"/>
  <c r="F76" i="1"/>
  <c r="E76" i="1"/>
  <c r="I75" i="1"/>
  <c r="H75" i="1"/>
  <c r="G75" i="1"/>
  <c r="F75" i="1"/>
  <c r="E75" i="1"/>
  <c r="I74" i="1"/>
  <c r="H74" i="1"/>
  <c r="G74" i="1"/>
  <c r="F74" i="1"/>
  <c r="E74" i="1"/>
  <c r="I73" i="1"/>
  <c r="H73" i="1"/>
  <c r="G73" i="1"/>
  <c r="F73" i="1"/>
  <c r="E73" i="1"/>
  <c r="I72" i="1"/>
  <c r="H72" i="1"/>
  <c r="G72" i="1"/>
  <c r="F72" i="1"/>
  <c r="E72" i="1"/>
  <c r="I71" i="1"/>
  <c r="H71" i="1"/>
  <c r="G71" i="1"/>
  <c r="F71" i="1"/>
  <c r="E71" i="1"/>
  <c r="U70" i="1"/>
  <c r="T70" i="1"/>
  <c r="S70" i="1"/>
  <c r="R70" i="1"/>
  <c r="H70" i="1" s="1"/>
  <c r="Q70" i="1"/>
  <c r="P70" i="1"/>
  <c r="O70" i="1"/>
  <c r="N70" i="1"/>
  <c r="M70" i="1"/>
  <c r="L70" i="1"/>
  <c r="F70" i="1" s="1"/>
  <c r="K70" i="1"/>
  <c r="J70" i="1"/>
  <c r="I70" i="1"/>
  <c r="E70" i="1" s="1"/>
  <c r="G70" i="1"/>
  <c r="I69" i="1"/>
  <c r="H69" i="1"/>
  <c r="G69" i="1"/>
  <c r="F69" i="1"/>
  <c r="E69" i="1"/>
  <c r="I68" i="1"/>
  <c r="H68" i="1"/>
  <c r="G68" i="1"/>
  <c r="F68" i="1"/>
  <c r="E68" i="1"/>
  <c r="I67" i="1"/>
  <c r="H67" i="1"/>
  <c r="G67" i="1"/>
  <c r="F67" i="1"/>
  <c r="E67" i="1"/>
  <c r="U66" i="1"/>
  <c r="T66" i="1"/>
  <c r="T65" i="1" s="1"/>
  <c r="S66" i="1"/>
  <c r="S65" i="1" s="1"/>
  <c r="R66" i="1"/>
  <c r="H66" i="1" s="1"/>
  <c r="R65" i="1"/>
  <c r="Q66" i="1"/>
  <c r="Q65" i="1" s="1"/>
  <c r="P66" i="1"/>
  <c r="P65" i="1"/>
  <c r="O66" i="1"/>
  <c r="O65" i="1" s="1"/>
  <c r="N66" i="1"/>
  <c r="N65" i="1" s="1"/>
  <c r="M66" i="1"/>
  <c r="M65" i="1" s="1"/>
  <c r="L66" i="1"/>
  <c r="K66" i="1"/>
  <c r="K65" i="1"/>
  <c r="J66" i="1"/>
  <c r="J65" i="1" s="1"/>
  <c r="I55" i="1"/>
  <c r="H55" i="1"/>
  <c r="G55" i="1"/>
  <c r="F55" i="1"/>
  <c r="E55" i="1"/>
  <c r="I54" i="1"/>
  <c r="H54" i="1"/>
  <c r="G54" i="1"/>
  <c r="F54" i="1"/>
  <c r="E54" i="1"/>
  <c r="U53" i="1"/>
  <c r="U51" i="1"/>
  <c r="T53" i="1"/>
  <c r="T51" i="1" s="1"/>
  <c r="T49" i="1" s="1"/>
  <c r="S53" i="1"/>
  <c r="S51" i="1" s="1"/>
  <c r="S49" i="1" s="1"/>
  <c r="R53" i="1"/>
  <c r="R51" i="1" s="1"/>
  <c r="R49" i="1" s="1"/>
  <c r="H49" i="1" s="1"/>
  <c r="Q53" i="1"/>
  <c r="Q51" i="1" s="1"/>
  <c r="Q49" i="1" s="1"/>
  <c r="P53" i="1"/>
  <c r="P51" i="1" s="1"/>
  <c r="P49" i="1" s="1"/>
  <c r="O53" i="1"/>
  <c r="N53" i="1"/>
  <c r="M53" i="1"/>
  <c r="M51" i="1"/>
  <c r="M49" i="1" s="1"/>
  <c r="L53" i="1"/>
  <c r="F53" i="1" s="1"/>
  <c r="K53" i="1"/>
  <c r="K51" i="1" s="1"/>
  <c r="K49" i="1" s="1"/>
  <c r="J53" i="1"/>
  <c r="J51" i="1" s="1"/>
  <c r="J49" i="1" s="1"/>
  <c r="I53" i="1"/>
  <c r="E53" i="1" s="1"/>
  <c r="H53" i="1"/>
  <c r="I52" i="1"/>
  <c r="H52" i="1"/>
  <c r="G52" i="1"/>
  <c r="F52" i="1"/>
  <c r="E52" i="1"/>
  <c r="N51" i="1"/>
  <c r="N49" i="1" s="1"/>
  <c r="I27" i="1"/>
  <c r="H27" i="1"/>
  <c r="G27" i="1"/>
  <c r="F27" i="1"/>
  <c r="I26" i="1"/>
  <c r="H26" i="1"/>
  <c r="G26" i="1"/>
  <c r="F26" i="1"/>
  <c r="E26" i="1"/>
  <c r="U25" i="1"/>
  <c r="T25" i="1"/>
  <c r="S25" i="1"/>
  <c r="R25" i="1"/>
  <c r="Q25" i="1"/>
  <c r="P25" i="1"/>
  <c r="O25" i="1"/>
  <c r="G25" i="1" s="1"/>
  <c r="N25" i="1"/>
  <c r="M25" i="1"/>
  <c r="L25" i="1"/>
  <c r="F25" i="1" s="1"/>
  <c r="K25" i="1"/>
  <c r="J25" i="1"/>
  <c r="I25" i="1"/>
  <c r="E25" i="1"/>
  <c r="I19" i="1"/>
  <c r="H19" i="1"/>
  <c r="G19" i="1"/>
  <c r="F19" i="1"/>
  <c r="E19" i="1"/>
  <c r="T18" i="1"/>
  <c r="S18" i="1"/>
  <c r="R18" i="1"/>
  <c r="H18" i="1" s="1"/>
  <c r="Q18" i="1"/>
  <c r="P18" i="1"/>
  <c r="P17" i="1" s="1"/>
  <c r="O18" i="1"/>
  <c r="N18" i="1"/>
  <c r="N17" i="1" s="1"/>
  <c r="M18" i="1"/>
  <c r="M17" i="1" s="1"/>
  <c r="L18" i="1"/>
  <c r="K18" i="1"/>
  <c r="I18" i="1"/>
  <c r="E18" i="1" s="1"/>
  <c r="G18" i="1"/>
  <c r="T17" i="1"/>
  <c r="S17" i="1"/>
  <c r="R17" i="1"/>
  <c r="H17" i="1" s="1"/>
  <c r="Q17" i="1"/>
  <c r="O17" i="1"/>
  <c r="G17" i="1" s="1"/>
  <c r="K17" i="1"/>
  <c r="J17" i="1"/>
  <c r="J11" i="1" s="1"/>
  <c r="I17" i="1"/>
  <c r="E17" i="1" s="1"/>
  <c r="I15" i="1"/>
  <c r="H15" i="1"/>
  <c r="G15" i="1"/>
  <c r="F15" i="1"/>
  <c r="E15" i="1"/>
  <c r="I14" i="1"/>
  <c r="H14" i="1"/>
  <c r="G14" i="1"/>
  <c r="F14" i="1"/>
  <c r="E14" i="1"/>
  <c r="T13" i="1"/>
  <c r="S13" i="1"/>
  <c r="R13" i="1"/>
  <c r="H13" i="1" s="1"/>
  <c r="Q13" i="1"/>
  <c r="P13" i="1"/>
  <c r="O13" i="1"/>
  <c r="G13" i="1" s="1"/>
  <c r="N13" i="1"/>
  <c r="M13" i="1"/>
  <c r="L13" i="1"/>
  <c r="K13" i="1"/>
  <c r="CK193" i="1"/>
  <c r="CK152" i="1"/>
  <c r="CK142" i="1"/>
  <c r="CK145" i="1"/>
  <c r="BY145" i="1" s="1"/>
  <c r="BU145" i="1" s="1"/>
  <c r="BT193" i="1"/>
  <c r="BT152" i="1"/>
  <c r="BC205" i="1"/>
  <c r="BC199" i="1"/>
  <c r="BC152" i="1"/>
  <c r="BC142" i="1"/>
  <c r="BC141" i="1" s="1"/>
  <c r="BC145" i="1"/>
  <c r="BY233" i="1"/>
  <c r="BX233" i="1"/>
  <c r="BW233" i="1"/>
  <c r="BV233" i="1"/>
  <c r="BU233" i="1"/>
  <c r="CK232" i="1"/>
  <c r="BY232" i="1" s="1"/>
  <c r="BU232" i="1" s="1"/>
  <c r="CJ232" i="1"/>
  <c r="CI232" i="1"/>
  <c r="CH232" i="1"/>
  <c r="BX232" i="1" s="1"/>
  <c r="CG232" i="1"/>
  <c r="CF232" i="1"/>
  <c r="CE232" i="1"/>
  <c r="BW232" i="1" s="1"/>
  <c r="CD232" i="1"/>
  <c r="CC232" i="1"/>
  <c r="CB232" i="1"/>
  <c r="CA232" i="1"/>
  <c r="BZ232" i="1"/>
  <c r="BV232" i="1"/>
  <c r="BY231" i="1"/>
  <c r="BX231" i="1"/>
  <c r="BW231" i="1"/>
  <c r="BV231" i="1"/>
  <c r="BU231" i="1"/>
  <c r="BY230" i="1"/>
  <c r="BX230" i="1"/>
  <c r="BW230" i="1"/>
  <c r="BV230" i="1"/>
  <c r="BU230" i="1"/>
  <c r="CK229" i="1"/>
  <c r="CJ229" i="1"/>
  <c r="CJ227" i="1" s="1"/>
  <c r="CJ226" i="1" s="1"/>
  <c r="CI229" i="1"/>
  <c r="CI227" i="1" s="1"/>
  <c r="CI226" i="1" s="1"/>
  <c r="CH229" i="1"/>
  <c r="CH227" i="1" s="1"/>
  <c r="CG229" i="1"/>
  <c r="CG227" i="1" s="1"/>
  <c r="CG226" i="1"/>
  <c r="CF229" i="1"/>
  <c r="CF227" i="1" s="1"/>
  <c r="CF226" i="1" s="1"/>
  <c r="CE229" i="1"/>
  <c r="CD229" i="1"/>
  <c r="CD227" i="1" s="1"/>
  <c r="CC229" i="1"/>
  <c r="CC227" i="1" s="1"/>
  <c r="CC226" i="1" s="1"/>
  <c r="CB229" i="1"/>
  <c r="CA229" i="1"/>
  <c r="CA227" i="1" s="1"/>
  <c r="BZ229" i="1"/>
  <c r="BW229" i="1"/>
  <c r="BY228" i="1"/>
  <c r="BX228" i="1"/>
  <c r="BW228" i="1"/>
  <c r="BV228" i="1"/>
  <c r="BU228" i="1"/>
  <c r="CE227" i="1"/>
  <c r="BW227" i="1" s="1"/>
  <c r="BZ227" i="1"/>
  <c r="BY225" i="1"/>
  <c r="BX225" i="1"/>
  <c r="BW225" i="1"/>
  <c r="BV225" i="1"/>
  <c r="BU225" i="1"/>
  <c r="CK224" i="1"/>
  <c r="BY224" i="1" s="1"/>
  <c r="BU224" i="1" s="1"/>
  <c r="CJ224" i="1"/>
  <c r="CI224" i="1"/>
  <c r="CH224" i="1"/>
  <c r="CG224" i="1"/>
  <c r="CF224" i="1"/>
  <c r="CE224" i="1"/>
  <c r="BW224" i="1" s="1"/>
  <c r="CD224" i="1"/>
  <c r="CC224" i="1"/>
  <c r="CB224" i="1"/>
  <c r="BV224" i="1" s="1"/>
  <c r="CA224" i="1"/>
  <c r="BZ224" i="1"/>
  <c r="BY223" i="1"/>
  <c r="BX223" i="1"/>
  <c r="BW223" i="1"/>
  <c r="BV223" i="1"/>
  <c r="BU223" i="1"/>
  <c r="BY222" i="1"/>
  <c r="BX222" i="1"/>
  <c r="BW222" i="1"/>
  <c r="BV222" i="1"/>
  <c r="BU222" i="1"/>
  <c r="CK221" i="1"/>
  <c r="CJ221" i="1"/>
  <c r="CJ220" i="1"/>
  <c r="CI221" i="1"/>
  <c r="CH221" i="1"/>
  <c r="BX221" i="1" s="1"/>
  <c r="CG221" i="1"/>
  <c r="CF221" i="1"/>
  <c r="CE221" i="1"/>
  <c r="CD221" i="1"/>
  <c r="CC221" i="1"/>
  <c r="CC220" i="1" s="1"/>
  <c r="CC219" i="1" s="1"/>
  <c r="CB221" i="1"/>
  <c r="CA221" i="1"/>
  <c r="CA220" i="1" s="1"/>
  <c r="BZ221" i="1"/>
  <c r="CG220" i="1"/>
  <c r="BY218" i="1"/>
  <c r="BX218" i="1"/>
  <c r="BW218" i="1"/>
  <c r="BV218" i="1"/>
  <c r="BU218" i="1"/>
  <c r="BY217" i="1"/>
  <c r="BX217" i="1"/>
  <c r="BW217" i="1"/>
  <c r="BV217" i="1"/>
  <c r="BU217" i="1"/>
  <c r="BY216" i="1"/>
  <c r="BX216" i="1"/>
  <c r="BW216" i="1"/>
  <c r="BV216" i="1"/>
  <c r="BU216" i="1"/>
  <c r="CK215" i="1"/>
  <c r="BY215" i="1" s="1"/>
  <c r="BU215" i="1" s="1"/>
  <c r="CK214" i="1"/>
  <c r="BY214" i="1" s="1"/>
  <c r="BU214" i="1" s="1"/>
  <c r="CJ215" i="1"/>
  <c r="CI215" i="1"/>
  <c r="CI214" i="1" s="1"/>
  <c r="CH215" i="1"/>
  <c r="CG215" i="1"/>
  <c r="CG214" i="1" s="1"/>
  <c r="CF215" i="1"/>
  <c r="CF214" i="1" s="1"/>
  <c r="CE215" i="1"/>
  <c r="CE214" i="1" s="1"/>
  <c r="CD215" i="1"/>
  <c r="CD214" i="1" s="1"/>
  <c r="CC215" i="1"/>
  <c r="CC214" i="1" s="1"/>
  <c r="CB215" i="1"/>
  <c r="CA215" i="1"/>
  <c r="BZ215" i="1"/>
  <c r="BZ214" i="1" s="1"/>
  <c r="BW215" i="1"/>
  <c r="CJ214" i="1"/>
  <c r="CA214" i="1"/>
  <c r="BY213" i="1"/>
  <c r="BX213" i="1"/>
  <c r="BW213" i="1"/>
  <c r="BV213" i="1"/>
  <c r="BU213" i="1"/>
  <c r="BY212" i="1"/>
  <c r="BX212" i="1"/>
  <c r="BW212" i="1"/>
  <c r="BV212" i="1"/>
  <c r="BU212" i="1"/>
  <c r="BY211" i="1"/>
  <c r="BX211" i="1"/>
  <c r="BW211" i="1"/>
  <c r="BV211" i="1"/>
  <c r="BU211" i="1"/>
  <c r="BY210" i="1"/>
  <c r="BX210" i="1"/>
  <c r="BW210" i="1"/>
  <c r="BV210" i="1"/>
  <c r="BU210" i="1"/>
  <c r="BY209" i="1"/>
  <c r="BX209" i="1"/>
  <c r="BW209" i="1"/>
  <c r="BV209" i="1"/>
  <c r="BU209" i="1"/>
  <c r="CK208" i="1"/>
  <c r="CJ208" i="1"/>
  <c r="CI208" i="1"/>
  <c r="CH208" i="1"/>
  <c r="BX208" i="1" s="1"/>
  <c r="CG208" i="1"/>
  <c r="CF208" i="1"/>
  <c r="CF207" i="1" s="1"/>
  <c r="CE208" i="1"/>
  <c r="BW208" i="1" s="1"/>
  <c r="CD208" i="1"/>
  <c r="CC208" i="1"/>
  <c r="CC207" i="1" s="1"/>
  <c r="CB208" i="1"/>
  <c r="BV208" i="1" s="1"/>
  <c r="CA208" i="1"/>
  <c r="CA207" i="1" s="1"/>
  <c r="BZ208" i="1"/>
  <c r="BY208" i="1"/>
  <c r="BU208" i="1" s="1"/>
  <c r="BX206" i="1"/>
  <c r="BW206" i="1"/>
  <c r="BV206" i="1"/>
  <c r="BU206" i="1"/>
  <c r="CK205" i="1"/>
  <c r="BY205" i="1" s="1"/>
  <c r="BU205" i="1" s="1"/>
  <c r="CJ205" i="1"/>
  <c r="CI205" i="1"/>
  <c r="CH205" i="1"/>
  <c r="CG205" i="1"/>
  <c r="CF205" i="1"/>
  <c r="CE205" i="1"/>
  <c r="CD205" i="1"/>
  <c r="CC205" i="1"/>
  <c r="CB205" i="1"/>
  <c r="BV205" i="1"/>
  <c r="CA205" i="1"/>
  <c r="BZ205" i="1"/>
  <c r="BX205" i="1"/>
  <c r="BW205" i="1"/>
  <c r="BY204" i="1"/>
  <c r="BX204" i="1"/>
  <c r="BW204" i="1"/>
  <c r="BV204" i="1"/>
  <c r="BU204" i="1"/>
  <c r="BY203" i="1"/>
  <c r="BX203" i="1"/>
  <c r="BW203" i="1"/>
  <c r="BV203" i="1"/>
  <c r="BU203" i="1"/>
  <c r="BY202" i="1"/>
  <c r="BX202" i="1"/>
  <c r="BW202" i="1"/>
  <c r="BV202" i="1"/>
  <c r="BU202" i="1"/>
  <c r="BY201" i="1"/>
  <c r="BX201" i="1"/>
  <c r="BW201" i="1"/>
  <c r="BV201" i="1"/>
  <c r="BU201" i="1"/>
  <c r="BY200" i="1"/>
  <c r="BX200" i="1"/>
  <c r="BW200" i="1"/>
  <c r="BV200" i="1"/>
  <c r="BU200" i="1"/>
  <c r="CK199" i="1"/>
  <c r="CJ199" i="1"/>
  <c r="CI199" i="1"/>
  <c r="CH199" i="1"/>
  <c r="BX199" i="1" s="1"/>
  <c r="CG199" i="1"/>
  <c r="CF199" i="1"/>
  <c r="CE199" i="1"/>
  <c r="BW199" i="1" s="1"/>
  <c r="CD199" i="1"/>
  <c r="CC199" i="1"/>
  <c r="CB199" i="1"/>
  <c r="BV199" i="1" s="1"/>
  <c r="CA199" i="1"/>
  <c r="BZ199" i="1"/>
  <c r="BY199" i="1"/>
  <c r="BU199" i="1" s="1"/>
  <c r="BY198" i="1"/>
  <c r="BX198" i="1"/>
  <c r="BW198" i="1"/>
  <c r="BV198" i="1"/>
  <c r="BU198" i="1"/>
  <c r="BY197" i="1"/>
  <c r="BX197" i="1"/>
  <c r="BW197" i="1"/>
  <c r="BV197" i="1"/>
  <c r="BU197" i="1"/>
  <c r="BY196" i="1"/>
  <c r="BX196" i="1"/>
  <c r="BW196" i="1"/>
  <c r="BV196" i="1"/>
  <c r="BU196" i="1"/>
  <c r="BY195" i="1"/>
  <c r="BX195" i="1"/>
  <c r="BW195" i="1"/>
  <c r="BV195" i="1"/>
  <c r="BU195" i="1"/>
  <c r="BY194" i="1"/>
  <c r="BX194" i="1"/>
  <c r="BW194" i="1"/>
  <c r="BV194" i="1"/>
  <c r="BU194" i="1"/>
  <c r="CJ193" i="1"/>
  <c r="CI193" i="1"/>
  <c r="CH193" i="1"/>
  <c r="BX193" i="1" s="1"/>
  <c r="CG193" i="1"/>
  <c r="CF193" i="1"/>
  <c r="CE193" i="1"/>
  <c r="CD193" i="1"/>
  <c r="CC193" i="1"/>
  <c r="CB193" i="1"/>
  <c r="BV193" i="1" s="1"/>
  <c r="CA193" i="1"/>
  <c r="BZ193" i="1"/>
  <c r="BY193" i="1"/>
  <c r="BU193" i="1" s="1"/>
  <c r="BW193" i="1"/>
  <c r="BY192" i="1"/>
  <c r="BX192" i="1"/>
  <c r="BW192" i="1"/>
  <c r="BV192" i="1"/>
  <c r="BU192" i="1"/>
  <c r="BY191" i="1"/>
  <c r="BX191" i="1"/>
  <c r="BW191" i="1"/>
  <c r="BV191" i="1"/>
  <c r="BU191" i="1"/>
  <c r="BY190" i="1"/>
  <c r="BX190" i="1"/>
  <c r="BW190" i="1"/>
  <c r="BV190" i="1"/>
  <c r="BU190" i="1"/>
  <c r="CK189" i="1"/>
  <c r="BY189" i="1" s="1"/>
  <c r="BU189" i="1" s="1"/>
  <c r="CJ189" i="1"/>
  <c r="CI189" i="1"/>
  <c r="CH189" i="1"/>
  <c r="BX189" i="1" s="1"/>
  <c r="CG189" i="1"/>
  <c r="CF189" i="1"/>
  <c r="CE189" i="1"/>
  <c r="BW189" i="1" s="1"/>
  <c r="CD189" i="1"/>
  <c r="CC189" i="1"/>
  <c r="CB189" i="1"/>
  <c r="CA189" i="1"/>
  <c r="BZ189" i="1"/>
  <c r="BV189" i="1"/>
  <c r="BY188" i="1"/>
  <c r="BX188" i="1"/>
  <c r="BW188" i="1"/>
  <c r="BV188" i="1"/>
  <c r="BU188" i="1"/>
  <c r="BY187" i="1"/>
  <c r="BX187" i="1"/>
  <c r="BW187" i="1"/>
  <c r="BV187" i="1"/>
  <c r="BU187" i="1"/>
  <c r="BY186" i="1"/>
  <c r="BX186" i="1"/>
  <c r="BW186" i="1"/>
  <c r="BV186" i="1"/>
  <c r="BU186" i="1"/>
  <c r="BY185" i="1"/>
  <c r="BX185" i="1"/>
  <c r="BW185" i="1"/>
  <c r="BV185" i="1"/>
  <c r="BU185" i="1"/>
  <c r="BY184" i="1"/>
  <c r="BX184" i="1"/>
  <c r="BW184" i="1"/>
  <c r="BV184" i="1"/>
  <c r="BU184" i="1"/>
  <c r="BY183" i="1"/>
  <c r="BX183" i="1"/>
  <c r="BW183" i="1"/>
  <c r="BV183" i="1"/>
  <c r="BU183" i="1"/>
  <c r="BY182" i="1"/>
  <c r="BX182" i="1"/>
  <c r="BW182" i="1"/>
  <c r="BV182" i="1"/>
  <c r="BU182" i="1"/>
  <c r="CK181" i="1"/>
  <c r="CJ181" i="1"/>
  <c r="CI181" i="1"/>
  <c r="CH181" i="1"/>
  <c r="BX181" i="1" s="1"/>
  <c r="CG181" i="1"/>
  <c r="CF181" i="1"/>
  <c r="CE181" i="1"/>
  <c r="BW181" i="1" s="1"/>
  <c r="CD181" i="1"/>
  <c r="CC181" i="1"/>
  <c r="CB181" i="1"/>
  <c r="BV181" i="1" s="1"/>
  <c r="CA181" i="1"/>
  <c r="BZ181" i="1"/>
  <c r="BY181" i="1"/>
  <c r="BU181" i="1" s="1"/>
  <c r="BY180" i="1"/>
  <c r="BX180" i="1"/>
  <c r="BW180" i="1"/>
  <c r="BV180" i="1"/>
  <c r="BU180" i="1"/>
  <c r="BY179" i="1"/>
  <c r="BX179" i="1"/>
  <c r="BW179" i="1"/>
  <c r="BV179" i="1"/>
  <c r="BU179" i="1"/>
  <c r="BY178" i="1"/>
  <c r="BX178" i="1"/>
  <c r="BW178" i="1"/>
  <c r="BV178" i="1"/>
  <c r="BU178" i="1"/>
  <c r="CK177" i="1"/>
  <c r="BY177" i="1" s="1"/>
  <c r="BU177" i="1" s="1"/>
  <c r="CJ177" i="1"/>
  <c r="CI177" i="1"/>
  <c r="CH177" i="1"/>
  <c r="BX177" i="1" s="1"/>
  <c r="CG177" i="1"/>
  <c r="CF177" i="1"/>
  <c r="CE177" i="1"/>
  <c r="BW177" i="1" s="1"/>
  <c r="CD177" i="1"/>
  <c r="CC177" i="1"/>
  <c r="CA177" i="1"/>
  <c r="BZ177" i="1"/>
  <c r="BZ165" i="1"/>
  <c r="BV177" i="1"/>
  <c r="BY176" i="1"/>
  <c r="BX176" i="1"/>
  <c r="BW176" i="1"/>
  <c r="BV176" i="1"/>
  <c r="BU176" i="1"/>
  <c r="BY175" i="1"/>
  <c r="BX175" i="1"/>
  <c r="BW175" i="1"/>
  <c r="BV175" i="1"/>
  <c r="BU175" i="1"/>
  <c r="CK174" i="1"/>
  <c r="CJ174" i="1"/>
  <c r="CI174" i="1"/>
  <c r="CH174" i="1"/>
  <c r="CG174" i="1"/>
  <c r="CF174" i="1"/>
  <c r="CE174" i="1"/>
  <c r="BW174" i="1" s="1"/>
  <c r="CD174" i="1"/>
  <c r="CC174" i="1"/>
  <c r="CB174" i="1"/>
  <c r="BV174" i="1" s="1"/>
  <c r="CA174" i="1"/>
  <c r="BZ174" i="1"/>
  <c r="BY174" i="1"/>
  <c r="BU174" i="1" s="1"/>
  <c r="BX174" i="1"/>
  <c r="BY173" i="1"/>
  <c r="BX173" i="1"/>
  <c r="BW173" i="1"/>
  <c r="BV173" i="1"/>
  <c r="BU173" i="1"/>
  <c r="BY172" i="1"/>
  <c r="BX172" i="1"/>
  <c r="BW172" i="1"/>
  <c r="BV172" i="1"/>
  <c r="BU172" i="1"/>
  <c r="BY171" i="1"/>
  <c r="BX171" i="1"/>
  <c r="BW171" i="1"/>
  <c r="BV171" i="1"/>
  <c r="BU171" i="1"/>
  <c r="CK170" i="1"/>
  <c r="CJ170" i="1"/>
  <c r="CI170" i="1"/>
  <c r="CH170" i="1"/>
  <c r="CG170" i="1"/>
  <c r="CF170" i="1"/>
  <c r="CE170" i="1"/>
  <c r="BW170" i="1" s="1"/>
  <c r="CD170" i="1"/>
  <c r="CC170" i="1"/>
  <c r="CB170" i="1"/>
  <c r="BV170" i="1"/>
  <c r="CA170" i="1"/>
  <c r="BZ170" i="1"/>
  <c r="BY170" i="1"/>
  <c r="BU170" i="1"/>
  <c r="BY169" i="1"/>
  <c r="BX169" i="1"/>
  <c r="BW169" i="1"/>
  <c r="BV169" i="1"/>
  <c r="BU169" i="1"/>
  <c r="BY168" i="1"/>
  <c r="BX168" i="1"/>
  <c r="BW168" i="1"/>
  <c r="BV168" i="1"/>
  <c r="BU168" i="1"/>
  <c r="BY167" i="1"/>
  <c r="BX167" i="1"/>
  <c r="BW167" i="1"/>
  <c r="BV167" i="1"/>
  <c r="BU167" i="1"/>
  <c r="CK166" i="1"/>
  <c r="CJ166" i="1"/>
  <c r="CI166" i="1"/>
  <c r="CH166" i="1"/>
  <c r="BX166" i="1" s="1"/>
  <c r="CG166" i="1"/>
  <c r="CF166" i="1"/>
  <c r="CE166" i="1"/>
  <c r="CD166" i="1"/>
  <c r="CC166" i="1"/>
  <c r="CB166" i="1"/>
  <c r="CA166" i="1"/>
  <c r="BZ166" i="1"/>
  <c r="BY166" i="1"/>
  <c r="BU166" i="1" s="1"/>
  <c r="BW166" i="1"/>
  <c r="BY164" i="1"/>
  <c r="BX164" i="1"/>
  <c r="BW164" i="1"/>
  <c r="BV164" i="1"/>
  <c r="BU164" i="1"/>
  <c r="BY163" i="1"/>
  <c r="BX163" i="1"/>
  <c r="BW163" i="1"/>
  <c r="BV163" i="1"/>
  <c r="BU163" i="1"/>
  <c r="BY162" i="1"/>
  <c r="BX162" i="1"/>
  <c r="BW162" i="1"/>
  <c r="BV162" i="1"/>
  <c r="BU162" i="1"/>
  <c r="BY161" i="1"/>
  <c r="BX161" i="1"/>
  <c r="BW161" i="1"/>
  <c r="BV161" i="1"/>
  <c r="BU161" i="1"/>
  <c r="BY160" i="1"/>
  <c r="BX160" i="1"/>
  <c r="BW160" i="1"/>
  <c r="BV160" i="1"/>
  <c r="BU160" i="1"/>
  <c r="CK159" i="1"/>
  <c r="CJ159" i="1"/>
  <c r="CI159" i="1"/>
  <c r="CH159" i="1"/>
  <c r="CG159" i="1"/>
  <c r="CF159" i="1"/>
  <c r="CE159" i="1"/>
  <c r="BW159" i="1" s="1"/>
  <c r="CD159" i="1"/>
  <c r="CC159" i="1"/>
  <c r="CC158" i="1"/>
  <c r="CB159" i="1"/>
  <c r="CA159" i="1"/>
  <c r="BZ159" i="1"/>
  <c r="BY159" i="1"/>
  <c r="BU159" i="1" s="1"/>
  <c r="BV159" i="1"/>
  <c r="BY157" i="1"/>
  <c r="BX157" i="1"/>
  <c r="BW157" i="1"/>
  <c r="BV157" i="1"/>
  <c r="BU157" i="1"/>
  <c r="BY156" i="1"/>
  <c r="BX156" i="1"/>
  <c r="BW156" i="1"/>
  <c r="BV156" i="1"/>
  <c r="BU156" i="1"/>
  <c r="BY155" i="1"/>
  <c r="BX155" i="1"/>
  <c r="BW155" i="1"/>
  <c r="BV155" i="1"/>
  <c r="BU155" i="1"/>
  <c r="BY154" i="1"/>
  <c r="BX154" i="1"/>
  <c r="BW154" i="1"/>
  <c r="BV154" i="1"/>
  <c r="BU154" i="1"/>
  <c r="BY153" i="1"/>
  <c r="BX153" i="1"/>
  <c r="BW153" i="1"/>
  <c r="BV153" i="1"/>
  <c r="BU153" i="1"/>
  <c r="CJ152" i="1"/>
  <c r="CI152" i="1"/>
  <c r="CH152" i="1"/>
  <c r="BX152" i="1" s="1"/>
  <c r="CG152" i="1"/>
  <c r="CF152" i="1"/>
  <c r="CE152" i="1"/>
  <c r="CD152" i="1"/>
  <c r="CC152" i="1"/>
  <c r="CB152" i="1"/>
  <c r="BV152" i="1"/>
  <c r="CA152" i="1"/>
  <c r="BZ152" i="1"/>
  <c r="BY152" i="1"/>
  <c r="BU152" i="1" s="1"/>
  <c r="BW152" i="1"/>
  <c r="BY150" i="1"/>
  <c r="BX150" i="1"/>
  <c r="BW150" i="1"/>
  <c r="BV150" i="1"/>
  <c r="BU150" i="1"/>
  <c r="BY149" i="1"/>
  <c r="BX149" i="1"/>
  <c r="BW149" i="1"/>
  <c r="BV149" i="1"/>
  <c r="BU149" i="1"/>
  <c r="BY148" i="1"/>
  <c r="BX148" i="1"/>
  <c r="BW148" i="1"/>
  <c r="BV148" i="1"/>
  <c r="BU148" i="1"/>
  <c r="BY147" i="1"/>
  <c r="BX147" i="1"/>
  <c r="BW147" i="1"/>
  <c r="BV147" i="1"/>
  <c r="BU147" i="1"/>
  <c r="BY146" i="1"/>
  <c r="BX146" i="1"/>
  <c r="BW146" i="1"/>
  <c r="BV146" i="1"/>
  <c r="BU146" i="1"/>
  <c r="CJ145" i="1"/>
  <c r="CI145" i="1"/>
  <c r="CH145" i="1"/>
  <c r="BX145" i="1" s="1"/>
  <c r="CG145" i="1"/>
  <c r="CF145" i="1"/>
  <c r="CF141" i="1"/>
  <c r="CF139" i="1" s="1"/>
  <c r="CE145" i="1"/>
  <c r="CD145" i="1"/>
  <c r="CC145" i="1"/>
  <c r="CB145" i="1"/>
  <c r="BV145" i="1" s="1"/>
  <c r="CA145" i="1"/>
  <c r="BZ145" i="1"/>
  <c r="BW145" i="1"/>
  <c r="BY143" i="1"/>
  <c r="BX143" i="1"/>
  <c r="BW143" i="1"/>
  <c r="BV143" i="1"/>
  <c r="BU143" i="1"/>
  <c r="CJ142" i="1"/>
  <c r="CJ141" i="1" s="1"/>
  <c r="CJ139" i="1" s="1"/>
  <c r="CI142" i="1"/>
  <c r="CH142" i="1"/>
  <c r="BX142" i="1"/>
  <c r="CG142" i="1"/>
  <c r="CG141" i="1" s="1"/>
  <c r="CG139" i="1" s="1"/>
  <c r="CF142" i="1"/>
  <c r="CE142" i="1"/>
  <c r="CD142" i="1"/>
  <c r="CD141" i="1"/>
  <c r="CC142" i="1"/>
  <c r="CB142" i="1"/>
  <c r="CA142" i="1"/>
  <c r="CA141" i="1" s="1"/>
  <c r="BZ142" i="1"/>
  <c r="BZ141" i="1" s="1"/>
  <c r="BW142" i="1"/>
  <c r="BV142" i="1"/>
  <c r="CE141" i="1"/>
  <c r="BZ139" i="1"/>
  <c r="BY140" i="1"/>
  <c r="BX140" i="1"/>
  <c r="BW140" i="1"/>
  <c r="BV140" i="1"/>
  <c r="BU140" i="1"/>
  <c r="BY137" i="1"/>
  <c r="BX137" i="1"/>
  <c r="BW137" i="1"/>
  <c r="BV137" i="1"/>
  <c r="BU137" i="1"/>
  <c r="BY136" i="1"/>
  <c r="BX136" i="1"/>
  <c r="BW136" i="1"/>
  <c r="BV136" i="1"/>
  <c r="BU136" i="1"/>
  <c r="BY135" i="1"/>
  <c r="BX135" i="1"/>
  <c r="BW135" i="1"/>
  <c r="BV135" i="1"/>
  <c r="BU135" i="1"/>
  <c r="BY134" i="1"/>
  <c r="BX134" i="1"/>
  <c r="BW134" i="1"/>
  <c r="BV134" i="1"/>
  <c r="BU134" i="1"/>
  <c r="BY133" i="1"/>
  <c r="BX133" i="1"/>
  <c r="BW133" i="1"/>
  <c r="BV133" i="1"/>
  <c r="BU133" i="1"/>
  <c r="CK132" i="1"/>
  <c r="CJ132" i="1"/>
  <c r="CI132" i="1"/>
  <c r="CH132" i="1"/>
  <c r="CG132" i="1"/>
  <c r="CF132" i="1"/>
  <c r="CE132" i="1"/>
  <c r="BW132" i="1" s="1"/>
  <c r="CD132" i="1"/>
  <c r="CC132" i="1"/>
  <c r="CB132" i="1"/>
  <c r="BV132" i="1" s="1"/>
  <c r="CA132" i="1"/>
  <c r="BZ132" i="1"/>
  <c r="BY132" i="1"/>
  <c r="BU132" i="1" s="1"/>
  <c r="BX132" i="1"/>
  <c r="BY131" i="1"/>
  <c r="BX131" i="1"/>
  <c r="BW131" i="1"/>
  <c r="BV131" i="1"/>
  <c r="BU131" i="1"/>
  <c r="BY130" i="1"/>
  <c r="BX130" i="1"/>
  <c r="BW130" i="1"/>
  <c r="BV130" i="1"/>
  <c r="BU130" i="1"/>
  <c r="BY129" i="1"/>
  <c r="BX129" i="1"/>
  <c r="BH129" i="1" s="1"/>
  <c r="BD129" i="1" s="1"/>
  <c r="BW129" i="1"/>
  <c r="BV129" i="1"/>
  <c r="BU129" i="1"/>
  <c r="CK128" i="1"/>
  <c r="BY128" i="1" s="1"/>
  <c r="BU128" i="1" s="1"/>
  <c r="CJ128" i="1"/>
  <c r="CI128" i="1"/>
  <c r="CH128" i="1"/>
  <c r="BX128" i="1" s="1"/>
  <c r="CG128" i="1"/>
  <c r="CF128" i="1"/>
  <c r="CE128" i="1"/>
  <c r="BW128" i="1" s="1"/>
  <c r="CD128" i="1"/>
  <c r="CC128" i="1"/>
  <c r="CB128" i="1"/>
  <c r="BV128" i="1" s="1"/>
  <c r="CA128" i="1"/>
  <c r="BZ128" i="1"/>
  <c r="BY127" i="1"/>
  <c r="BX127" i="1"/>
  <c r="BW127" i="1"/>
  <c r="BV127" i="1"/>
  <c r="BU127" i="1"/>
  <c r="BY126" i="1"/>
  <c r="BX126" i="1"/>
  <c r="BW126" i="1"/>
  <c r="BV126" i="1"/>
  <c r="BU126" i="1"/>
  <c r="BY125" i="1"/>
  <c r="BX125" i="1"/>
  <c r="BW125" i="1"/>
  <c r="BV125" i="1"/>
  <c r="BU125" i="1"/>
  <c r="CK124" i="1"/>
  <c r="BY124" i="1" s="1"/>
  <c r="BU124" i="1" s="1"/>
  <c r="CJ124" i="1"/>
  <c r="CI124" i="1"/>
  <c r="CH124" i="1"/>
  <c r="BX124" i="1" s="1"/>
  <c r="CG124" i="1"/>
  <c r="CF124" i="1"/>
  <c r="CE124" i="1"/>
  <c r="BW124" i="1" s="1"/>
  <c r="CD124" i="1"/>
  <c r="CC124" i="1"/>
  <c r="CB124" i="1"/>
  <c r="BV124" i="1" s="1"/>
  <c r="CA124" i="1"/>
  <c r="BZ124" i="1"/>
  <c r="BY123" i="1"/>
  <c r="BX123" i="1"/>
  <c r="BW123" i="1"/>
  <c r="BV123" i="1"/>
  <c r="BU123" i="1"/>
  <c r="BY122" i="1"/>
  <c r="BX122" i="1"/>
  <c r="BW122" i="1"/>
  <c r="BV122" i="1"/>
  <c r="BU122" i="1"/>
  <c r="BY121" i="1"/>
  <c r="BX121" i="1"/>
  <c r="BW121" i="1"/>
  <c r="BV121" i="1"/>
  <c r="BU121" i="1"/>
  <c r="CK120" i="1"/>
  <c r="CJ120" i="1"/>
  <c r="CI120" i="1"/>
  <c r="CH120" i="1"/>
  <c r="CG120" i="1"/>
  <c r="CF120" i="1"/>
  <c r="CE120" i="1"/>
  <c r="CD120" i="1"/>
  <c r="CC120" i="1"/>
  <c r="CB120" i="1"/>
  <c r="CA120" i="1"/>
  <c r="BZ120" i="1"/>
  <c r="BY120" i="1"/>
  <c r="BU120" i="1" s="1"/>
  <c r="BX120" i="1"/>
  <c r="BW120" i="1"/>
  <c r="BY119" i="1"/>
  <c r="BX119" i="1"/>
  <c r="BW119" i="1"/>
  <c r="BV119" i="1"/>
  <c r="BU119" i="1"/>
  <c r="BY118" i="1"/>
  <c r="BX118" i="1"/>
  <c r="BW118" i="1"/>
  <c r="BV118" i="1"/>
  <c r="BU118" i="1"/>
  <c r="CK117" i="1"/>
  <c r="CJ117" i="1"/>
  <c r="CI117" i="1"/>
  <c r="CH117" i="1"/>
  <c r="CG117" i="1"/>
  <c r="CF117" i="1"/>
  <c r="CE117" i="1"/>
  <c r="CD117" i="1"/>
  <c r="CD116" i="1" s="1"/>
  <c r="CC117" i="1"/>
  <c r="CB117" i="1"/>
  <c r="BV117" i="1" s="1"/>
  <c r="CA117" i="1"/>
  <c r="CA116" i="1" s="1"/>
  <c r="BZ117" i="1"/>
  <c r="BY115" i="1"/>
  <c r="BX115" i="1"/>
  <c r="BW115" i="1"/>
  <c r="BV115" i="1"/>
  <c r="BU115" i="1"/>
  <c r="BY114" i="1"/>
  <c r="BX114" i="1"/>
  <c r="BW114" i="1"/>
  <c r="BV114" i="1"/>
  <c r="BU114" i="1"/>
  <c r="BY113" i="1"/>
  <c r="BX113" i="1"/>
  <c r="BW113" i="1"/>
  <c r="BV113" i="1"/>
  <c r="BU113" i="1"/>
  <c r="BY112" i="1"/>
  <c r="BX112" i="1"/>
  <c r="BW112" i="1"/>
  <c r="BV112" i="1"/>
  <c r="BU112" i="1"/>
  <c r="BY111" i="1"/>
  <c r="BX111" i="1"/>
  <c r="BW111" i="1"/>
  <c r="BV111" i="1"/>
  <c r="BU111" i="1"/>
  <c r="BY110" i="1"/>
  <c r="BX110" i="1"/>
  <c r="BW110" i="1"/>
  <c r="BV110" i="1"/>
  <c r="BU110" i="1"/>
  <c r="BY109" i="1"/>
  <c r="BX109" i="1"/>
  <c r="BW109" i="1"/>
  <c r="BV109" i="1"/>
  <c r="BU109" i="1"/>
  <c r="BY108" i="1"/>
  <c r="BX108" i="1"/>
  <c r="BW108" i="1"/>
  <c r="BV108" i="1"/>
  <c r="BU108" i="1"/>
  <c r="BY107" i="1"/>
  <c r="BX107" i="1"/>
  <c r="BW107" i="1"/>
  <c r="BV107" i="1"/>
  <c r="BU107" i="1"/>
  <c r="BY106" i="1"/>
  <c r="BX106" i="1"/>
  <c r="BW106" i="1"/>
  <c r="BV106" i="1"/>
  <c r="BU106" i="1"/>
  <c r="BY105" i="1"/>
  <c r="BX105" i="1"/>
  <c r="BW105" i="1"/>
  <c r="BV105" i="1"/>
  <c r="BU105" i="1"/>
  <c r="BY104" i="1"/>
  <c r="BX104" i="1"/>
  <c r="BW104" i="1"/>
  <c r="BV104" i="1"/>
  <c r="BU104" i="1"/>
  <c r="CK103" i="1"/>
  <c r="CJ103" i="1"/>
  <c r="CI103" i="1"/>
  <c r="CH103" i="1"/>
  <c r="BX103" i="1" s="1"/>
  <c r="CG103" i="1"/>
  <c r="CF103" i="1"/>
  <c r="CE103" i="1"/>
  <c r="BW103" i="1" s="1"/>
  <c r="CD103" i="1"/>
  <c r="CC103" i="1"/>
  <c r="CB103" i="1"/>
  <c r="BV103" i="1" s="1"/>
  <c r="CA103" i="1"/>
  <c r="BZ103" i="1"/>
  <c r="BY103" i="1"/>
  <c r="BU103" i="1" s="1"/>
  <c r="BY102" i="1"/>
  <c r="BX102" i="1"/>
  <c r="BW102" i="1"/>
  <c r="BV102" i="1"/>
  <c r="BU102" i="1"/>
  <c r="CK101" i="1"/>
  <c r="CJ101" i="1"/>
  <c r="CI101" i="1"/>
  <c r="CH101" i="1"/>
  <c r="BX101" i="1" s="1"/>
  <c r="CG101" i="1"/>
  <c r="CF101" i="1"/>
  <c r="CE101" i="1"/>
  <c r="BW101" i="1" s="1"/>
  <c r="CD101" i="1"/>
  <c r="CC101" i="1"/>
  <c r="CB101" i="1"/>
  <c r="CA101" i="1"/>
  <c r="BZ101" i="1"/>
  <c r="BY101" i="1"/>
  <c r="BU101" i="1" s="1"/>
  <c r="BV101" i="1"/>
  <c r="BY100" i="1"/>
  <c r="BX100" i="1"/>
  <c r="BW100" i="1"/>
  <c r="BV100" i="1"/>
  <c r="BU100" i="1"/>
  <c r="BY99" i="1"/>
  <c r="BX99" i="1"/>
  <c r="BW99" i="1"/>
  <c r="BV99" i="1"/>
  <c r="BU99" i="1"/>
  <c r="CK98" i="1"/>
  <c r="BY98" i="1" s="1"/>
  <c r="BU98" i="1" s="1"/>
  <c r="CJ98" i="1"/>
  <c r="CI98" i="1"/>
  <c r="CH98" i="1"/>
  <c r="CG98" i="1"/>
  <c r="CF98" i="1"/>
  <c r="CE98" i="1"/>
  <c r="CD98" i="1"/>
  <c r="CC98" i="1"/>
  <c r="CB98" i="1"/>
  <c r="BV98" i="1" s="1"/>
  <c r="CA98" i="1"/>
  <c r="BZ98" i="1"/>
  <c r="BZ86" i="1" s="1"/>
  <c r="BZ64" i="1" s="1"/>
  <c r="BY97" i="1"/>
  <c r="BX97" i="1"/>
  <c r="BW97" i="1"/>
  <c r="BV97" i="1"/>
  <c r="BU97" i="1"/>
  <c r="BY96" i="1"/>
  <c r="BX96" i="1"/>
  <c r="BW96" i="1"/>
  <c r="BV96" i="1"/>
  <c r="BU96" i="1"/>
  <c r="BY95" i="1"/>
  <c r="BX95" i="1"/>
  <c r="BW95" i="1"/>
  <c r="BV95" i="1"/>
  <c r="BU95" i="1"/>
  <c r="BY94" i="1"/>
  <c r="BX94" i="1"/>
  <c r="BW94" i="1"/>
  <c r="BV94" i="1"/>
  <c r="BU94" i="1"/>
  <c r="BY93" i="1"/>
  <c r="BX93" i="1"/>
  <c r="BW93" i="1"/>
  <c r="BV93" i="1"/>
  <c r="BU93" i="1"/>
  <c r="BY92" i="1"/>
  <c r="BX92" i="1"/>
  <c r="BW92" i="1"/>
  <c r="BV92" i="1"/>
  <c r="BU92" i="1"/>
  <c r="BY91" i="1"/>
  <c r="BX91" i="1"/>
  <c r="BW91" i="1"/>
  <c r="BV91" i="1"/>
  <c r="BU91" i="1"/>
  <c r="BY90" i="1"/>
  <c r="BX90" i="1"/>
  <c r="BW90" i="1"/>
  <c r="BV90" i="1"/>
  <c r="BU90" i="1"/>
  <c r="BY89" i="1"/>
  <c r="BX89" i="1"/>
  <c r="BW89" i="1"/>
  <c r="BV89" i="1"/>
  <c r="BU89" i="1"/>
  <c r="BY88" i="1"/>
  <c r="BX88" i="1"/>
  <c r="BW88" i="1"/>
  <c r="BV88" i="1"/>
  <c r="BU88" i="1"/>
  <c r="CK87" i="1"/>
  <c r="CK86" i="1" s="1"/>
  <c r="BY86" i="1" s="1"/>
  <c r="BU86" i="1" s="1"/>
  <c r="CJ87" i="1"/>
  <c r="CJ86" i="1" s="1"/>
  <c r="CI87" i="1"/>
  <c r="CH87" i="1"/>
  <c r="BX87" i="1" s="1"/>
  <c r="CG87" i="1"/>
  <c r="CG86" i="1" s="1"/>
  <c r="CF87" i="1"/>
  <c r="CF86" i="1" s="1"/>
  <c r="CE87" i="1"/>
  <c r="CD87" i="1"/>
  <c r="CC87" i="1"/>
  <c r="CC86" i="1" s="1"/>
  <c r="CB87" i="1"/>
  <c r="CA87" i="1"/>
  <c r="BZ87" i="1"/>
  <c r="BY87" i="1"/>
  <c r="BU87" i="1" s="1"/>
  <c r="BW87" i="1"/>
  <c r="BY85" i="1"/>
  <c r="BX85" i="1"/>
  <c r="BW85" i="1"/>
  <c r="BV85" i="1"/>
  <c r="BU85" i="1"/>
  <c r="BY84" i="1"/>
  <c r="BX84" i="1"/>
  <c r="BW84" i="1"/>
  <c r="BV84" i="1"/>
  <c r="BU84" i="1"/>
  <c r="CK83" i="1"/>
  <c r="BY83" i="1" s="1"/>
  <c r="BU83" i="1" s="1"/>
  <c r="CJ83" i="1"/>
  <c r="CI83" i="1"/>
  <c r="CH83" i="1"/>
  <c r="BX83" i="1"/>
  <c r="CG83" i="1"/>
  <c r="CF83" i="1"/>
  <c r="CE83" i="1"/>
  <c r="BW83" i="1" s="1"/>
  <c r="CD83" i="1"/>
  <c r="CC83" i="1"/>
  <c r="CB83" i="1"/>
  <c r="BV83" i="1" s="1"/>
  <c r="CA83" i="1"/>
  <c r="BZ83" i="1"/>
  <c r="BY82" i="1"/>
  <c r="BX82" i="1"/>
  <c r="BW82" i="1"/>
  <c r="BV82" i="1"/>
  <c r="BU82" i="1"/>
  <c r="BY81" i="1"/>
  <c r="BX81" i="1"/>
  <c r="BW81" i="1"/>
  <c r="BV81" i="1"/>
  <c r="BU81" i="1"/>
  <c r="BY80" i="1"/>
  <c r="BX80" i="1"/>
  <c r="BW80" i="1"/>
  <c r="BV80" i="1"/>
  <c r="BU80" i="1"/>
  <c r="BY79" i="1"/>
  <c r="BX79" i="1"/>
  <c r="BW79" i="1"/>
  <c r="BV79" i="1"/>
  <c r="BU79" i="1"/>
  <c r="BY78" i="1"/>
  <c r="BX78" i="1"/>
  <c r="BW78" i="1"/>
  <c r="BV78" i="1"/>
  <c r="BU78" i="1"/>
  <c r="BY77" i="1"/>
  <c r="BX77" i="1"/>
  <c r="BW77" i="1"/>
  <c r="BV77" i="1"/>
  <c r="BU77" i="1"/>
  <c r="BY76" i="1"/>
  <c r="BX76" i="1"/>
  <c r="BW76" i="1"/>
  <c r="BV76" i="1"/>
  <c r="BU76" i="1"/>
  <c r="BY75" i="1"/>
  <c r="BX75" i="1"/>
  <c r="BW75" i="1"/>
  <c r="BV75" i="1"/>
  <c r="BU75" i="1"/>
  <c r="BY74" i="1"/>
  <c r="BX74" i="1"/>
  <c r="BW74" i="1"/>
  <c r="BV74" i="1"/>
  <c r="BU74" i="1"/>
  <c r="BY73" i="1"/>
  <c r="BX73" i="1"/>
  <c r="BW73" i="1"/>
  <c r="BV73" i="1"/>
  <c r="BU73" i="1"/>
  <c r="BY72" i="1"/>
  <c r="BX72" i="1"/>
  <c r="BW72" i="1"/>
  <c r="BV72" i="1"/>
  <c r="BU72" i="1"/>
  <c r="BY71" i="1"/>
  <c r="BX71" i="1"/>
  <c r="BW71" i="1"/>
  <c r="BV71" i="1"/>
  <c r="BU71" i="1"/>
  <c r="CK70" i="1"/>
  <c r="CJ70" i="1"/>
  <c r="CI70" i="1"/>
  <c r="CH70" i="1"/>
  <c r="BX70" i="1" s="1"/>
  <c r="CG70" i="1"/>
  <c r="CF70" i="1"/>
  <c r="CE70" i="1"/>
  <c r="BW70" i="1" s="1"/>
  <c r="CD70" i="1"/>
  <c r="CC70" i="1"/>
  <c r="CB70" i="1"/>
  <c r="CA70" i="1"/>
  <c r="BZ70" i="1"/>
  <c r="BY70" i="1"/>
  <c r="BU70" i="1" s="1"/>
  <c r="BV70" i="1"/>
  <c r="BY69" i="1"/>
  <c r="BX69" i="1"/>
  <c r="BW69" i="1"/>
  <c r="BV69" i="1"/>
  <c r="BU69" i="1"/>
  <c r="BY68" i="1"/>
  <c r="BX68" i="1"/>
  <c r="BW68" i="1"/>
  <c r="BV68" i="1"/>
  <c r="BU68" i="1"/>
  <c r="BY67" i="1"/>
  <c r="BX67" i="1"/>
  <c r="BW67" i="1"/>
  <c r="BV67" i="1"/>
  <c r="BU67" i="1"/>
  <c r="CK66" i="1"/>
  <c r="CJ66" i="1"/>
  <c r="CI66" i="1"/>
  <c r="CI65" i="1" s="1"/>
  <c r="CH66" i="1"/>
  <c r="CH65" i="1" s="1"/>
  <c r="BX65" i="1" s="1"/>
  <c r="CG66" i="1"/>
  <c r="CG65" i="1" s="1"/>
  <c r="CF66" i="1"/>
  <c r="CF65" i="1" s="1"/>
  <c r="CE66" i="1"/>
  <c r="CD66" i="1"/>
  <c r="CD65" i="1" s="1"/>
  <c r="CC66" i="1"/>
  <c r="CC65" i="1" s="1"/>
  <c r="CB66" i="1"/>
  <c r="CB65" i="1" s="1"/>
  <c r="CA66" i="1"/>
  <c r="CA65" i="1" s="1"/>
  <c r="BZ66" i="1"/>
  <c r="BZ65" i="1" s="1"/>
  <c r="CJ65" i="1"/>
  <c r="BY55" i="1"/>
  <c r="BX55" i="1"/>
  <c r="BW55" i="1"/>
  <c r="BV55" i="1"/>
  <c r="BU55" i="1"/>
  <c r="BY54" i="1"/>
  <c r="BX54" i="1"/>
  <c r="BW54" i="1"/>
  <c r="BV54" i="1"/>
  <c r="BU54" i="1"/>
  <c r="CK53" i="1"/>
  <c r="CJ53" i="1"/>
  <c r="CJ51" i="1" s="1"/>
  <c r="CJ49" i="1" s="1"/>
  <c r="CI53" i="1"/>
  <c r="CI51" i="1"/>
  <c r="CI49" i="1" s="1"/>
  <c r="CH53" i="1"/>
  <c r="BX53" i="1" s="1"/>
  <c r="CG53" i="1"/>
  <c r="CF53" i="1"/>
  <c r="CF51" i="1"/>
  <c r="CF49" i="1" s="1"/>
  <c r="CE53" i="1"/>
  <c r="CE51" i="1" s="1"/>
  <c r="BW51" i="1" s="1"/>
  <c r="CD53" i="1"/>
  <c r="CC53" i="1"/>
  <c r="CC51" i="1" s="1"/>
  <c r="CC49" i="1" s="1"/>
  <c r="CB53" i="1"/>
  <c r="CA53" i="1"/>
  <c r="CA51" i="1" s="1"/>
  <c r="CA49" i="1" s="1"/>
  <c r="BZ53" i="1"/>
  <c r="BW53" i="1"/>
  <c r="BY52" i="1"/>
  <c r="BX52" i="1"/>
  <c r="BW52" i="1"/>
  <c r="BV52" i="1"/>
  <c r="BU52" i="1"/>
  <c r="CH51" i="1"/>
  <c r="CG51" i="1"/>
  <c r="CG49" i="1"/>
  <c r="CD51" i="1"/>
  <c r="CD49" i="1" s="1"/>
  <c r="BZ51" i="1"/>
  <c r="BZ49" i="1" s="1"/>
  <c r="BY48" i="1"/>
  <c r="BX48" i="1"/>
  <c r="BW48" i="1"/>
  <c r="BV48" i="1"/>
  <c r="BY47" i="1"/>
  <c r="BX47" i="1"/>
  <c r="BW47" i="1"/>
  <c r="BV47" i="1"/>
  <c r="BY46" i="1"/>
  <c r="BX46" i="1"/>
  <c r="BW46" i="1"/>
  <c r="BV46" i="1"/>
  <c r="BY45" i="1"/>
  <c r="BX45" i="1"/>
  <c r="BW45" i="1"/>
  <c r="BV45" i="1"/>
  <c r="BY44" i="1"/>
  <c r="BX44" i="1"/>
  <c r="BW44" i="1"/>
  <c r="BV44" i="1"/>
  <c r="BY43" i="1"/>
  <c r="BX43" i="1"/>
  <c r="BW43" i="1"/>
  <c r="BV43" i="1"/>
  <c r="BY42" i="1"/>
  <c r="BX42" i="1"/>
  <c r="BW42" i="1"/>
  <c r="BV42" i="1"/>
  <c r="BY41" i="1"/>
  <c r="BX41" i="1"/>
  <c r="BW41" i="1"/>
  <c r="BV41" i="1"/>
  <c r="BY40" i="1"/>
  <c r="BX40" i="1"/>
  <c r="BW40" i="1"/>
  <c r="BV40" i="1"/>
  <c r="BY39" i="1"/>
  <c r="BX39" i="1"/>
  <c r="BW39" i="1"/>
  <c r="BV39" i="1"/>
  <c r="BY38" i="1"/>
  <c r="BX38" i="1"/>
  <c r="BW38" i="1"/>
  <c r="BV38" i="1"/>
  <c r="BY37" i="1"/>
  <c r="BX37" i="1"/>
  <c r="BW37" i="1"/>
  <c r="BV37" i="1"/>
  <c r="BY36" i="1"/>
  <c r="BX36" i="1"/>
  <c r="BW36" i="1"/>
  <c r="BV36" i="1"/>
  <c r="BY35" i="1"/>
  <c r="BX35" i="1"/>
  <c r="BW35" i="1"/>
  <c r="BV35" i="1"/>
  <c r="BY34" i="1"/>
  <c r="BX34" i="1"/>
  <c r="BW34" i="1"/>
  <c r="BV34" i="1"/>
  <c r="BY33" i="1"/>
  <c r="BX33" i="1"/>
  <c r="BW33" i="1"/>
  <c r="BV33" i="1"/>
  <c r="BY32" i="1"/>
  <c r="BX32" i="1"/>
  <c r="BW32" i="1"/>
  <c r="BV32" i="1"/>
  <c r="BY31" i="1"/>
  <c r="BX31" i="1"/>
  <c r="BW31" i="1"/>
  <c r="BV31" i="1"/>
  <c r="BY30" i="1"/>
  <c r="BX30" i="1"/>
  <c r="BW30" i="1"/>
  <c r="BV30" i="1"/>
  <c r="BY29" i="1"/>
  <c r="BX29" i="1"/>
  <c r="BW29" i="1"/>
  <c r="BV29" i="1"/>
  <c r="BY27" i="1"/>
  <c r="BX27" i="1"/>
  <c r="BW27" i="1"/>
  <c r="BV27" i="1"/>
  <c r="BU27" i="1"/>
  <c r="BY26" i="1"/>
  <c r="BX26" i="1"/>
  <c r="BW26" i="1"/>
  <c r="BV26" i="1"/>
  <c r="BU26" i="1"/>
  <c r="CK25" i="1"/>
  <c r="CJ25" i="1"/>
  <c r="CI25" i="1"/>
  <c r="CH25" i="1"/>
  <c r="BX25" i="1" s="1"/>
  <c r="CG25" i="1"/>
  <c r="CF25" i="1"/>
  <c r="CE25" i="1"/>
  <c r="CD25" i="1"/>
  <c r="CC25" i="1"/>
  <c r="CB25" i="1"/>
  <c r="BV25" i="1" s="1"/>
  <c r="CA25" i="1"/>
  <c r="BZ25" i="1"/>
  <c r="BY25" i="1"/>
  <c r="BU25" i="1" s="1"/>
  <c r="BW25" i="1"/>
  <c r="BY19" i="1"/>
  <c r="BX19" i="1"/>
  <c r="BW19" i="1"/>
  <c r="BV19" i="1"/>
  <c r="BU19" i="1"/>
  <c r="CK18" i="1"/>
  <c r="CJ18" i="1"/>
  <c r="CJ17" i="1" s="1"/>
  <c r="CI18" i="1"/>
  <c r="CI17" i="1" s="1"/>
  <c r="CH18" i="1"/>
  <c r="CH17" i="1" s="1"/>
  <c r="BX17" i="1" s="1"/>
  <c r="CG18" i="1"/>
  <c r="CG17" i="1" s="1"/>
  <c r="CG11" i="1" s="1"/>
  <c r="CF18" i="1"/>
  <c r="CF17" i="1" s="1"/>
  <c r="CE18" i="1"/>
  <c r="CD18" i="1"/>
  <c r="CD17" i="1"/>
  <c r="CC18" i="1"/>
  <c r="CC17" i="1" s="1"/>
  <c r="CB18" i="1"/>
  <c r="CA18" i="1"/>
  <c r="CA17" i="1"/>
  <c r="BZ18" i="1"/>
  <c r="BZ17" i="1" s="1"/>
  <c r="BX18" i="1"/>
  <c r="BY15" i="1"/>
  <c r="BX15" i="1"/>
  <c r="BW15" i="1"/>
  <c r="BV15" i="1"/>
  <c r="BU15" i="1"/>
  <c r="BY14" i="1"/>
  <c r="BX14" i="1"/>
  <c r="BW14" i="1"/>
  <c r="BV14" i="1"/>
  <c r="BU14" i="1"/>
  <c r="CK13" i="1"/>
  <c r="BY13" i="1" s="1"/>
  <c r="CJ13" i="1"/>
  <c r="CI13" i="1"/>
  <c r="CI11" i="1" s="1"/>
  <c r="CH13" i="1"/>
  <c r="CG13" i="1"/>
  <c r="CF13" i="1"/>
  <c r="CF11" i="1" s="1"/>
  <c r="CE13" i="1"/>
  <c r="CD13" i="1"/>
  <c r="CC13" i="1"/>
  <c r="CB13" i="1"/>
  <c r="CA13" i="1"/>
  <c r="BZ13" i="1"/>
  <c r="BX13" i="1"/>
  <c r="BW13" i="1"/>
  <c r="BU13" i="1"/>
  <c r="BH233" i="1"/>
  <c r="BG233" i="1"/>
  <c r="BF233" i="1"/>
  <c r="BE233" i="1"/>
  <c r="BD233" i="1"/>
  <c r="BT232" i="1"/>
  <c r="BH232" i="1" s="1"/>
  <c r="BD232" i="1" s="1"/>
  <c r="BS232" i="1"/>
  <c r="BR232" i="1"/>
  <c r="BQ232" i="1"/>
  <c r="BP232" i="1"/>
  <c r="BO232" i="1"/>
  <c r="BN232" i="1"/>
  <c r="BM232" i="1"/>
  <c r="BL232" i="1"/>
  <c r="BK232" i="1"/>
  <c r="BE232" i="1" s="1"/>
  <c r="BJ232" i="1"/>
  <c r="BI232" i="1"/>
  <c r="BG232" i="1"/>
  <c r="BF232" i="1"/>
  <c r="BH231" i="1"/>
  <c r="BG231" i="1"/>
  <c r="BF231" i="1"/>
  <c r="BE231" i="1"/>
  <c r="BD231" i="1"/>
  <c r="BH230" i="1"/>
  <c r="BG230" i="1"/>
  <c r="BF230" i="1"/>
  <c r="BE230" i="1"/>
  <c r="BD230" i="1"/>
  <c r="BT229" i="1"/>
  <c r="BT227" i="1" s="1"/>
  <c r="BS229" i="1"/>
  <c r="BS227" i="1" s="1"/>
  <c r="BR229" i="1"/>
  <c r="BR227" i="1" s="1"/>
  <c r="BR226" i="1" s="1"/>
  <c r="BQ229" i="1"/>
  <c r="BG229" i="1" s="1"/>
  <c r="BP229" i="1"/>
  <c r="BP227" i="1" s="1"/>
  <c r="BO229" i="1"/>
  <c r="BO227" i="1" s="1"/>
  <c r="BN229" i="1"/>
  <c r="BN227" i="1" s="1"/>
  <c r="BM229" i="1"/>
  <c r="BM227" i="1" s="1"/>
  <c r="BM226" i="1" s="1"/>
  <c r="BL229" i="1"/>
  <c r="BL227" i="1" s="1"/>
  <c r="BL226" i="1" s="1"/>
  <c r="BL219" i="1" s="1"/>
  <c r="BK229" i="1"/>
  <c r="BE229" i="1" s="1"/>
  <c r="BJ229" i="1"/>
  <c r="BJ227" i="1" s="1"/>
  <c r="BJ226" i="1" s="1"/>
  <c r="BI229" i="1"/>
  <c r="BI227" i="1" s="1"/>
  <c r="BH229" i="1"/>
  <c r="BD229" i="1" s="1"/>
  <c r="BH228" i="1"/>
  <c r="BG228" i="1"/>
  <c r="BF228" i="1"/>
  <c r="BE228" i="1"/>
  <c r="BD228" i="1"/>
  <c r="BK227" i="1"/>
  <c r="BH225" i="1"/>
  <c r="BG225" i="1"/>
  <c r="BF225" i="1"/>
  <c r="BE225" i="1"/>
  <c r="BD225" i="1"/>
  <c r="BT224" i="1"/>
  <c r="BS224" i="1"/>
  <c r="BR224" i="1"/>
  <c r="BQ224" i="1"/>
  <c r="BG224" i="1" s="1"/>
  <c r="BP224" i="1"/>
  <c r="BO224" i="1"/>
  <c r="BN224" i="1"/>
  <c r="BF224" i="1" s="1"/>
  <c r="BM224" i="1"/>
  <c r="BL224" i="1"/>
  <c r="BK224" i="1"/>
  <c r="BE224" i="1" s="1"/>
  <c r="BJ224" i="1"/>
  <c r="BI224" i="1"/>
  <c r="BI220" i="1" s="1"/>
  <c r="BH224" i="1"/>
  <c r="BD224" i="1" s="1"/>
  <c r="BH223" i="1"/>
  <c r="BG223" i="1"/>
  <c r="BF223" i="1"/>
  <c r="BE223" i="1"/>
  <c r="BD223" i="1"/>
  <c r="BH222" i="1"/>
  <c r="BG222" i="1"/>
  <c r="BF222" i="1"/>
  <c r="BE222" i="1"/>
  <c r="BD222" i="1"/>
  <c r="BT221" i="1"/>
  <c r="BS221" i="1"/>
  <c r="BR221" i="1"/>
  <c r="BQ221" i="1"/>
  <c r="BP221" i="1"/>
  <c r="BO221" i="1"/>
  <c r="BN221" i="1"/>
  <c r="BM221" i="1"/>
  <c r="BL221" i="1"/>
  <c r="BL220" i="1"/>
  <c r="BK221" i="1"/>
  <c r="BJ221" i="1"/>
  <c r="BJ220" i="1" s="1"/>
  <c r="BI221" i="1"/>
  <c r="BH221" i="1"/>
  <c r="BD221" i="1" s="1"/>
  <c r="BE221" i="1"/>
  <c r="BH218" i="1"/>
  <c r="BG218" i="1"/>
  <c r="BF218" i="1"/>
  <c r="BE218" i="1"/>
  <c r="BD218" i="1"/>
  <c r="BH217" i="1"/>
  <c r="BG217" i="1"/>
  <c r="BF217" i="1"/>
  <c r="BE217" i="1"/>
  <c r="BD217" i="1"/>
  <c r="BH216" i="1"/>
  <c r="BG216" i="1"/>
  <c r="BF216" i="1"/>
  <c r="BE216" i="1"/>
  <c r="BD216" i="1"/>
  <c r="BT215" i="1"/>
  <c r="BH215" i="1" s="1"/>
  <c r="BD215" i="1" s="1"/>
  <c r="BT214" i="1"/>
  <c r="BH214" i="1" s="1"/>
  <c r="BD214" i="1" s="1"/>
  <c r="BS215" i="1"/>
  <c r="BS214" i="1" s="1"/>
  <c r="BR215" i="1"/>
  <c r="BR214" i="1"/>
  <c r="BQ215" i="1"/>
  <c r="BQ214" i="1" s="1"/>
  <c r="BG214" i="1" s="1"/>
  <c r="BP215" i="1"/>
  <c r="BP214" i="1" s="1"/>
  <c r="BO215" i="1"/>
  <c r="BO214" i="1" s="1"/>
  <c r="BN215" i="1"/>
  <c r="BN214" i="1" s="1"/>
  <c r="BF214" i="1" s="1"/>
  <c r="BM215" i="1"/>
  <c r="BM214" i="1" s="1"/>
  <c r="BM207" i="1" s="1"/>
  <c r="BL215" i="1"/>
  <c r="BL214" i="1" s="1"/>
  <c r="BK215" i="1"/>
  <c r="BK214" i="1" s="1"/>
  <c r="BE214" i="1" s="1"/>
  <c r="BJ215" i="1"/>
  <c r="BJ214" i="1" s="1"/>
  <c r="BJ207" i="1" s="1"/>
  <c r="BI215" i="1"/>
  <c r="BI214" i="1" s="1"/>
  <c r="BH213" i="1"/>
  <c r="BG213" i="1"/>
  <c r="BF213" i="1"/>
  <c r="BE213" i="1"/>
  <c r="BD213" i="1"/>
  <c r="BH212" i="1"/>
  <c r="BG212" i="1"/>
  <c r="BF212" i="1"/>
  <c r="BE212" i="1"/>
  <c r="BD212" i="1"/>
  <c r="BH211" i="1"/>
  <c r="BG211" i="1"/>
  <c r="BF211" i="1"/>
  <c r="BE211" i="1"/>
  <c r="BD211" i="1"/>
  <c r="BH210" i="1"/>
  <c r="BG210" i="1"/>
  <c r="BF210" i="1"/>
  <c r="BE210" i="1"/>
  <c r="BD210" i="1"/>
  <c r="BH209" i="1"/>
  <c r="BG209" i="1"/>
  <c r="BF209" i="1"/>
  <c r="BE209" i="1"/>
  <c r="BD209" i="1"/>
  <c r="BT208" i="1"/>
  <c r="BH208" i="1" s="1"/>
  <c r="BD208" i="1" s="1"/>
  <c r="BS208" i="1"/>
  <c r="BR208" i="1"/>
  <c r="BQ208" i="1"/>
  <c r="BP208" i="1"/>
  <c r="BO208" i="1"/>
  <c r="BN208" i="1"/>
  <c r="BM208" i="1"/>
  <c r="BL208" i="1"/>
  <c r="BL207" i="1" s="1"/>
  <c r="BK208" i="1"/>
  <c r="BJ208" i="1"/>
  <c r="BI208" i="1"/>
  <c r="BG208" i="1"/>
  <c r="BG206" i="1"/>
  <c r="BF206" i="1"/>
  <c r="BE206" i="1"/>
  <c r="BD206" i="1"/>
  <c r="BT205" i="1"/>
  <c r="BH205" i="1" s="1"/>
  <c r="BD205" i="1" s="1"/>
  <c r="BS205" i="1"/>
  <c r="BR205" i="1"/>
  <c r="BQ205" i="1"/>
  <c r="BG205" i="1" s="1"/>
  <c r="BP205" i="1"/>
  <c r="BO205" i="1"/>
  <c r="BN205" i="1"/>
  <c r="BF205" i="1" s="1"/>
  <c r="BM205" i="1"/>
  <c r="BL205" i="1"/>
  <c r="BK205" i="1"/>
  <c r="BE205" i="1" s="1"/>
  <c r="BJ205" i="1"/>
  <c r="BI205" i="1"/>
  <c r="BH204" i="1"/>
  <c r="BG204" i="1"/>
  <c r="BF204" i="1"/>
  <c r="BE204" i="1"/>
  <c r="BD204" i="1"/>
  <c r="BH203" i="1"/>
  <c r="BG203" i="1"/>
  <c r="BF203" i="1"/>
  <c r="BE203" i="1"/>
  <c r="BD203" i="1"/>
  <c r="BH202" i="1"/>
  <c r="BG202" i="1"/>
  <c r="BF202" i="1"/>
  <c r="BE202" i="1"/>
  <c r="BD202" i="1"/>
  <c r="BH201" i="1"/>
  <c r="BG201" i="1"/>
  <c r="BF201" i="1"/>
  <c r="BE201" i="1"/>
  <c r="BD201" i="1"/>
  <c r="BH200" i="1"/>
  <c r="BG200" i="1"/>
  <c r="BF200" i="1"/>
  <c r="BE200" i="1"/>
  <c r="BD200" i="1"/>
  <c r="BT199" i="1"/>
  <c r="BS199" i="1"/>
  <c r="BR199" i="1"/>
  <c r="BQ199" i="1"/>
  <c r="BP199" i="1"/>
  <c r="BO199" i="1"/>
  <c r="BN199" i="1"/>
  <c r="BF199" i="1" s="1"/>
  <c r="BM199" i="1"/>
  <c r="BL199" i="1"/>
  <c r="BK199" i="1"/>
  <c r="BE199" i="1" s="1"/>
  <c r="BJ199" i="1"/>
  <c r="BI199" i="1"/>
  <c r="BH199" i="1"/>
  <c r="BD199" i="1" s="1"/>
  <c r="BG199" i="1"/>
  <c r="BH198" i="1"/>
  <c r="BG198" i="1"/>
  <c r="BF198" i="1"/>
  <c r="BE198" i="1"/>
  <c r="BD198" i="1"/>
  <c r="BH197" i="1"/>
  <c r="BG197" i="1"/>
  <c r="BF197" i="1"/>
  <c r="BE197" i="1"/>
  <c r="BD197" i="1"/>
  <c r="BH196" i="1"/>
  <c r="BG196" i="1"/>
  <c r="BF196" i="1"/>
  <c r="BE196" i="1"/>
  <c r="BD196" i="1"/>
  <c r="BH195" i="1"/>
  <c r="BG195" i="1"/>
  <c r="BF195" i="1"/>
  <c r="BE195" i="1"/>
  <c r="BD195" i="1"/>
  <c r="BH194" i="1"/>
  <c r="BG194" i="1"/>
  <c r="BF194" i="1"/>
  <c r="BE194" i="1"/>
  <c r="BD194" i="1"/>
  <c r="BS193" i="1"/>
  <c r="BR193" i="1"/>
  <c r="BQ193" i="1"/>
  <c r="BG193" i="1" s="1"/>
  <c r="BP193" i="1"/>
  <c r="BO193" i="1"/>
  <c r="BN193" i="1"/>
  <c r="BF193" i="1" s="1"/>
  <c r="BM193" i="1"/>
  <c r="BL193" i="1"/>
  <c r="BK193" i="1"/>
  <c r="BE193" i="1" s="1"/>
  <c r="BJ193" i="1"/>
  <c r="BI193" i="1"/>
  <c r="BH193" i="1"/>
  <c r="BD193" i="1" s="1"/>
  <c r="BH192" i="1"/>
  <c r="BG192" i="1"/>
  <c r="BF192" i="1"/>
  <c r="BE192" i="1"/>
  <c r="BD192" i="1"/>
  <c r="BH191" i="1"/>
  <c r="BG191" i="1"/>
  <c r="BF191" i="1"/>
  <c r="BE191" i="1"/>
  <c r="BD191" i="1"/>
  <c r="BH190" i="1"/>
  <c r="BG190" i="1"/>
  <c r="BF190" i="1"/>
  <c r="BE190" i="1"/>
  <c r="BD190" i="1"/>
  <c r="BT189" i="1"/>
  <c r="BH189" i="1" s="1"/>
  <c r="BD189" i="1" s="1"/>
  <c r="BS189" i="1"/>
  <c r="BR189" i="1"/>
  <c r="BQ189" i="1"/>
  <c r="BG189" i="1" s="1"/>
  <c r="BP189" i="1"/>
  <c r="BO189" i="1"/>
  <c r="BN189" i="1"/>
  <c r="BF189" i="1" s="1"/>
  <c r="BM189" i="1"/>
  <c r="BL189" i="1"/>
  <c r="BK189" i="1"/>
  <c r="BE189" i="1" s="1"/>
  <c r="BJ189" i="1"/>
  <c r="BI189" i="1"/>
  <c r="BH188" i="1"/>
  <c r="BG188" i="1"/>
  <c r="BF188" i="1"/>
  <c r="BE188" i="1"/>
  <c r="BD188" i="1"/>
  <c r="BH187" i="1"/>
  <c r="BG187" i="1"/>
  <c r="BF187" i="1"/>
  <c r="BE187" i="1"/>
  <c r="BD187" i="1"/>
  <c r="BH186" i="1"/>
  <c r="BG186" i="1"/>
  <c r="BF186" i="1"/>
  <c r="BE186" i="1"/>
  <c r="BD186" i="1"/>
  <c r="BH185" i="1"/>
  <c r="BG185" i="1"/>
  <c r="BF185" i="1"/>
  <c r="BE185" i="1"/>
  <c r="BD185" i="1"/>
  <c r="BH184" i="1"/>
  <c r="BG184" i="1"/>
  <c r="BF184" i="1"/>
  <c r="BE184" i="1"/>
  <c r="BD184" i="1"/>
  <c r="BH183" i="1"/>
  <c r="BG183" i="1"/>
  <c r="BF183" i="1"/>
  <c r="BE183" i="1"/>
  <c r="BD183" i="1"/>
  <c r="BH182" i="1"/>
  <c r="BG182" i="1"/>
  <c r="BF182" i="1"/>
  <c r="BE182" i="1"/>
  <c r="BD182" i="1"/>
  <c r="BT181" i="1"/>
  <c r="BS181" i="1"/>
  <c r="BR181" i="1"/>
  <c r="BQ181" i="1"/>
  <c r="BG181" i="1" s="1"/>
  <c r="BP181" i="1"/>
  <c r="BO181" i="1"/>
  <c r="BN181" i="1"/>
  <c r="BF181" i="1" s="1"/>
  <c r="BM181" i="1"/>
  <c r="BL181" i="1"/>
  <c r="BK181" i="1"/>
  <c r="BJ181" i="1"/>
  <c r="BI181" i="1"/>
  <c r="BH181" i="1"/>
  <c r="BD181" i="1" s="1"/>
  <c r="BH180" i="1"/>
  <c r="BG180" i="1"/>
  <c r="BF180" i="1"/>
  <c r="BE180" i="1"/>
  <c r="BD180" i="1"/>
  <c r="BH179" i="1"/>
  <c r="BG179" i="1"/>
  <c r="BF179" i="1"/>
  <c r="BE179" i="1"/>
  <c r="BD179" i="1"/>
  <c r="BH178" i="1"/>
  <c r="BG178" i="1"/>
  <c r="BF178" i="1"/>
  <c r="BE178" i="1"/>
  <c r="BD178" i="1"/>
  <c r="BT177" i="1"/>
  <c r="BH177" i="1"/>
  <c r="BD177" i="1" s="1"/>
  <c r="BS177" i="1"/>
  <c r="BR177" i="1"/>
  <c r="BQ177" i="1"/>
  <c r="BP177" i="1"/>
  <c r="BO177" i="1"/>
  <c r="BN177" i="1"/>
  <c r="BF177" i="1" s="1"/>
  <c r="BM177" i="1"/>
  <c r="BL177" i="1"/>
  <c r="BJ177" i="1"/>
  <c r="BI177" i="1"/>
  <c r="BG177" i="1"/>
  <c r="BE177" i="1"/>
  <c r="BH176" i="1"/>
  <c r="BG176" i="1"/>
  <c r="BF176" i="1"/>
  <c r="BE176" i="1"/>
  <c r="BD176" i="1"/>
  <c r="BH175" i="1"/>
  <c r="BG175" i="1"/>
  <c r="BF175" i="1"/>
  <c r="BE175" i="1"/>
  <c r="BD175" i="1"/>
  <c r="BT174" i="1"/>
  <c r="BS174" i="1"/>
  <c r="BR174" i="1"/>
  <c r="BQ174" i="1"/>
  <c r="BG174" i="1" s="1"/>
  <c r="BP174" i="1"/>
  <c r="BO174" i="1"/>
  <c r="BN174" i="1"/>
  <c r="BF174" i="1" s="1"/>
  <c r="BM174" i="1"/>
  <c r="BL174" i="1"/>
  <c r="BK174" i="1"/>
  <c r="BE174" i="1" s="1"/>
  <c r="BJ174" i="1"/>
  <c r="BJ165" i="1" s="1"/>
  <c r="BI174" i="1"/>
  <c r="BH174" i="1"/>
  <c r="BD174" i="1"/>
  <c r="BH173" i="1"/>
  <c r="BG173" i="1"/>
  <c r="BF173" i="1"/>
  <c r="BE173" i="1"/>
  <c r="BD173" i="1"/>
  <c r="BH172" i="1"/>
  <c r="BG172" i="1"/>
  <c r="BF172" i="1"/>
  <c r="BE172" i="1"/>
  <c r="BD172" i="1"/>
  <c r="BH171" i="1"/>
  <c r="BG171" i="1"/>
  <c r="BF171" i="1"/>
  <c r="BE171" i="1"/>
  <c r="BD171" i="1"/>
  <c r="BT170" i="1"/>
  <c r="BS170" i="1"/>
  <c r="BR170" i="1"/>
  <c r="BQ170" i="1"/>
  <c r="BG170" i="1"/>
  <c r="BP170" i="1"/>
  <c r="BO170" i="1"/>
  <c r="BN170" i="1"/>
  <c r="BF170" i="1" s="1"/>
  <c r="BM170" i="1"/>
  <c r="BL170" i="1"/>
  <c r="BK170" i="1"/>
  <c r="BE170" i="1" s="1"/>
  <c r="BJ170" i="1"/>
  <c r="BI170" i="1"/>
  <c r="BH170" i="1"/>
  <c r="BD170" i="1" s="1"/>
  <c r="BH169" i="1"/>
  <c r="BG169" i="1"/>
  <c r="BF169" i="1"/>
  <c r="BE169" i="1"/>
  <c r="BD169" i="1"/>
  <c r="BH168" i="1"/>
  <c r="BG168" i="1"/>
  <c r="BF168" i="1"/>
  <c r="BE168" i="1"/>
  <c r="BD168" i="1"/>
  <c r="BH167" i="1"/>
  <c r="BG167" i="1"/>
  <c r="BF167" i="1"/>
  <c r="BE167" i="1"/>
  <c r="BD167" i="1"/>
  <c r="BT166" i="1"/>
  <c r="BH166" i="1" s="1"/>
  <c r="BD166" i="1" s="1"/>
  <c r="BS166" i="1"/>
  <c r="BR166" i="1"/>
  <c r="BQ166" i="1"/>
  <c r="BP166" i="1"/>
  <c r="BO166" i="1"/>
  <c r="BN166" i="1"/>
  <c r="BM166" i="1"/>
  <c r="BL166" i="1"/>
  <c r="BK166" i="1"/>
  <c r="BE166" i="1" s="1"/>
  <c r="BJ166" i="1"/>
  <c r="BI166" i="1"/>
  <c r="BH164" i="1"/>
  <c r="BG164" i="1"/>
  <c r="BF164" i="1"/>
  <c r="BE164" i="1"/>
  <c r="BD164" i="1"/>
  <c r="BH163" i="1"/>
  <c r="BG163" i="1"/>
  <c r="BF163" i="1"/>
  <c r="BE163" i="1"/>
  <c r="BD163" i="1"/>
  <c r="BH162" i="1"/>
  <c r="BG162" i="1"/>
  <c r="BF162" i="1"/>
  <c r="BE162" i="1"/>
  <c r="BD162" i="1"/>
  <c r="BH161" i="1"/>
  <c r="BG161" i="1"/>
  <c r="BF161" i="1"/>
  <c r="BE161" i="1"/>
  <c r="BD161" i="1"/>
  <c r="BH160" i="1"/>
  <c r="BG160" i="1"/>
  <c r="BF160" i="1"/>
  <c r="BE160" i="1"/>
  <c r="BD160" i="1"/>
  <c r="BT159" i="1"/>
  <c r="BS159" i="1"/>
  <c r="BR159" i="1"/>
  <c r="BQ159" i="1"/>
  <c r="BG159" i="1" s="1"/>
  <c r="BP159" i="1"/>
  <c r="BO159" i="1"/>
  <c r="BN159" i="1"/>
  <c r="BF159" i="1" s="1"/>
  <c r="BM159" i="1"/>
  <c r="BL159" i="1"/>
  <c r="BL158" i="1" s="1"/>
  <c r="BK159" i="1"/>
  <c r="BJ159" i="1"/>
  <c r="BI159" i="1"/>
  <c r="BH159" i="1"/>
  <c r="BD159" i="1" s="1"/>
  <c r="BH157" i="1"/>
  <c r="BG157" i="1"/>
  <c r="BF157" i="1"/>
  <c r="BE157" i="1"/>
  <c r="BD157" i="1"/>
  <c r="BH156" i="1"/>
  <c r="BG156" i="1"/>
  <c r="BF156" i="1"/>
  <c r="BE156" i="1"/>
  <c r="BD156" i="1"/>
  <c r="BH155" i="1"/>
  <c r="BG155" i="1"/>
  <c r="BF155" i="1"/>
  <c r="BE155" i="1"/>
  <c r="BD155" i="1"/>
  <c r="BH154" i="1"/>
  <c r="BG154" i="1"/>
  <c r="BF154" i="1"/>
  <c r="BE154" i="1"/>
  <c r="BD154" i="1"/>
  <c r="BH153" i="1"/>
  <c r="BG153" i="1"/>
  <c r="BF153" i="1"/>
  <c r="BE153" i="1"/>
  <c r="BD153" i="1"/>
  <c r="BS152" i="1"/>
  <c r="BR152" i="1"/>
  <c r="BQ152" i="1"/>
  <c r="BG152" i="1" s="1"/>
  <c r="BP152" i="1"/>
  <c r="BO152" i="1"/>
  <c r="BN152" i="1"/>
  <c r="BF152" i="1" s="1"/>
  <c r="BM152" i="1"/>
  <c r="BL152" i="1"/>
  <c r="BK152" i="1"/>
  <c r="BK139" i="1" s="1"/>
  <c r="BE139" i="1" s="1"/>
  <c r="BJ152" i="1"/>
  <c r="BI152" i="1"/>
  <c r="BH152" i="1"/>
  <c r="BD152" i="1" s="1"/>
  <c r="BE152" i="1"/>
  <c r="BH150" i="1"/>
  <c r="BG150" i="1"/>
  <c r="BF150" i="1"/>
  <c r="BE150" i="1"/>
  <c r="BD150" i="1"/>
  <c r="BH149" i="1"/>
  <c r="BG149" i="1"/>
  <c r="BF149" i="1"/>
  <c r="BE149" i="1"/>
  <c r="BD149" i="1"/>
  <c r="BH148" i="1"/>
  <c r="BG148" i="1"/>
  <c r="BF148" i="1"/>
  <c r="BE148" i="1"/>
  <c r="BD148" i="1"/>
  <c r="BH147" i="1"/>
  <c r="BG147" i="1"/>
  <c r="BF147" i="1"/>
  <c r="BE147" i="1"/>
  <c r="BD147" i="1"/>
  <c r="BH146" i="1"/>
  <c r="BG146" i="1"/>
  <c r="BF146" i="1"/>
  <c r="BE146" i="1"/>
  <c r="BD146" i="1"/>
  <c r="BT145" i="1"/>
  <c r="BH145" i="1" s="1"/>
  <c r="BD145" i="1" s="1"/>
  <c r="BS145" i="1"/>
  <c r="BR145" i="1"/>
  <c r="BQ145" i="1"/>
  <c r="BG145" i="1" s="1"/>
  <c r="BP145" i="1"/>
  <c r="BO145" i="1"/>
  <c r="BN145" i="1"/>
  <c r="BF145" i="1" s="1"/>
  <c r="BM145" i="1"/>
  <c r="BL145" i="1"/>
  <c r="BK145" i="1"/>
  <c r="BE145" i="1"/>
  <c r="BJ145" i="1"/>
  <c r="BI145" i="1"/>
  <c r="BH143" i="1"/>
  <c r="BG143" i="1"/>
  <c r="BF143" i="1"/>
  <c r="BE143" i="1"/>
  <c r="BD143" i="1"/>
  <c r="BT142" i="1"/>
  <c r="BS142" i="1"/>
  <c r="BR142" i="1"/>
  <c r="BQ142" i="1"/>
  <c r="BP142" i="1"/>
  <c r="BO142" i="1"/>
  <c r="BN142" i="1"/>
  <c r="BF142" i="1" s="1"/>
  <c r="BM142" i="1"/>
  <c r="BM141" i="1" s="1"/>
  <c r="BL142" i="1"/>
  <c r="BL141" i="1" s="1"/>
  <c r="BK142" i="1"/>
  <c r="BE142" i="1" s="1"/>
  <c r="BJ142" i="1"/>
  <c r="BI142" i="1"/>
  <c r="BK141" i="1"/>
  <c r="BH140" i="1"/>
  <c r="BG140" i="1"/>
  <c r="BF140" i="1"/>
  <c r="BE140" i="1"/>
  <c r="BD140" i="1"/>
  <c r="BH137" i="1"/>
  <c r="BG137" i="1"/>
  <c r="BF137" i="1"/>
  <c r="BE137" i="1"/>
  <c r="BD137" i="1"/>
  <c r="BH136" i="1"/>
  <c r="BG136" i="1"/>
  <c r="BF136" i="1"/>
  <c r="BE136" i="1"/>
  <c r="BD136" i="1"/>
  <c r="BH135" i="1"/>
  <c r="BG135" i="1"/>
  <c r="BF135" i="1"/>
  <c r="BE135" i="1"/>
  <c r="BD135" i="1"/>
  <c r="BH134" i="1"/>
  <c r="BG134" i="1"/>
  <c r="BF134" i="1"/>
  <c r="BE134" i="1"/>
  <c r="BD134" i="1"/>
  <c r="BH133" i="1"/>
  <c r="BG133" i="1"/>
  <c r="BF133" i="1"/>
  <c r="BE133" i="1"/>
  <c r="BD133" i="1"/>
  <c r="BT132" i="1"/>
  <c r="BH132" i="1" s="1"/>
  <c r="BS132" i="1"/>
  <c r="BR132" i="1"/>
  <c r="BQ132" i="1"/>
  <c r="BG132" i="1" s="1"/>
  <c r="BP132" i="1"/>
  <c r="BO132" i="1"/>
  <c r="BN132" i="1"/>
  <c r="BF132" i="1" s="1"/>
  <c r="BM132" i="1"/>
  <c r="BL132" i="1"/>
  <c r="BK132" i="1"/>
  <c r="BE132" i="1" s="1"/>
  <c r="BJ132" i="1"/>
  <c r="BI132" i="1"/>
  <c r="BD132" i="1"/>
  <c r="BH131" i="1"/>
  <c r="BG131" i="1"/>
  <c r="BF131" i="1"/>
  <c r="BE131" i="1"/>
  <c r="BD131" i="1"/>
  <c r="BH130" i="1"/>
  <c r="BG130" i="1"/>
  <c r="BF130" i="1"/>
  <c r="BE130" i="1"/>
  <c r="BD130" i="1"/>
  <c r="BG129" i="1"/>
  <c r="AQ129" i="1" s="1"/>
  <c r="AM129" i="1" s="1"/>
  <c r="BF129" i="1"/>
  <c r="BE129" i="1"/>
  <c r="BT128" i="1"/>
  <c r="BH128" i="1" s="1"/>
  <c r="BD128" i="1" s="1"/>
  <c r="BS128" i="1"/>
  <c r="BR128" i="1"/>
  <c r="BQ128" i="1"/>
  <c r="BG128" i="1" s="1"/>
  <c r="BP128" i="1"/>
  <c r="BO128" i="1"/>
  <c r="BN128" i="1"/>
  <c r="BF128" i="1" s="1"/>
  <c r="BM128" i="1"/>
  <c r="BL128" i="1"/>
  <c r="BK128" i="1"/>
  <c r="BE128" i="1" s="1"/>
  <c r="BJ128" i="1"/>
  <c r="BI128" i="1"/>
  <c r="BH127" i="1"/>
  <c r="BG127" i="1"/>
  <c r="BF127" i="1"/>
  <c r="BE127" i="1"/>
  <c r="BD127" i="1"/>
  <c r="BH126" i="1"/>
  <c r="BG126" i="1"/>
  <c r="BF126" i="1"/>
  <c r="BE126" i="1"/>
  <c r="BD126" i="1"/>
  <c r="BH125" i="1"/>
  <c r="BG125" i="1"/>
  <c r="BF125" i="1"/>
  <c r="BE125" i="1"/>
  <c r="BD125" i="1"/>
  <c r="BT124" i="1"/>
  <c r="BH124" i="1" s="1"/>
  <c r="BD124" i="1" s="1"/>
  <c r="BS124" i="1"/>
  <c r="BR124" i="1"/>
  <c r="BQ124" i="1"/>
  <c r="BG124" i="1" s="1"/>
  <c r="BP124" i="1"/>
  <c r="BO124" i="1"/>
  <c r="BN124" i="1"/>
  <c r="BF124" i="1" s="1"/>
  <c r="BM124" i="1"/>
  <c r="BL124" i="1"/>
  <c r="BK124" i="1"/>
  <c r="BE124" i="1"/>
  <c r="BJ124" i="1"/>
  <c r="BI124" i="1"/>
  <c r="BH123" i="1"/>
  <c r="BG123" i="1"/>
  <c r="BF123" i="1"/>
  <c r="BE123" i="1"/>
  <c r="BD123" i="1"/>
  <c r="BH122" i="1"/>
  <c r="BG122" i="1"/>
  <c r="BF122" i="1"/>
  <c r="BE122" i="1"/>
  <c r="BD122" i="1"/>
  <c r="BH121" i="1"/>
  <c r="BG121" i="1"/>
  <c r="BF121" i="1"/>
  <c r="BE121" i="1"/>
  <c r="BD121" i="1"/>
  <c r="BT120" i="1"/>
  <c r="BH120" i="1" s="1"/>
  <c r="BD120" i="1" s="1"/>
  <c r="BS120" i="1"/>
  <c r="BS116" i="1"/>
  <c r="BR120" i="1"/>
  <c r="BQ120" i="1"/>
  <c r="BP120" i="1"/>
  <c r="BO120" i="1"/>
  <c r="BN120" i="1"/>
  <c r="BF120" i="1" s="1"/>
  <c r="BM120" i="1"/>
  <c r="BL120" i="1"/>
  <c r="BK120" i="1"/>
  <c r="BJ120" i="1"/>
  <c r="BI120" i="1"/>
  <c r="BG120" i="1"/>
  <c r="BH119" i="1"/>
  <c r="BG119" i="1"/>
  <c r="BF119" i="1"/>
  <c r="BE119" i="1"/>
  <c r="BD119" i="1"/>
  <c r="BH118" i="1"/>
  <c r="BG118" i="1"/>
  <c r="BF118" i="1"/>
  <c r="BE118" i="1"/>
  <c r="BD118" i="1"/>
  <c r="BT117" i="1"/>
  <c r="BS117" i="1"/>
  <c r="BR117" i="1"/>
  <c r="BQ117" i="1"/>
  <c r="BP117" i="1"/>
  <c r="BO117" i="1"/>
  <c r="BN117" i="1"/>
  <c r="BM117" i="1"/>
  <c r="BL117" i="1"/>
  <c r="BK117" i="1"/>
  <c r="BE117" i="1"/>
  <c r="BJ117" i="1"/>
  <c r="BI117" i="1"/>
  <c r="BH117" i="1"/>
  <c r="BD117" i="1" s="1"/>
  <c r="BO116" i="1"/>
  <c r="BH115" i="1"/>
  <c r="BG115" i="1"/>
  <c r="BF115" i="1"/>
  <c r="BE115" i="1"/>
  <c r="BD115" i="1"/>
  <c r="BH114" i="1"/>
  <c r="BG114" i="1"/>
  <c r="BF114" i="1"/>
  <c r="BE114" i="1"/>
  <c r="BD114" i="1"/>
  <c r="BH113" i="1"/>
  <c r="BG113" i="1"/>
  <c r="BF113" i="1"/>
  <c r="BE113" i="1"/>
  <c r="BD113" i="1"/>
  <c r="BH112" i="1"/>
  <c r="BG112" i="1"/>
  <c r="BF112" i="1"/>
  <c r="BE112" i="1"/>
  <c r="BD112" i="1"/>
  <c r="BH111" i="1"/>
  <c r="BG111" i="1"/>
  <c r="BF111" i="1"/>
  <c r="BE111" i="1"/>
  <c r="BD111" i="1"/>
  <c r="BH110" i="1"/>
  <c r="BG110" i="1"/>
  <c r="BF110" i="1"/>
  <c r="BE110" i="1"/>
  <c r="BD110" i="1"/>
  <c r="BH109" i="1"/>
  <c r="BG109" i="1"/>
  <c r="BF109" i="1"/>
  <c r="BE109" i="1"/>
  <c r="BD109" i="1"/>
  <c r="BH108" i="1"/>
  <c r="BG108" i="1"/>
  <c r="BF108" i="1"/>
  <c r="BE108" i="1"/>
  <c r="BD108" i="1"/>
  <c r="BH107" i="1"/>
  <c r="BG107" i="1"/>
  <c r="BF107" i="1"/>
  <c r="BE107" i="1"/>
  <c r="BD107" i="1"/>
  <c r="BH106" i="1"/>
  <c r="BG106" i="1"/>
  <c r="BF106" i="1"/>
  <c r="BE106" i="1"/>
  <c r="BD106" i="1"/>
  <c r="BH105" i="1"/>
  <c r="BG105" i="1"/>
  <c r="BF105" i="1"/>
  <c r="BE105" i="1"/>
  <c r="BD105" i="1"/>
  <c r="BH104" i="1"/>
  <c r="BG104" i="1"/>
  <c r="BF104" i="1"/>
  <c r="BE104" i="1"/>
  <c r="BD104" i="1"/>
  <c r="BT103" i="1"/>
  <c r="BS103" i="1"/>
  <c r="BR103" i="1"/>
  <c r="BQ103" i="1"/>
  <c r="BG103" i="1" s="1"/>
  <c r="BP103" i="1"/>
  <c r="BO103" i="1"/>
  <c r="BN103" i="1"/>
  <c r="BF103" i="1" s="1"/>
  <c r="BM103" i="1"/>
  <c r="BL103" i="1"/>
  <c r="BK103" i="1"/>
  <c r="BE103" i="1" s="1"/>
  <c r="BJ103" i="1"/>
  <c r="BI103" i="1"/>
  <c r="BH103" i="1"/>
  <c r="BD103" i="1" s="1"/>
  <c r="BH102" i="1"/>
  <c r="BG102" i="1"/>
  <c r="BF102" i="1"/>
  <c r="BE102" i="1"/>
  <c r="BD102" i="1"/>
  <c r="BT101" i="1"/>
  <c r="BH101" i="1" s="1"/>
  <c r="BS101" i="1"/>
  <c r="BR101" i="1"/>
  <c r="BQ101" i="1"/>
  <c r="BG101" i="1" s="1"/>
  <c r="BP101" i="1"/>
  <c r="BO101" i="1"/>
  <c r="BN101" i="1"/>
  <c r="BM101" i="1"/>
  <c r="BL101" i="1"/>
  <c r="BK101" i="1"/>
  <c r="BE101" i="1" s="1"/>
  <c r="BJ101" i="1"/>
  <c r="BI101" i="1"/>
  <c r="BF101" i="1"/>
  <c r="BD101" i="1"/>
  <c r="BH100" i="1"/>
  <c r="BG100" i="1"/>
  <c r="BF100" i="1"/>
  <c r="BE100" i="1"/>
  <c r="BD100" i="1"/>
  <c r="BH99" i="1"/>
  <c r="BG99" i="1"/>
  <c r="BF99" i="1"/>
  <c r="BE99" i="1"/>
  <c r="BD99" i="1"/>
  <c r="BT98" i="1"/>
  <c r="BH98" i="1" s="1"/>
  <c r="BD98" i="1" s="1"/>
  <c r="BS98" i="1"/>
  <c r="BR98" i="1"/>
  <c r="BQ98" i="1"/>
  <c r="BG98" i="1"/>
  <c r="BP98" i="1"/>
  <c r="BO98" i="1"/>
  <c r="BN98" i="1"/>
  <c r="BM98" i="1"/>
  <c r="BL98" i="1"/>
  <c r="BK98" i="1"/>
  <c r="BE98" i="1" s="1"/>
  <c r="BJ98" i="1"/>
  <c r="BJ86" i="1" s="1"/>
  <c r="BI98" i="1"/>
  <c r="BH97" i="1"/>
  <c r="BG97" i="1"/>
  <c r="BF97" i="1"/>
  <c r="BE97" i="1"/>
  <c r="BD97" i="1"/>
  <c r="BH96" i="1"/>
  <c r="BG96" i="1"/>
  <c r="BF96" i="1"/>
  <c r="BE96" i="1"/>
  <c r="BD96" i="1"/>
  <c r="BH95" i="1"/>
  <c r="BG95" i="1"/>
  <c r="BF95" i="1"/>
  <c r="BE95" i="1"/>
  <c r="BD95" i="1"/>
  <c r="BH94" i="1"/>
  <c r="BG94" i="1"/>
  <c r="BF94" i="1"/>
  <c r="BE94" i="1"/>
  <c r="BD94" i="1"/>
  <c r="BH93" i="1"/>
  <c r="BG93" i="1"/>
  <c r="BF93" i="1"/>
  <c r="BE93" i="1"/>
  <c r="BD93" i="1"/>
  <c r="BH92" i="1"/>
  <c r="BG92" i="1"/>
  <c r="BF92" i="1"/>
  <c r="BE92" i="1"/>
  <c r="BD92" i="1"/>
  <c r="BH91" i="1"/>
  <c r="BG91" i="1"/>
  <c r="BF91" i="1"/>
  <c r="BE91" i="1"/>
  <c r="BD91" i="1"/>
  <c r="BH90" i="1"/>
  <c r="BG90" i="1"/>
  <c r="BF90" i="1"/>
  <c r="BE90" i="1"/>
  <c r="BD90" i="1"/>
  <c r="BH89" i="1"/>
  <c r="BG89" i="1"/>
  <c r="BF89" i="1"/>
  <c r="BE89" i="1"/>
  <c r="BD89" i="1"/>
  <c r="BH88" i="1"/>
  <c r="BG88" i="1"/>
  <c r="BF88" i="1"/>
  <c r="BE88" i="1"/>
  <c r="BD88" i="1"/>
  <c r="BT87" i="1"/>
  <c r="BS87" i="1"/>
  <c r="BR87" i="1"/>
  <c r="BQ87" i="1"/>
  <c r="BG87" i="1" s="1"/>
  <c r="BP87" i="1"/>
  <c r="BO87" i="1"/>
  <c r="BO86" i="1" s="1"/>
  <c r="BN87" i="1"/>
  <c r="BF87" i="1" s="1"/>
  <c r="BM87" i="1"/>
  <c r="BL87" i="1"/>
  <c r="BK87" i="1"/>
  <c r="BE87" i="1" s="1"/>
  <c r="BJ87" i="1"/>
  <c r="BI87" i="1"/>
  <c r="BI86" i="1"/>
  <c r="BH85" i="1"/>
  <c r="BG85" i="1"/>
  <c r="BF85" i="1"/>
  <c r="BE85" i="1"/>
  <c r="BD85" i="1"/>
  <c r="BH84" i="1"/>
  <c r="BG84" i="1"/>
  <c r="BF84" i="1"/>
  <c r="BE84" i="1"/>
  <c r="BD84" i="1"/>
  <c r="BT83" i="1"/>
  <c r="BH83" i="1" s="1"/>
  <c r="BS83" i="1"/>
  <c r="BR83" i="1"/>
  <c r="BQ83" i="1"/>
  <c r="BG83" i="1"/>
  <c r="BP83" i="1"/>
  <c r="BO83" i="1"/>
  <c r="BN83" i="1"/>
  <c r="BF83" i="1" s="1"/>
  <c r="BM83" i="1"/>
  <c r="BL83" i="1"/>
  <c r="BK83" i="1"/>
  <c r="BE83" i="1" s="1"/>
  <c r="BJ83" i="1"/>
  <c r="BI83" i="1"/>
  <c r="BD83" i="1"/>
  <c r="BH82" i="1"/>
  <c r="BG82" i="1"/>
  <c r="BF82" i="1"/>
  <c r="BE82" i="1"/>
  <c r="BD82" i="1"/>
  <c r="BH81" i="1"/>
  <c r="BG81" i="1"/>
  <c r="BF81" i="1"/>
  <c r="BE81" i="1"/>
  <c r="BD81" i="1"/>
  <c r="BH80" i="1"/>
  <c r="BG80" i="1"/>
  <c r="BF80" i="1"/>
  <c r="BE80" i="1"/>
  <c r="BD80" i="1"/>
  <c r="BH79" i="1"/>
  <c r="BG79" i="1"/>
  <c r="BF79" i="1"/>
  <c r="BE79" i="1"/>
  <c r="BD79" i="1"/>
  <c r="BH78" i="1"/>
  <c r="BG78" i="1"/>
  <c r="BF78" i="1"/>
  <c r="BE78" i="1"/>
  <c r="BD78" i="1"/>
  <c r="BH77" i="1"/>
  <c r="BG77" i="1"/>
  <c r="BF77" i="1"/>
  <c r="BE77" i="1"/>
  <c r="BD77" i="1"/>
  <c r="BH76" i="1"/>
  <c r="BG76" i="1"/>
  <c r="BF76" i="1"/>
  <c r="BE76" i="1"/>
  <c r="BD76" i="1"/>
  <c r="BH75" i="1"/>
  <c r="BG75" i="1"/>
  <c r="BF75" i="1"/>
  <c r="BE75" i="1"/>
  <c r="BD75" i="1"/>
  <c r="BH74" i="1"/>
  <c r="BG74" i="1"/>
  <c r="BF74" i="1"/>
  <c r="BE74" i="1"/>
  <c r="BD74" i="1"/>
  <c r="BH73" i="1"/>
  <c r="BG73" i="1"/>
  <c r="BF73" i="1"/>
  <c r="BE73" i="1"/>
  <c r="BD73" i="1"/>
  <c r="BH72" i="1"/>
  <c r="BG72" i="1"/>
  <c r="BF72" i="1"/>
  <c r="BE72" i="1"/>
  <c r="BD72" i="1"/>
  <c r="BH71" i="1"/>
  <c r="BG71" i="1"/>
  <c r="BF71" i="1"/>
  <c r="BE71" i="1"/>
  <c r="BD71" i="1"/>
  <c r="BT70" i="1"/>
  <c r="BS70" i="1"/>
  <c r="BR70" i="1"/>
  <c r="BQ70" i="1"/>
  <c r="BG70" i="1" s="1"/>
  <c r="BP70" i="1"/>
  <c r="BO70" i="1"/>
  <c r="BN70" i="1"/>
  <c r="BF70" i="1" s="1"/>
  <c r="BM70" i="1"/>
  <c r="BL70" i="1"/>
  <c r="BK70" i="1"/>
  <c r="BJ70" i="1"/>
  <c r="BI70" i="1"/>
  <c r="BH70" i="1"/>
  <c r="BD70" i="1" s="1"/>
  <c r="BE70" i="1"/>
  <c r="BH69" i="1"/>
  <c r="BG69" i="1"/>
  <c r="BF69" i="1"/>
  <c r="BE69" i="1"/>
  <c r="BD69" i="1"/>
  <c r="BH68" i="1"/>
  <c r="BG68" i="1"/>
  <c r="BF68" i="1"/>
  <c r="BE68" i="1"/>
  <c r="BD68" i="1"/>
  <c r="BH67" i="1"/>
  <c r="BG67" i="1"/>
  <c r="BF67" i="1"/>
  <c r="BE67" i="1"/>
  <c r="BD67" i="1"/>
  <c r="BT66" i="1"/>
  <c r="BT65" i="1" s="1"/>
  <c r="BS66" i="1"/>
  <c r="BS65" i="1" s="1"/>
  <c r="BR66" i="1"/>
  <c r="BR65" i="1" s="1"/>
  <c r="BQ66" i="1"/>
  <c r="BP66" i="1"/>
  <c r="BP65" i="1" s="1"/>
  <c r="BO66" i="1"/>
  <c r="BO65" i="1" s="1"/>
  <c r="BN66" i="1"/>
  <c r="BM66" i="1"/>
  <c r="BM65" i="1" s="1"/>
  <c r="BL66" i="1"/>
  <c r="BL65" i="1"/>
  <c r="BK66" i="1"/>
  <c r="BJ66" i="1"/>
  <c r="BI66" i="1"/>
  <c r="BI65" i="1"/>
  <c r="BH66" i="1"/>
  <c r="BD66" i="1" s="1"/>
  <c r="BJ65" i="1"/>
  <c r="BH55" i="1"/>
  <c r="BG55" i="1"/>
  <c r="BF55" i="1"/>
  <c r="BE55" i="1"/>
  <c r="BD55" i="1"/>
  <c r="BH54" i="1"/>
  <c r="BG54" i="1"/>
  <c r="BF54" i="1"/>
  <c r="BE54" i="1"/>
  <c r="BD54" i="1"/>
  <c r="BT53" i="1"/>
  <c r="BH53" i="1" s="1"/>
  <c r="BD53" i="1" s="1"/>
  <c r="BS53" i="1"/>
  <c r="BS51" i="1" s="1"/>
  <c r="BR53" i="1"/>
  <c r="BR51" i="1"/>
  <c r="BR49" i="1" s="1"/>
  <c r="BQ53" i="1"/>
  <c r="BP53" i="1"/>
  <c r="BP51" i="1" s="1"/>
  <c r="BP49" i="1" s="1"/>
  <c r="BO53" i="1"/>
  <c r="BO51" i="1"/>
  <c r="BO49" i="1" s="1"/>
  <c r="BN53" i="1"/>
  <c r="BM53" i="1"/>
  <c r="BM51" i="1" s="1"/>
  <c r="BM49" i="1" s="1"/>
  <c r="BL53" i="1"/>
  <c r="BL51" i="1" s="1"/>
  <c r="BL49" i="1" s="1"/>
  <c r="BK53" i="1"/>
  <c r="BE53" i="1" s="1"/>
  <c r="BJ53" i="1"/>
  <c r="BJ51" i="1"/>
  <c r="BJ49" i="1" s="1"/>
  <c r="BI53" i="1"/>
  <c r="BI51" i="1" s="1"/>
  <c r="BI49" i="1" s="1"/>
  <c r="BH52" i="1"/>
  <c r="BG52" i="1"/>
  <c r="BF52" i="1"/>
  <c r="BE52" i="1"/>
  <c r="BD52" i="1"/>
  <c r="BS49" i="1"/>
  <c r="BH27" i="1"/>
  <c r="BG27" i="1"/>
  <c r="BF27" i="1"/>
  <c r="BE27" i="1"/>
  <c r="BD27" i="1"/>
  <c r="BH26" i="1"/>
  <c r="BG26" i="1"/>
  <c r="BF26" i="1"/>
  <c r="BE26" i="1"/>
  <c r="BD26" i="1"/>
  <c r="BT25" i="1"/>
  <c r="BH25" i="1" s="1"/>
  <c r="BD25" i="1" s="1"/>
  <c r="BS25" i="1"/>
  <c r="BR25" i="1"/>
  <c r="BQ25" i="1"/>
  <c r="BG25" i="1" s="1"/>
  <c r="BP25" i="1"/>
  <c r="BO25" i="1"/>
  <c r="BN25" i="1"/>
  <c r="BF25" i="1" s="1"/>
  <c r="BM25" i="1"/>
  <c r="BL25" i="1"/>
  <c r="BK25" i="1"/>
  <c r="BE25" i="1"/>
  <c r="BJ25" i="1"/>
  <c r="BI25" i="1"/>
  <c r="BH19" i="1"/>
  <c r="BG19" i="1"/>
  <c r="BF19" i="1"/>
  <c r="BE19" i="1"/>
  <c r="BD19" i="1"/>
  <c r="BT18" i="1"/>
  <c r="BH18" i="1" s="1"/>
  <c r="BD18" i="1" s="1"/>
  <c r="BS18" i="1"/>
  <c r="BS17" i="1"/>
  <c r="BR18" i="1"/>
  <c r="BQ18" i="1"/>
  <c r="BP18" i="1"/>
  <c r="BP17" i="1" s="1"/>
  <c r="BO18" i="1"/>
  <c r="BO17" i="1"/>
  <c r="BN18" i="1"/>
  <c r="BM18" i="1"/>
  <c r="BL18" i="1"/>
  <c r="BL17" i="1"/>
  <c r="BK18" i="1"/>
  <c r="BJ18" i="1"/>
  <c r="BJ17" i="1" s="1"/>
  <c r="BI18" i="1"/>
  <c r="BI17" i="1" s="1"/>
  <c r="BR17" i="1"/>
  <c r="BM17" i="1"/>
  <c r="BH15" i="1"/>
  <c r="BG15" i="1"/>
  <c r="BF15" i="1"/>
  <c r="BE15" i="1"/>
  <c r="BD15" i="1"/>
  <c r="BH14" i="1"/>
  <c r="BG14" i="1"/>
  <c r="BF14" i="1"/>
  <c r="BE14" i="1"/>
  <c r="BD14" i="1"/>
  <c r="BT13" i="1"/>
  <c r="BS13" i="1"/>
  <c r="BR13" i="1"/>
  <c r="BQ13" i="1"/>
  <c r="BG13" i="1" s="1"/>
  <c r="BP13" i="1"/>
  <c r="BO13" i="1"/>
  <c r="BN13" i="1"/>
  <c r="BF13" i="1" s="1"/>
  <c r="BM13" i="1"/>
  <c r="BL13" i="1"/>
  <c r="BK13" i="1"/>
  <c r="BJ13" i="1"/>
  <c r="BI13" i="1"/>
  <c r="BE13" i="1"/>
  <c r="AQ233" i="1"/>
  <c r="AP233" i="1"/>
  <c r="AO233" i="1"/>
  <c r="AN233" i="1"/>
  <c r="AM233" i="1"/>
  <c r="BC232" i="1"/>
  <c r="BB232" i="1"/>
  <c r="BA232" i="1"/>
  <c r="AZ232" i="1"/>
  <c r="AY232" i="1"/>
  <c r="AX232" i="1"/>
  <c r="AW232" i="1"/>
  <c r="AO232" i="1" s="1"/>
  <c r="AV232" i="1"/>
  <c r="AU232" i="1"/>
  <c r="AT232" i="1"/>
  <c r="AN232" i="1"/>
  <c r="AS232" i="1"/>
  <c r="AR232" i="1"/>
  <c r="AQ232" i="1"/>
  <c r="AM232" i="1" s="1"/>
  <c r="AP232" i="1"/>
  <c r="AQ231" i="1"/>
  <c r="AP231" i="1"/>
  <c r="AO231" i="1"/>
  <c r="AN231" i="1"/>
  <c r="AM231" i="1"/>
  <c r="AQ230" i="1"/>
  <c r="AP230" i="1"/>
  <c r="AO230" i="1"/>
  <c r="AN230" i="1"/>
  <c r="AM230" i="1"/>
  <c r="BC229" i="1"/>
  <c r="AQ229" i="1" s="1"/>
  <c r="AM229" i="1" s="1"/>
  <c r="BB229" i="1"/>
  <c r="BB227" i="1" s="1"/>
  <c r="BA229" i="1"/>
  <c r="BA227" i="1" s="1"/>
  <c r="AZ229" i="1"/>
  <c r="AP229" i="1" s="1"/>
  <c r="AY229" i="1"/>
  <c r="AY227" i="1" s="1"/>
  <c r="AY226" i="1" s="1"/>
  <c r="AX229" i="1"/>
  <c r="AX227" i="1" s="1"/>
  <c r="AW229" i="1"/>
  <c r="AW227" i="1" s="1"/>
  <c r="AV229" i="1"/>
  <c r="AV227" i="1" s="1"/>
  <c r="AU229" i="1"/>
  <c r="AU227" i="1" s="1"/>
  <c r="AU226" i="1" s="1"/>
  <c r="AT229" i="1"/>
  <c r="AN229" i="1" s="1"/>
  <c r="AS229" i="1"/>
  <c r="AS227" i="1" s="1"/>
  <c r="AR229" i="1"/>
  <c r="AR227" i="1" s="1"/>
  <c r="AR226" i="1" s="1"/>
  <c r="AO229" i="1"/>
  <c r="AQ228" i="1"/>
  <c r="AP228" i="1"/>
  <c r="AO228" i="1"/>
  <c r="AN228" i="1"/>
  <c r="AM228" i="1"/>
  <c r="AQ225" i="1"/>
  <c r="AP225" i="1"/>
  <c r="AO225" i="1"/>
  <c r="AN225" i="1"/>
  <c r="AM225" i="1"/>
  <c r="BC224" i="1"/>
  <c r="AQ224" i="1" s="1"/>
  <c r="AM224" i="1" s="1"/>
  <c r="BB224" i="1"/>
  <c r="BA224" i="1"/>
  <c r="AZ224" i="1"/>
  <c r="AY224" i="1"/>
  <c r="AX224" i="1"/>
  <c r="AW224" i="1"/>
  <c r="AO224" i="1" s="1"/>
  <c r="AV224" i="1"/>
  <c r="AV220" i="1" s="1"/>
  <c r="AU224" i="1"/>
  <c r="AT224" i="1"/>
  <c r="AN224" i="1" s="1"/>
  <c r="AS224" i="1"/>
  <c r="AR224" i="1"/>
  <c r="AQ223" i="1"/>
  <c r="AP223" i="1"/>
  <c r="AO223" i="1"/>
  <c r="AN223" i="1"/>
  <c r="AM223" i="1"/>
  <c r="AQ222" i="1"/>
  <c r="AP222" i="1"/>
  <c r="AO222" i="1"/>
  <c r="AN222" i="1"/>
  <c r="AM222" i="1"/>
  <c r="BC221" i="1"/>
  <c r="BB221" i="1"/>
  <c r="BA221" i="1"/>
  <c r="AZ221" i="1"/>
  <c r="AY221" i="1"/>
  <c r="AY220" i="1" s="1"/>
  <c r="AX221" i="1"/>
  <c r="AW221" i="1"/>
  <c r="AV221" i="1"/>
  <c r="AU221" i="1"/>
  <c r="AT221" i="1"/>
  <c r="AN221" i="1"/>
  <c r="AS221" i="1"/>
  <c r="AS220" i="1" s="1"/>
  <c r="AR221" i="1"/>
  <c r="AP221" i="1"/>
  <c r="AO221" i="1"/>
  <c r="AQ218" i="1"/>
  <c r="AP218" i="1"/>
  <c r="AO218" i="1"/>
  <c r="AN218" i="1"/>
  <c r="AM218" i="1"/>
  <c r="AQ217" i="1"/>
  <c r="AP217" i="1"/>
  <c r="AO217" i="1"/>
  <c r="AN217" i="1"/>
  <c r="AM217" i="1"/>
  <c r="AQ216" i="1"/>
  <c r="AP216" i="1"/>
  <c r="AO216" i="1"/>
  <c r="AN216" i="1"/>
  <c r="AM216" i="1"/>
  <c r="BC215" i="1"/>
  <c r="BB215" i="1"/>
  <c r="BB214" i="1" s="1"/>
  <c r="BA215" i="1"/>
  <c r="BA214" i="1" s="1"/>
  <c r="AZ215" i="1"/>
  <c r="AP215" i="1" s="1"/>
  <c r="AY215" i="1"/>
  <c r="AY214" i="1" s="1"/>
  <c r="AX215" i="1"/>
  <c r="AX214" i="1" s="1"/>
  <c r="AW215" i="1"/>
  <c r="AV215" i="1"/>
  <c r="AV214" i="1" s="1"/>
  <c r="AU215" i="1"/>
  <c r="AU214" i="1" s="1"/>
  <c r="AT215" i="1"/>
  <c r="AT214" i="1"/>
  <c r="AN214" i="1" s="1"/>
  <c r="AS215" i="1"/>
  <c r="AS214" i="1" s="1"/>
  <c r="AR215" i="1"/>
  <c r="AR214" i="1" s="1"/>
  <c r="AN215" i="1"/>
  <c r="AQ213" i="1"/>
  <c r="AP213" i="1"/>
  <c r="AO213" i="1"/>
  <c r="AN213" i="1"/>
  <c r="AM213" i="1"/>
  <c r="AQ212" i="1"/>
  <c r="AP212" i="1"/>
  <c r="AO212" i="1"/>
  <c r="AN212" i="1"/>
  <c r="AM212" i="1"/>
  <c r="AQ211" i="1"/>
  <c r="AP211" i="1"/>
  <c r="AO211" i="1"/>
  <c r="AN211" i="1"/>
  <c r="AM211" i="1"/>
  <c r="AQ210" i="1"/>
  <c r="AP210" i="1"/>
  <c r="AO210" i="1"/>
  <c r="AN210" i="1"/>
  <c r="AM210" i="1"/>
  <c r="AQ209" i="1"/>
  <c r="AP209" i="1"/>
  <c r="AO209" i="1"/>
  <c r="AN209" i="1"/>
  <c r="AM209" i="1"/>
  <c r="BC208" i="1"/>
  <c r="BB208" i="1"/>
  <c r="BA208" i="1"/>
  <c r="AZ208" i="1"/>
  <c r="AY208" i="1"/>
  <c r="AX208" i="1"/>
  <c r="AW208" i="1"/>
  <c r="AV208" i="1"/>
  <c r="AU208" i="1"/>
  <c r="AT208" i="1"/>
  <c r="AS208" i="1"/>
  <c r="AR208" i="1"/>
  <c r="AQ208" i="1"/>
  <c r="AM208" i="1" s="1"/>
  <c r="AP208" i="1"/>
  <c r="AO208" i="1"/>
  <c r="AP206" i="1"/>
  <c r="AO206" i="1"/>
  <c r="AN206" i="1"/>
  <c r="AM206" i="1"/>
  <c r="BB205" i="1"/>
  <c r="BA205" i="1"/>
  <c r="AZ205" i="1"/>
  <c r="AP205" i="1" s="1"/>
  <c r="AY205" i="1"/>
  <c r="AX205" i="1"/>
  <c r="AW205" i="1"/>
  <c r="AO205" i="1" s="1"/>
  <c r="AV205" i="1"/>
  <c r="AU205" i="1"/>
  <c r="AT205" i="1"/>
  <c r="AS205" i="1"/>
  <c r="AR205" i="1"/>
  <c r="AQ205" i="1"/>
  <c r="AN205" i="1"/>
  <c r="AM205" i="1"/>
  <c r="AQ204" i="1"/>
  <c r="AP204" i="1"/>
  <c r="AO204" i="1"/>
  <c r="AN204" i="1"/>
  <c r="AM204" i="1"/>
  <c r="AQ203" i="1"/>
  <c r="AP203" i="1"/>
  <c r="AO203" i="1"/>
  <c r="AN203" i="1"/>
  <c r="AM203" i="1"/>
  <c r="AQ202" i="1"/>
  <c r="AP202" i="1"/>
  <c r="AO202" i="1"/>
  <c r="AN202" i="1"/>
  <c r="AM202" i="1"/>
  <c r="AQ201" i="1"/>
  <c r="AP201" i="1"/>
  <c r="AO201" i="1"/>
  <c r="AN201" i="1"/>
  <c r="AM201" i="1"/>
  <c r="AQ200" i="1"/>
  <c r="AP200" i="1"/>
  <c r="AO200" i="1"/>
  <c r="AN200" i="1"/>
  <c r="AM200" i="1"/>
  <c r="BB199" i="1"/>
  <c r="BA199" i="1"/>
  <c r="AZ199" i="1"/>
  <c r="AP199" i="1" s="1"/>
  <c r="AY199" i="1"/>
  <c r="AX199" i="1"/>
  <c r="AW199" i="1"/>
  <c r="AO199" i="1" s="1"/>
  <c r="AV199" i="1"/>
  <c r="AU199" i="1"/>
  <c r="AT199" i="1"/>
  <c r="AS199" i="1"/>
  <c r="AR199" i="1"/>
  <c r="AQ199" i="1"/>
  <c r="AM199" i="1" s="1"/>
  <c r="AN199" i="1"/>
  <c r="AQ198" i="1"/>
  <c r="AP198" i="1"/>
  <c r="AO198" i="1"/>
  <c r="AN198" i="1"/>
  <c r="AM198" i="1"/>
  <c r="AQ197" i="1"/>
  <c r="AP197" i="1"/>
  <c r="AO197" i="1"/>
  <c r="AN197" i="1"/>
  <c r="AM197" i="1"/>
  <c r="AQ196" i="1"/>
  <c r="AP196" i="1"/>
  <c r="AO196" i="1"/>
  <c r="AN196" i="1"/>
  <c r="AM196" i="1"/>
  <c r="AQ195" i="1"/>
  <c r="AP195" i="1"/>
  <c r="AO195" i="1"/>
  <c r="AN195" i="1"/>
  <c r="AM195" i="1"/>
  <c r="AQ194" i="1"/>
  <c r="AP194" i="1"/>
  <c r="AO194" i="1"/>
  <c r="AN194" i="1"/>
  <c r="AM194" i="1"/>
  <c r="BC193" i="1"/>
  <c r="BB193" i="1"/>
  <c r="BA193" i="1"/>
  <c r="AZ193" i="1"/>
  <c r="AP193" i="1" s="1"/>
  <c r="AY193" i="1"/>
  <c r="AX193" i="1"/>
  <c r="AW193" i="1"/>
  <c r="AO193" i="1" s="1"/>
  <c r="AV193" i="1"/>
  <c r="AU193" i="1"/>
  <c r="AT193" i="1"/>
  <c r="AN193" i="1" s="1"/>
  <c r="AS193" i="1"/>
  <c r="AR193" i="1"/>
  <c r="AQ193" i="1"/>
  <c r="AM193" i="1" s="1"/>
  <c r="AQ192" i="1"/>
  <c r="AP192" i="1"/>
  <c r="AO192" i="1"/>
  <c r="AN192" i="1"/>
  <c r="AM192" i="1"/>
  <c r="AQ191" i="1"/>
  <c r="AP191" i="1"/>
  <c r="AO191" i="1"/>
  <c r="AN191" i="1"/>
  <c r="AM191" i="1"/>
  <c r="AQ190" i="1"/>
  <c r="AP190" i="1"/>
  <c r="AO190" i="1"/>
  <c r="AN190" i="1"/>
  <c r="AM190" i="1"/>
  <c r="BC189" i="1"/>
  <c r="BB189" i="1"/>
  <c r="BA189" i="1"/>
  <c r="AZ189" i="1"/>
  <c r="AP189" i="1" s="1"/>
  <c r="AY189" i="1"/>
  <c r="AX189" i="1"/>
  <c r="AW189" i="1"/>
  <c r="AO189" i="1" s="1"/>
  <c r="AV189" i="1"/>
  <c r="AU189" i="1"/>
  <c r="AT189" i="1"/>
  <c r="AN189" i="1" s="1"/>
  <c r="AS189" i="1"/>
  <c r="AR189" i="1"/>
  <c r="AQ189" i="1"/>
  <c r="AM189" i="1" s="1"/>
  <c r="AQ188" i="1"/>
  <c r="AP188" i="1"/>
  <c r="AO188" i="1"/>
  <c r="AN188" i="1"/>
  <c r="AM188" i="1"/>
  <c r="AQ187" i="1"/>
  <c r="AP187" i="1"/>
  <c r="AO187" i="1"/>
  <c r="AN187" i="1"/>
  <c r="AM187" i="1"/>
  <c r="AQ186" i="1"/>
  <c r="AP186" i="1"/>
  <c r="AO186" i="1"/>
  <c r="AN186" i="1"/>
  <c r="AM186" i="1"/>
  <c r="AQ185" i="1"/>
  <c r="AP185" i="1"/>
  <c r="AO185" i="1"/>
  <c r="AN185" i="1"/>
  <c r="AM185" i="1"/>
  <c r="AQ184" i="1"/>
  <c r="AP184" i="1"/>
  <c r="AO184" i="1"/>
  <c r="AN184" i="1"/>
  <c r="AM184" i="1"/>
  <c r="AQ183" i="1"/>
  <c r="AP183" i="1"/>
  <c r="AO183" i="1"/>
  <c r="AN183" i="1"/>
  <c r="AM183" i="1"/>
  <c r="AQ182" i="1"/>
  <c r="AP182" i="1"/>
  <c r="AO182" i="1"/>
  <c r="AN182" i="1"/>
  <c r="AM182" i="1"/>
  <c r="BC181" i="1"/>
  <c r="BB181" i="1"/>
  <c r="BA181" i="1"/>
  <c r="AZ181" i="1"/>
  <c r="AY181" i="1"/>
  <c r="AX181" i="1"/>
  <c r="AW181" i="1"/>
  <c r="AV181" i="1"/>
  <c r="AU181" i="1"/>
  <c r="AT181" i="1"/>
  <c r="AS181" i="1"/>
  <c r="AR181" i="1"/>
  <c r="AQ181" i="1"/>
  <c r="AM181" i="1" s="1"/>
  <c r="AP181" i="1"/>
  <c r="AO181" i="1"/>
  <c r="AQ180" i="1"/>
  <c r="AP180" i="1"/>
  <c r="AO180" i="1"/>
  <c r="AN180" i="1"/>
  <c r="AM180" i="1"/>
  <c r="AQ179" i="1"/>
  <c r="AP179" i="1"/>
  <c r="AO179" i="1"/>
  <c r="AN179" i="1"/>
  <c r="AM179" i="1"/>
  <c r="AQ178" i="1"/>
  <c r="AP178" i="1"/>
  <c r="AO178" i="1"/>
  <c r="AN178" i="1"/>
  <c r="AM178" i="1"/>
  <c r="BC177" i="1"/>
  <c r="AQ177" i="1" s="1"/>
  <c r="AM177" i="1" s="1"/>
  <c r="BB177" i="1"/>
  <c r="BA177" i="1"/>
  <c r="AZ177" i="1"/>
  <c r="AP177" i="1" s="1"/>
  <c r="AY177" i="1"/>
  <c r="AX177" i="1"/>
  <c r="AW177" i="1"/>
  <c r="AV177" i="1"/>
  <c r="AU177" i="1"/>
  <c r="AS177" i="1"/>
  <c r="AR177" i="1"/>
  <c r="AO177" i="1"/>
  <c r="AN177" i="1"/>
  <c r="AQ176" i="1"/>
  <c r="AP176" i="1"/>
  <c r="AO176" i="1"/>
  <c r="AN176" i="1"/>
  <c r="AM176" i="1"/>
  <c r="AQ175" i="1"/>
  <c r="AP175" i="1"/>
  <c r="AO175" i="1"/>
  <c r="AN175" i="1"/>
  <c r="AM175" i="1"/>
  <c r="BC174" i="1"/>
  <c r="AQ174" i="1" s="1"/>
  <c r="AM174" i="1" s="1"/>
  <c r="BB174" i="1"/>
  <c r="BA174" i="1"/>
  <c r="AZ174" i="1"/>
  <c r="AP174" i="1"/>
  <c r="AY174" i="1"/>
  <c r="AX174" i="1"/>
  <c r="AW174" i="1"/>
  <c r="AO174" i="1" s="1"/>
  <c r="AV174" i="1"/>
  <c r="AU174" i="1"/>
  <c r="AT174" i="1"/>
  <c r="AN174" i="1" s="1"/>
  <c r="AS174" i="1"/>
  <c r="AR174" i="1"/>
  <c r="AQ173" i="1"/>
  <c r="AP173" i="1"/>
  <c r="AO173" i="1"/>
  <c r="AN173" i="1"/>
  <c r="AM173" i="1"/>
  <c r="AQ172" i="1"/>
  <c r="AP172" i="1"/>
  <c r="AO172" i="1"/>
  <c r="AN172" i="1"/>
  <c r="AM172" i="1"/>
  <c r="AQ171" i="1"/>
  <c r="AP171" i="1"/>
  <c r="AO171" i="1"/>
  <c r="AN171" i="1"/>
  <c r="AM171" i="1"/>
  <c r="BC170" i="1"/>
  <c r="AQ170" i="1" s="1"/>
  <c r="AM170" i="1" s="1"/>
  <c r="BB170" i="1"/>
  <c r="BA170" i="1"/>
  <c r="AZ170" i="1"/>
  <c r="AP170" i="1" s="1"/>
  <c r="AY170" i="1"/>
  <c r="AX170" i="1"/>
  <c r="AW170" i="1"/>
  <c r="AO170" i="1" s="1"/>
  <c r="AV170" i="1"/>
  <c r="AU170" i="1"/>
  <c r="AT170" i="1"/>
  <c r="AN170" i="1" s="1"/>
  <c r="AS170" i="1"/>
  <c r="AR170" i="1"/>
  <c r="AQ169" i="1"/>
  <c r="AP169" i="1"/>
  <c r="AO169" i="1"/>
  <c r="AN169" i="1"/>
  <c r="AM169" i="1"/>
  <c r="AQ168" i="1"/>
  <c r="AM168" i="1" s="1"/>
  <c r="AP168" i="1"/>
  <c r="AO168" i="1"/>
  <c r="AN168" i="1"/>
  <c r="AQ167" i="1"/>
  <c r="AP167" i="1"/>
  <c r="AO167" i="1"/>
  <c r="AN167" i="1"/>
  <c r="AM167" i="1"/>
  <c r="BC166" i="1"/>
  <c r="BB166" i="1"/>
  <c r="BA166" i="1"/>
  <c r="AZ166" i="1"/>
  <c r="AY166" i="1"/>
  <c r="AX166" i="1"/>
  <c r="AW166" i="1"/>
  <c r="AV166" i="1"/>
  <c r="AU166" i="1"/>
  <c r="AT166" i="1"/>
  <c r="AS166" i="1"/>
  <c r="AR166" i="1"/>
  <c r="AQ166" i="1"/>
  <c r="AM166" i="1" s="1"/>
  <c r="AN166" i="1"/>
  <c r="AQ164" i="1"/>
  <c r="AP164" i="1"/>
  <c r="AO164" i="1"/>
  <c r="AN164" i="1"/>
  <c r="AM164" i="1"/>
  <c r="AQ163" i="1"/>
  <c r="AP163" i="1"/>
  <c r="AO163" i="1"/>
  <c r="AN163" i="1"/>
  <c r="AM163" i="1"/>
  <c r="AQ162" i="1"/>
  <c r="AP162" i="1"/>
  <c r="AO162" i="1"/>
  <c r="AN162" i="1"/>
  <c r="AM162" i="1"/>
  <c r="AQ161" i="1"/>
  <c r="AP161" i="1"/>
  <c r="AO161" i="1"/>
  <c r="AN161" i="1"/>
  <c r="AM161" i="1"/>
  <c r="AQ160" i="1"/>
  <c r="AP160" i="1"/>
  <c r="AO160" i="1"/>
  <c r="AN160" i="1"/>
  <c r="AM160" i="1"/>
  <c r="BC159" i="1"/>
  <c r="BB159" i="1"/>
  <c r="BA159" i="1"/>
  <c r="AZ159" i="1"/>
  <c r="AP159" i="1" s="1"/>
  <c r="AY159" i="1"/>
  <c r="AX159" i="1"/>
  <c r="AW159" i="1"/>
  <c r="AO159" i="1" s="1"/>
  <c r="AV159" i="1"/>
  <c r="AU159" i="1"/>
  <c r="AT159" i="1"/>
  <c r="AS159" i="1"/>
  <c r="AR159" i="1"/>
  <c r="AQ159" i="1"/>
  <c r="AM159" i="1" s="1"/>
  <c r="AQ157" i="1"/>
  <c r="AP157" i="1"/>
  <c r="AO157" i="1"/>
  <c r="AN157" i="1"/>
  <c r="AM157" i="1"/>
  <c r="AQ156" i="1"/>
  <c r="AP156" i="1"/>
  <c r="AO156" i="1"/>
  <c r="AN156" i="1"/>
  <c r="AM156" i="1"/>
  <c r="AQ155" i="1"/>
  <c r="AP155" i="1"/>
  <c r="AO155" i="1"/>
  <c r="AN155" i="1"/>
  <c r="AM155" i="1"/>
  <c r="AQ154" i="1"/>
  <c r="AP154" i="1"/>
  <c r="AO154" i="1"/>
  <c r="AN154" i="1"/>
  <c r="AM154" i="1"/>
  <c r="AQ153" i="1"/>
  <c r="AP153" i="1"/>
  <c r="AO153" i="1"/>
  <c r="AN153" i="1"/>
  <c r="AM153" i="1"/>
  <c r="BB152" i="1"/>
  <c r="BA152" i="1"/>
  <c r="AZ152" i="1"/>
  <c r="AP152" i="1" s="1"/>
  <c r="AY152" i="1"/>
  <c r="AX152" i="1"/>
  <c r="AW152" i="1"/>
  <c r="AO152" i="1" s="1"/>
  <c r="AV152" i="1"/>
  <c r="AU152" i="1"/>
  <c r="AT152" i="1"/>
  <c r="AS152" i="1"/>
  <c r="AR152" i="1"/>
  <c r="AQ152" i="1"/>
  <c r="AM152" i="1" s="1"/>
  <c r="AN152" i="1"/>
  <c r="AQ150" i="1"/>
  <c r="AP150" i="1"/>
  <c r="AO150" i="1"/>
  <c r="AN150" i="1"/>
  <c r="AM150" i="1"/>
  <c r="AQ149" i="1"/>
  <c r="AP149" i="1"/>
  <c r="AO149" i="1"/>
  <c r="AN149" i="1"/>
  <c r="AM149" i="1"/>
  <c r="AQ148" i="1"/>
  <c r="AP148" i="1"/>
  <c r="AO148" i="1"/>
  <c r="AN148" i="1"/>
  <c r="AM148" i="1"/>
  <c r="AQ147" i="1"/>
  <c r="AP147" i="1"/>
  <c r="AO147" i="1"/>
  <c r="AN147" i="1"/>
  <c r="AM147" i="1"/>
  <c r="AQ146" i="1"/>
  <c r="AP146" i="1"/>
  <c r="AO146" i="1"/>
  <c r="AN146" i="1"/>
  <c r="AM146" i="1"/>
  <c r="BB145" i="1"/>
  <c r="BA145" i="1"/>
  <c r="AZ145" i="1"/>
  <c r="AP145" i="1" s="1"/>
  <c r="AY145" i="1"/>
  <c r="AX145" i="1"/>
  <c r="AW145" i="1"/>
  <c r="AV145" i="1"/>
  <c r="AU145" i="1"/>
  <c r="AU141" i="1" s="1"/>
  <c r="AU139" i="1" s="1"/>
  <c r="AT145" i="1"/>
  <c r="AN145" i="1" s="1"/>
  <c r="AS145" i="1"/>
  <c r="AR145" i="1"/>
  <c r="AQ145" i="1"/>
  <c r="AM145" i="1" s="1"/>
  <c r="AQ143" i="1"/>
  <c r="AP143" i="1"/>
  <c r="AO143" i="1"/>
  <c r="AN143" i="1"/>
  <c r="AM143" i="1"/>
  <c r="BB142" i="1"/>
  <c r="BA142" i="1"/>
  <c r="BA141" i="1" s="1"/>
  <c r="AZ142" i="1"/>
  <c r="AY142" i="1"/>
  <c r="AX142" i="1"/>
  <c r="AW142" i="1"/>
  <c r="AO142" i="1" s="1"/>
  <c r="AV142" i="1"/>
  <c r="AV141" i="1" s="1"/>
  <c r="AV139" i="1" s="1"/>
  <c r="AU142" i="1"/>
  <c r="AT142" i="1"/>
  <c r="AS142" i="1"/>
  <c r="AR142" i="1"/>
  <c r="AR141" i="1" s="1"/>
  <c r="AR139" i="1" s="1"/>
  <c r="AQ142" i="1"/>
  <c r="AM142" i="1" s="1"/>
  <c r="AQ140" i="1"/>
  <c r="AP140" i="1"/>
  <c r="AO140" i="1"/>
  <c r="AN140" i="1"/>
  <c r="AM140" i="1"/>
  <c r="AQ137" i="1"/>
  <c r="AP137" i="1"/>
  <c r="AO137" i="1"/>
  <c r="AN137" i="1"/>
  <c r="AM137" i="1"/>
  <c r="AQ136" i="1"/>
  <c r="AP136" i="1"/>
  <c r="AO136" i="1"/>
  <c r="AN136" i="1"/>
  <c r="AM136" i="1"/>
  <c r="AQ135" i="1"/>
  <c r="AP135" i="1"/>
  <c r="AO135" i="1"/>
  <c r="AN135" i="1"/>
  <c r="AM135" i="1"/>
  <c r="AQ134" i="1"/>
  <c r="AP134" i="1"/>
  <c r="AO134" i="1"/>
  <c r="AN134" i="1"/>
  <c r="AM134" i="1"/>
  <c r="AQ133" i="1"/>
  <c r="AP133" i="1"/>
  <c r="AO133" i="1"/>
  <c r="AN133" i="1"/>
  <c r="AM133" i="1"/>
  <c r="BC132" i="1"/>
  <c r="BB132" i="1"/>
  <c r="BA132" i="1"/>
  <c r="AZ132" i="1"/>
  <c r="AP132" i="1" s="1"/>
  <c r="AY132" i="1"/>
  <c r="AX132" i="1"/>
  <c r="AW132" i="1"/>
  <c r="AO132" i="1" s="1"/>
  <c r="AV132" i="1"/>
  <c r="AU132" i="1"/>
  <c r="AT132" i="1"/>
  <c r="AN132" i="1" s="1"/>
  <c r="AS132" i="1"/>
  <c r="AR132" i="1"/>
  <c r="AQ132" i="1"/>
  <c r="AM132" i="1" s="1"/>
  <c r="AQ131" i="1"/>
  <c r="AP131" i="1"/>
  <c r="AO131" i="1"/>
  <c r="AN131" i="1"/>
  <c r="AM131" i="1"/>
  <c r="AQ130" i="1"/>
  <c r="AP130" i="1"/>
  <c r="AO130" i="1"/>
  <c r="AN130" i="1"/>
  <c r="AM130" i="1"/>
  <c r="AO129" i="1"/>
  <c r="AN129" i="1"/>
  <c r="BC128" i="1"/>
  <c r="AQ128" i="1" s="1"/>
  <c r="AM128" i="1" s="1"/>
  <c r="BB128" i="1"/>
  <c r="BA128" i="1"/>
  <c r="AZ128" i="1"/>
  <c r="AP128" i="1" s="1"/>
  <c r="AY128" i="1"/>
  <c r="AX128" i="1"/>
  <c r="AW128" i="1"/>
  <c r="AO128" i="1" s="1"/>
  <c r="AV128" i="1"/>
  <c r="AU128" i="1"/>
  <c r="AT128" i="1"/>
  <c r="AN128" i="1" s="1"/>
  <c r="AS128" i="1"/>
  <c r="AR128" i="1"/>
  <c r="AQ127" i="1"/>
  <c r="AP127" i="1"/>
  <c r="AO127" i="1"/>
  <c r="AN127" i="1"/>
  <c r="AM127" i="1"/>
  <c r="AQ126" i="1"/>
  <c r="AP126" i="1"/>
  <c r="AO126" i="1"/>
  <c r="AN126" i="1"/>
  <c r="AM126" i="1"/>
  <c r="AQ125" i="1"/>
  <c r="AP125" i="1"/>
  <c r="AO125" i="1"/>
  <c r="AN125" i="1"/>
  <c r="AM125" i="1"/>
  <c r="BC124" i="1"/>
  <c r="AQ124" i="1" s="1"/>
  <c r="BB124" i="1"/>
  <c r="BA124" i="1"/>
  <c r="AZ124" i="1"/>
  <c r="AP124" i="1" s="1"/>
  <c r="AY124" i="1"/>
  <c r="AX124" i="1"/>
  <c r="AW124" i="1"/>
  <c r="AO124" i="1" s="1"/>
  <c r="AV124" i="1"/>
  <c r="AU124" i="1"/>
  <c r="AT124" i="1"/>
  <c r="AN124" i="1" s="1"/>
  <c r="AS124" i="1"/>
  <c r="AR124" i="1"/>
  <c r="AM124" i="1"/>
  <c r="AQ123" i="1"/>
  <c r="AP123" i="1"/>
  <c r="AO123" i="1"/>
  <c r="AN123" i="1"/>
  <c r="AM123" i="1"/>
  <c r="AQ122" i="1"/>
  <c r="AP122" i="1"/>
  <c r="AO122" i="1"/>
  <c r="AN122" i="1"/>
  <c r="AM122" i="1"/>
  <c r="AQ121" i="1"/>
  <c r="AP121" i="1"/>
  <c r="AO121" i="1"/>
  <c r="AN121" i="1"/>
  <c r="AM121" i="1"/>
  <c r="BC120" i="1"/>
  <c r="AQ120" i="1" s="1"/>
  <c r="AM120" i="1" s="1"/>
  <c r="BB120" i="1"/>
  <c r="BA120" i="1"/>
  <c r="AZ120" i="1"/>
  <c r="AP120" i="1" s="1"/>
  <c r="AY120" i="1"/>
  <c r="AX120" i="1"/>
  <c r="AW120" i="1"/>
  <c r="AV120" i="1"/>
  <c r="AU120" i="1"/>
  <c r="AT120" i="1"/>
  <c r="AS120" i="1"/>
  <c r="AR120" i="1"/>
  <c r="AO120" i="1"/>
  <c r="AN120" i="1"/>
  <c r="AQ119" i="1"/>
  <c r="AP119" i="1"/>
  <c r="AO119" i="1"/>
  <c r="AN119" i="1"/>
  <c r="AM119" i="1"/>
  <c r="AQ118" i="1"/>
  <c r="AP118" i="1"/>
  <c r="AO118" i="1"/>
  <c r="AN118" i="1"/>
  <c r="AM118" i="1"/>
  <c r="BC117" i="1"/>
  <c r="BB117" i="1"/>
  <c r="BA117" i="1"/>
  <c r="AZ117" i="1"/>
  <c r="AY117" i="1"/>
  <c r="AY116" i="1" s="1"/>
  <c r="AX117" i="1"/>
  <c r="AW117" i="1"/>
  <c r="AO117" i="1" s="1"/>
  <c r="AV117" i="1"/>
  <c r="AU117" i="1"/>
  <c r="AT117" i="1"/>
  <c r="AS117" i="1"/>
  <c r="AR117" i="1"/>
  <c r="AN117" i="1"/>
  <c r="AQ115" i="1"/>
  <c r="AP115" i="1"/>
  <c r="AO115" i="1"/>
  <c r="AN115" i="1"/>
  <c r="AM115" i="1"/>
  <c r="AQ114" i="1"/>
  <c r="AP114" i="1"/>
  <c r="AO114" i="1"/>
  <c r="AN114" i="1"/>
  <c r="AM114" i="1"/>
  <c r="AQ113" i="1"/>
  <c r="AP113" i="1"/>
  <c r="AO113" i="1"/>
  <c r="AN113" i="1"/>
  <c r="AM113" i="1"/>
  <c r="AQ112" i="1"/>
  <c r="AP112" i="1"/>
  <c r="AO112" i="1"/>
  <c r="AN112" i="1"/>
  <c r="AM112" i="1"/>
  <c r="AQ111" i="1"/>
  <c r="AP111" i="1"/>
  <c r="AO111" i="1"/>
  <c r="AN111" i="1"/>
  <c r="AM111" i="1"/>
  <c r="AQ110" i="1"/>
  <c r="AP110" i="1"/>
  <c r="AO110" i="1"/>
  <c r="AN110" i="1"/>
  <c r="AM110" i="1"/>
  <c r="AQ109" i="1"/>
  <c r="AP109" i="1"/>
  <c r="AO109" i="1"/>
  <c r="AN109" i="1"/>
  <c r="AM109" i="1"/>
  <c r="AQ108" i="1"/>
  <c r="AP108" i="1"/>
  <c r="AO108" i="1"/>
  <c r="AN108" i="1"/>
  <c r="AM108" i="1"/>
  <c r="AQ107" i="1"/>
  <c r="AP107" i="1"/>
  <c r="AO107" i="1"/>
  <c r="AN107" i="1"/>
  <c r="AM107" i="1"/>
  <c r="AQ106" i="1"/>
  <c r="AP106" i="1"/>
  <c r="AO106" i="1"/>
  <c r="AN106" i="1"/>
  <c r="AM106" i="1"/>
  <c r="AQ105" i="1"/>
  <c r="AP105" i="1"/>
  <c r="AO105" i="1"/>
  <c r="AN105" i="1"/>
  <c r="AM105" i="1"/>
  <c r="AQ104" i="1"/>
  <c r="AP104" i="1"/>
  <c r="AO104" i="1"/>
  <c r="AN104" i="1"/>
  <c r="AM104" i="1"/>
  <c r="BC103" i="1"/>
  <c r="BB103" i="1"/>
  <c r="BA103" i="1"/>
  <c r="AZ103" i="1"/>
  <c r="AY103" i="1"/>
  <c r="AX103" i="1"/>
  <c r="AW103" i="1"/>
  <c r="AO103" i="1" s="1"/>
  <c r="AV103" i="1"/>
  <c r="AU103" i="1"/>
  <c r="AT103" i="1"/>
  <c r="AN103" i="1"/>
  <c r="AS103" i="1"/>
  <c r="AR103" i="1"/>
  <c r="AQ103" i="1"/>
  <c r="AM103" i="1" s="1"/>
  <c r="AP103" i="1"/>
  <c r="AQ102" i="1"/>
  <c r="AP102" i="1"/>
  <c r="AO102" i="1"/>
  <c r="AN102" i="1"/>
  <c r="AM102" i="1"/>
  <c r="BB101" i="1"/>
  <c r="BA101" i="1"/>
  <c r="AZ101" i="1"/>
  <c r="AP101" i="1" s="1"/>
  <c r="AY101" i="1"/>
  <c r="AX101" i="1"/>
  <c r="AW101" i="1"/>
  <c r="AO101" i="1" s="1"/>
  <c r="AV101" i="1"/>
  <c r="AU101" i="1"/>
  <c r="AT101" i="1"/>
  <c r="AN101" i="1" s="1"/>
  <c r="AS101" i="1"/>
  <c r="AR101" i="1"/>
  <c r="AQ101" i="1"/>
  <c r="AM101" i="1" s="1"/>
  <c r="AQ100" i="1"/>
  <c r="AP100" i="1"/>
  <c r="AO100" i="1"/>
  <c r="AN100" i="1"/>
  <c r="AM100" i="1"/>
  <c r="AQ99" i="1"/>
  <c r="AP99" i="1"/>
  <c r="AO99" i="1"/>
  <c r="AN99" i="1"/>
  <c r="AM99" i="1"/>
  <c r="BC98" i="1"/>
  <c r="BB98" i="1"/>
  <c r="BA98" i="1"/>
  <c r="AZ98" i="1"/>
  <c r="AP98" i="1" s="1"/>
  <c r="AY98" i="1"/>
  <c r="AX98" i="1"/>
  <c r="AW98" i="1"/>
  <c r="AO98" i="1" s="1"/>
  <c r="AV98" i="1"/>
  <c r="AU98" i="1"/>
  <c r="AT98" i="1"/>
  <c r="AN98" i="1" s="1"/>
  <c r="AS98" i="1"/>
  <c r="AR98" i="1"/>
  <c r="AQ98" i="1"/>
  <c r="AM98" i="1" s="1"/>
  <c r="AQ97" i="1"/>
  <c r="AP97" i="1"/>
  <c r="AO97" i="1"/>
  <c r="AN97" i="1"/>
  <c r="AM97" i="1"/>
  <c r="AQ96" i="1"/>
  <c r="AP96" i="1"/>
  <c r="AO96" i="1"/>
  <c r="AN96" i="1"/>
  <c r="AM96" i="1"/>
  <c r="AQ95" i="1"/>
  <c r="AP95" i="1"/>
  <c r="AO95" i="1"/>
  <c r="AN95" i="1"/>
  <c r="AM95" i="1"/>
  <c r="AQ94" i="1"/>
  <c r="AP94" i="1"/>
  <c r="AO94" i="1"/>
  <c r="AN94" i="1"/>
  <c r="AM94" i="1"/>
  <c r="AQ93" i="1"/>
  <c r="AP93" i="1"/>
  <c r="AO93" i="1"/>
  <c r="AN93" i="1"/>
  <c r="AM93" i="1"/>
  <c r="AQ92" i="1"/>
  <c r="AP92" i="1"/>
  <c r="AO92" i="1"/>
  <c r="AN92" i="1"/>
  <c r="AM92" i="1"/>
  <c r="AQ91" i="1"/>
  <c r="AP91" i="1"/>
  <c r="AO91" i="1"/>
  <c r="AN91" i="1"/>
  <c r="AM91" i="1"/>
  <c r="AQ90" i="1"/>
  <c r="AP90" i="1"/>
  <c r="AO90" i="1"/>
  <c r="AN90" i="1"/>
  <c r="AM90" i="1"/>
  <c r="AQ89" i="1"/>
  <c r="AP89" i="1"/>
  <c r="AO89" i="1"/>
  <c r="AN89" i="1"/>
  <c r="AM89" i="1"/>
  <c r="AQ88" i="1"/>
  <c r="AP88" i="1"/>
  <c r="AO88" i="1"/>
  <c r="AN88" i="1"/>
  <c r="AM88" i="1"/>
  <c r="BC87" i="1"/>
  <c r="BB87" i="1"/>
  <c r="BA87" i="1"/>
  <c r="AZ87" i="1"/>
  <c r="AY87" i="1"/>
  <c r="AY86" i="1"/>
  <c r="AX87" i="1"/>
  <c r="AW87" i="1"/>
  <c r="AV87" i="1"/>
  <c r="AU87" i="1"/>
  <c r="AU86" i="1" s="1"/>
  <c r="AT87" i="1"/>
  <c r="AS87" i="1"/>
  <c r="AR87" i="1"/>
  <c r="AR86" i="1" s="1"/>
  <c r="AN87" i="1"/>
  <c r="AQ85" i="1"/>
  <c r="AP85" i="1"/>
  <c r="AO85" i="1"/>
  <c r="AN85" i="1"/>
  <c r="AM85" i="1"/>
  <c r="AQ84" i="1"/>
  <c r="AP84" i="1"/>
  <c r="AO84" i="1"/>
  <c r="AN84" i="1"/>
  <c r="AM84" i="1"/>
  <c r="BC83" i="1"/>
  <c r="BB83" i="1"/>
  <c r="BA83" i="1"/>
  <c r="AZ83" i="1"/>
  <c r="AP83" i="1" s="1"/>
  <c r="AY83" i="1"/>
  <c r="AX83" i="1"/>
  <c r="AW83" i="1"/>
  <c r="AO83" i="1" s="1"/>
  <c r="AV83" i="1"/>
  <c r="AU83" i="1"/>
  <c r="AT83" i="1"/>
  <c r="AN83" i="1" s="1"/>
  <c r="AS83" i="1"/>
  <c r="AR83" i="1"/>
  <c r="AQ83" i="1"/>
  <c r="AM83" i="1" s="1"/>
  <c r="AQ82" i="1"/>
  <c r="AM82" i="1" s="1"/>
  <c r="AP82" i="1"/>
  <c r="AO82" i="1"/>
  <c r="AN82" i="1"/>
  <c r="AQ81" i="1"/>
  <c r="AP81" i="1"/>
  <c r="AO81" i="1"/>
  <c r="AN81" i="1"/>
  <c r="AM81" i="1"/>
  <c r="AQ80" i="1"/>
  <c r="AP80" i="1"/>
  <c r="AO80" i="1"/>
  <c r="AN80" i="1"/>
  <c r="AM80" i="1"/>
  <c r="AQ79" i="1"/>
  <c r="AP79" i="1"/>
  <c r="AO79" i="1"/>
  <c r="AN79" i="1"/>
  <c r="AM79" i="1"/>
  <c r="AQ78" i="1"/>
  <c r="AM78" i="1" s="1"/>
  <c r="AP78" i="1"/>
  <c r="AO78" i="1"/>
  <c r="AN78" i="1"/>
  <c r="AQ77" i="1"/>
  <c r="AP77" i="1"/>
  <c r="AO77" i="1"/>
  <c r="AN77" i="1"/>
  <c r="AM77" i="1"/>
  <c r="AQ76" i="1"/>
  <c r="AP76" i="1"/>
  <c r="AO76" i="1"/>
  <c r="AN76" i="1"/>
  <c r="AM76" i="1"/>
  <c r="AQ75" i="1"/>
  <c r="AP75" i="1"/>
  <c r="AO75" i="1"/>
  <c r="AN75" i="1"/>
  <c r="AM75" i="1"/>
  <c r="AQ74" i="1"/>
  <c r="AP74" i="1"/>
  <c r="AO74" i="1"/>
  <c r="AN74" i="1"/>
  <c r="AM74" i="1"/>
  <c r="AQ73" i="1"/>
  <c r="AP73" i="1"/>
  <c r="AO73" i="1"/>
  <c r="AN73" i="1"/>
  <c r="AM73" i="1"/>
  <c r="AQ72" i="1"/>
  <c r="AP72" i="1"/>
  <c r="AO72" i="1"/>
  <c r="AN72" i="1"/>
  <c r="AM72" i="1"/>
  <c r="AQ71" i="1"/>
  <c r="AP71" i="1"/>
  <c r="AO71" i="1"/>
  <c r="AN71" i="1"/>
  <c r="AM71" i="1"/>
  <c r="BC70" i="1"/>
  <c r="AQ70" i="1" s="1"/>
  <c r="BB70" i="1"/>
  <c r="BA70" i="1"/>
  <c r="AZ70" i="1"/>
  <c r="AP70" i="1" s="1"/>
  <c r="AY70" i="1"/>
  <c r="AX70" i="1"/>
  <c r="AW70" i="1"/>
  <c r="AO70" i="1" s="1"/>
  <c r="AV70" i="1"/>
  <c r="AU70" i="1"/>
  <c r="AT70" i="1"/>
  <c r="AN70" i="1" s="1"/>
  <c r="AS70" i="1"/>
  <c r="AR70" i="1"/>
  <c r="AM70" i="1"/>
  <c r="AQ69" i="1"/>
  <c r="AP69" i="1"/>
  <c r="AO69" i="1"/>
  <c r="AN69" i="1"/>
  <c r="AM69" i="1"/>
  <c r="AQ68" i="1"/>
  <c r="AP68" i="1"/>
  <c r="AO68" i="1"/>
  <c r="AN68" i="1"/>
  <c r="AM68" i="1"/>
  <c r="AQ67" i="1"/>
  <c r="AP67" i="1"/>
  <c r="AO67" i="1"/>
  <c r="AN67" i="1"/>
  <c r="AM67" i="1"/>
  <c r="BC66" i="1"/>
  <c r="BB66" i="1"/>
  <c r="BA66" i="1"/>
  <c r="BA65" i="1" s="1"/>
  <c r="AZ66" i="1"/>
  <c r="AZ65" i="1" s="1"/>
  <c r="AP65" i="1" s="1"/>
  <c r="AY66" i="1"/>
  <c r="AY65" i="1" s="1"/>
  <c r="AX66" i="1"/>
  <c r="AX65" i="1" s="1"/>
  <c r="AW66" i="1"/>
  <c r="AV66" i="1"/>
  <c r="AV65" i="1"/>
  <c r="AU66" i="1"/>
  <c r="AU65" i="1" s="1"/>
  <c r="AT66" i="1"/>
  <c r="AN66" i="1" s="1"/>
  <c r="AS66" i="1"/>
  <c r="AS65" i="1" s="1"/>
  <c r="AR66" i="1"/>
  <c r="AR65" i="1" s="1"/>
  <c r="BB65" i="1"/>
  <c r="AT65" i="1"/>
  <c r="AQ55" i="1"/>
  <c r="AP55" i="1"/>
  <c r="AO55" i="1"/>
  <c r="AN55" i="1"/>
  <c r="AM55" i="1"/>
  <c r="AQ54" i="1"/>
  <c r="AP54" i="1"/>
  <c r="AO54" i="1"/>
  <c r="AN54" i="1"/>
  <c r="AM54" i="1"/>
  <c r="BC53" i="1"/>
  <c r="BB53" i="1"/>
  <c r="BB51" i="1" s="1"/>
  <c r="BB49" i="1" s="1"/>
  <c r="BA53" i="1"/>
  <c r="BA51" i="1" s="1"/>
  <c r="BA49" i="1" s="1"/>
  <c r="AZ53" i="1"/>
  <c r="AP53" i="1" s="1"/>
  <c r="AY53" i="1"/>
  <c r="AY51" i="1" s="1"/>
  <c r="AY49" i="1" s="1"/>
  <c r="AX53" i="1"/>
  <c r="AX51" i="1"/>
  <c r="AX49" i="1" s="1"/>
  <c r="AW53" i="1"/>
  <c r="AV53" i="1"/>
  <c r="AU53" i="1"/>
  <c r="AU51" i="1" s="1"/>
  <c r="AU49" i="1" s="1"/>
  <c r="AT53" i="1"/>
  <c r="AS53" i="1"/>
  <c r="AS51" i="1" s="1"/>
  <c r="AS49" i="1" s="1"/>
  <c r="AR53" i="1"/>
  <c r="AR51" i="1" s="1"/>
  <c r="AR49" i="1" s="1"/>
  <c r="AQ52" i="1"/>
  <c r="AP52" i="1"/>
  <c r="AO52" i="1"/>
  <c r="AN52" i="1"/>
  <c r="AM52" i="1"/>
  <c r="AV51" i="1"/>
  <c r="AV49" i="1" s="1"/>
  <c r="AQ27" i="1"/>
  <c r="AP27" i="1"/>
  <c r="AO27" i="1"/>
  <c r="AN27" i="1"/>
  <c r="AQ26" i="1"/>
  <c r="AP26" i="1"/>
  <c r="AO26" i="1"/>
  <c r="AN26" i="1"/>
  <c r="AM26" i="1"/>
  <c r="BC25" i="1"/>
  <c r="BB25" i="1"/>
  <c r="BA25" i="1"/>
  <c r="AZ25" i="1"/>
  <c r="AP25" i="1" s="1"/>
  <c r="AY25" i="1"/>
  <c r="AX25" i="1"/>
  <c r="AW25" i="1"/>
  <c r="AO25" i="1" s="1"/>
  <c r="AV25" i="1"/>
  <c r="AU25" i="1"/>
  <c r="AT25" i="1"/>
  <c r="AN25" i="1" s="1"/>
  <c r="AS25" i="1"/>
  <c r="AR25" i="1"/>
  <c r="AQ19" i="1"/>
  <c r="AP19" i="1"/>
  <c r="AO19" i="1"/>
  <c r="AN19" i="1"/>
  <c r="AM19" i="1"/>
  <c r="BC18" i="1"/>
  <c r="AQ18" i="1" s="1"/>
  <c r="AM18" i="1" s="1"/>
  <c r="BB18" i="1"/>
  <c r="BB17" i="1" s="1"/>
  <c r="BA18" i="1"/>
  <c r="BA17" i="1" s="1"/>
  <c r="AZ18" i="1"/>
  <c r="AZ17" i="1"/>
  <c r="AP17" i="1" s="1"/>
  <c r="AY18" i="1"/>
  <c r="AY17" i="1" s="1"/>
  <c r="AX18" i="1"/>
  <c r="AX17" i="1" s="1"/>
  <c r="AW18" i="1"/>
  <c r="AW17" i="1" s="1"/>
  <c r="AO17" i="1"/>
  <c r="AV18" i="1"/>
  <c r="AV17" i="1" s="1"/>
  <c r="AU18" i="1"/>
  <c r="AT18" i="1"/>
  <c r="AN18" i="1"/>
  <c r="AS18" i="1"/>
  <c r="AS17" i="1" s="1"/>
  <c r="AS11" i="1" s="1"/>
  <c r="AR18" i="1"/>
  <c r="AR17" i="1" s="1"/>
  <c r="AP18" i="1"/>
  <c r="AO18" i="1"/>
  <c r="AU17" i="1"/>
  <c r="AT17" i="1"/>
  <c r="AN17" i="1" s="1"/>
  <c r="AQ15" i="1"/>
  <c r="AP15" i="1"/>
  <c r="AO15" i="1"/>
  <c r="AN15" i="1"/>
  <c r="AM15" i="1"/>
  <c r="AQ14" i="1"/>
  <c r="AP14" i="1"/>
  <c r="AO14" i="1"/>
  <c r="AN14" i="1"/>
  <c r="AM14" i="1"/>
  <c r="BC13" i="1"/>
  <c r="AQ13" i="1" s="1"/>
  <c r="AM13" i="1" s="1"/>
  <c r="BB13" i="1"/>
  <c r="BA13" i="1"/>
  <c r="AZ13" i="1"/>
  <c r="AZ11" i="1"/>
  <c r="AP11" i="1" s="1"/>
  <c r="AY13" i="1"/>
  <c r="AX13" i="1"/>
  <c r="AW13" i="1"/>
  <c r="AO13" i="1" s="1"/>
  <c r="AW11" i="1"/>
  <c r="AV13" i="1"/>
  <c r="AU13" i="1"/>
  <c r="AT13" i="1"/>
  <c r="AN13" i="1"/>
  <c r="AS13" i="1"/>
  <c r="AR13" i="1"/>
  <c r="AP13" i="1"/>
  <c r="AU11" i="1"/>
  <c r="EI188" i="1"/>
  <c r="EI140" i="1"/>
  <c r="EI157" i="1"/>
  <c r="EI152" i="1" s="1"/>
  <c r="EI53" i="1"/>
  <c r="EI51" i="1"/>
  <c r="EI49" i="1"/>
  <c r="DA232" i="1"/>
  <c r="CZ232" i="1"/>
  <c r="CX232" i="1"/>
  <c r="CW232" i="1"/>
  <c r="CU232" i="1"/>
  <c r="CR232" i="1"/>
  <c r="CQ232" i="1"/>
  <c r="DA229" i="1"/>
  <c r="DA227" i="1" s="1"/>
  <c r="DA226" i="1" s="1"/>
  <c r="CZ229" i="1"/>
  <c r="CX229" i="1"/>
  <c r="CX227" i="1" s="1"/>
  <c r="CX226" i="1" s="1"/>
  <c r="CW229" i="1"/>
  <c r="CW227" i="1" s="1"/>
  <c r="CW226" i="1" s="1"/>
  <c r="CU229" i="1"/>
  <c r="CU227" i="1" s="1"/>
  <c r="CU226" i="1" s="1"/>
  <c r="CR229" i="1"/>
  <c r="CR227" i="1"/>
  <c r="CR226" i="1" s="1"/>
  <c r="CQ229" i="1"/>
  <c r="CQ227" i="1" s="1"/>
  <c r="CQ226" i="1" s="1"/>
  <c r="CZ227" i="1"/>
  <c r="DA224" i="1"/>
  <c r="CZ224" i="1"/>
  <c r="CX224" i="1"/>
  <c r="CW224" i="1"/>
  <c r="CU224" i="1"/>
  <c r="CR224" i="1"/>
  <c r="CQ224" i="1"/>
  <c r="DA221" i="1"/>
  <c r="CZ221" i="1"/>
  <c r="CX221" i="1"/>
  <c r="CW221" i="1"/>
  <c r="CW220" i="1" s="1"/>
  <c r="CW219" i="1" s="1"/>
  <c r="CU221" i="1"/>
  <c r="CR221" i="1"/>
  <c r="CQ221" i="1"/>
  <c r="CZ220" i="1"/>
  <c r="DA215" i="1"/>
  <c r="DA214" i="1" s="1"/>
  <c r="CZ215" i="1"/>
  <c r="CX215" i="1"/>
  <c r="CX214" i="1" s="1"/>
  <c r="CW215" i="1"/>
  <c r="CW214" i="1" s="1"/>
  <c r="CU215" i="1"/>
  <c r="CU214" i="1" s="1"/>
  <c r="CR215" i="1"/>
  <c r="CR214" i="1" s="1"/>
  <c r="CQ215" i="1"/>
  <c r="CQ214" i="1"/>
  <c r="CZ214" i="1"/>
  <c r="DA208" i="1"/>
  <c r="CZ208" i="1"/>
  <c r="CZ207" i="1" s="1"/>
  <c r="CX208" i="1"/>
  <c r="CW208" i="1"/>
  <c r="CU208" i="1"/>
  <c r="CR208" i="1"/>
  <c r="CQ208" i="1"/>
  <c r="DA205" i="1"/>
  <c r="CZ205" i="1"/>
  <c r="CX205" i="1"/>
  <c r="CW205" i="1"/>
  <c r="CU205" i="1"/>
  <c r="CR205" i="1"/>
  <c r="CQ205" i="1"/>
  <c r="DA199" i="1"/>
  <c r="CZ199" i="1"/>
  <c r="CX199" i="1"/>
  <c r="CW199" i="1"/>
  <c r="CU199" i="1"/>
  <c r="CR199" i="1"/>
  <c r="CQ199" i="1"/>
  <c r="DA193" i="1"/>
  <c r="CZ193" i="1"/>
  <c r="CX193" i="1"/>
  <c r="CW193" i="1"/>
  <c r="CU193" i="1"/>
  <c r="CR193" i="1"/>
  <c r="CQ193" i="1"/>
  <c r="DA189" i="1"/>
  <c r="CZ189" i="1"/>
  <c r="CX189" i="1"/>
  <c r="CW189" i="1"/>
  <c r="CU189" i="1"/>
  <c r="CR189" i="1"/>
  <c r="CQ189" i="1"/>
  <c r="DA181" i="1"/>
  <c r="CZ181" i="1"/>
  <c r="CX181" i="1"/>
  <c r="CW181" i="1"/>
  <c r="CU181" i="1"/>
  <c r="CR181" i="1"/>
  <c r="CQ181" i="1"/>
  <c r="DA177" i="1"/>
  <c r="CZ177" i="1"/>
  <c r="CX177" i="1"/>
  <c r="CW177" i="1"/>
  <c r="CU177" i="1"/>
  <c r="CR177" i="1"/>
  <c r="CQ177" i="1"/>
  <c r="DA174" i="1"/>
  <c r="CZ174" i="1"/>
  <c r="CX174" i="1"/>
  <c r="CW174" i="1"/>
  <c r="CU174" i="1"/>
  <c r="CR174" i="1"/>
  <c r="CQ174" i="1"/>
  <c r="DA170" i="1"/>
  <c r="CZ170" i="1"/>
  <c r="CX170" i="1"/>
  <c r="CW170" i="1"/>
  <c r="CU170" i="1"/>
  <c r="CR170" i="1"/>
  <c r="CQ170" i="1"/>
  <c r="DA166" i="1"/>
  <c r="CZ166" i="1"/>
  <c r="CX166" i="1"/>
  <c r="CW166" i="1"/>
  <c r="CU166" i="1"/>
  <c r="CR166" i="1"/>
  <c r="CQ166" i="1"/>
  <c r="DA159" i="1"/>
  <c r="CZ159" i="1"/>
  <c r="CX159" i="1"/>
  <c r="CW159" i="1"/>
  <c r="CU159" i="1"/>
  <c r="CR159" i="1"/>
  <c r="CQ159" i="1"/>
  <c r="DA152" i="1"/>
  <c r="CZ152" i="1"/>
  <c r="CX152" i="1"/>
  <c r="CW152" i="1"/>
  <c r="CU152" i="1"/>
  <c r="CR152" i="1"/>
  <c r="CQ152" i="1"/>
  <c r="DA145" i="1"/>
  <c r="DA141" i="1" s="1"/>
  <c r="CZ145" i="1"/>
  <c r="CX145" i="1"/>
  <c r="CW145" i="1"/>
  <c r="CU145" i="1"/>
  <c r="CR145" i="1"/>
  <c r="CQ145" i="1"/>
  <c r="DA142" i="1"/>
  <c r="CZ142" i="1"/>
  <c r="CX142" i="1"/>
  <c r="CW142" i="1"/>
  <c r="CW141" i="1" s="1"/>
  <c r="CW139" i="1" s="1"/>
  <c r="CU142" i="1"/>
  <c r="CU141" i="1"/>
  <c r="CR142" i="1"/>
  <c r="CR141" i="1" s="1"/>
  <c r="CQ142" i="1"/>
  <c r="CQ141" i="1" s="1"/>
  <c r="CQ139" i="1" s="1"/>
  <c r="DA132" i="1"/>
  <c r="CZ132" i="1"/>
  <c r="CX132" i="1"/>
  <c r="CW132" i="1"/>
  <c r="CU132" i="1"/>
  <c r="CR132" i="1"/>
  <c r="CQ132" i="1"/>
  <c r="DA128" i="1"/>
  <c r="CZ128" i="1"/>
  <c r="CX128" i="1"/>
  <c r="CW128" i="1"/>
  <c r="CU128" i="1"/>
  <c r="CR128" i="1"/>
  <c r="CQ128" i="1"/>
  <c r="DA124" i="1"/>
  <c r="CZ124" i="1"/>
  <c r="CX124" i="1"/>
  <c r="CW124" i="1"/>
  <c r="CU124" i="1"/>
  <c r="CR124" i="1"/>
  <c r="CQ124" i="1"/>
  <c r="DA120" i="1"/>
  <c r="CZ120" i="1"/>
  <c r="CX120" i="1"/>
  <c r="CW120" i="1"/>
  <c r="CU120" i="1"/>
  <c r="CR120" i="1"/>
  <c r="CQ120" i="1"/>
  <c r="DA117" i="1"/>
  <c r="CZ117" i="1"/>
  <c r="CX117" i="1"/>
  <c r="CW117" i="1"/>
  <c r="CU117" i="1"/>
  <c r="CR117" i="1"/>
  <c r="CQ117" i="1"/>
  <c r="DA103" i="1"/>
  <c r="CZ103" i="1"/>
  <c r="CX103" i="1"/>
  <c r="CW103" i="1"/>
  <c r="CU103" i="1"/>
  <c r="CR103" i="1"/>
  <c r="CQ103" i="1"/>
  <c r="DA101" i="1"/>
  <c r="CZ101" i="1"/>
  <c r="CX101" i="1"/>
  <c r="CW101" i="1"/>
  <c r="CU101" i="1"/>
  <c r="CR101" i="1"/>
  <c r="CQ101" i="1"/>
  <c r="DA98" i="1"/>
  <c r="CZ98" i="1"/>
  <c r="CX98" i="1"/>
  <c r="CW98" i="1"/>
  <c r="CU98" i="1"/>
  <c r="CR98" i="1"/>
  <c r="CQ98" i="1"/>
  <c r="CQ86" i="1" s="1"/>
  <c r="DA87" i="1"/>
  <c r="CZ87" i="1"/>
  <c r="CX87" i="1"/>
  <c r="CW87" i="1"/>
  <c r="CW86" i="1" s="1"/>
  <c r="CU87" i="1"/>
  <c r="CR87" i="1"/>
  <c r="CQ87" i="1"/>
  <c r="DA83" i="1"/>
  <c r="CZ83" i="1"/>
  <c r="CX83" i="1"/>
  <c r="CW83" i="1"/>
  <c r="CU83" i="1"/>
  <c r="CR83" i="1"/>
  <c r="CQ83" i="1"/>
  <c r="DA70" i="1"/>
  <c r="CZ70" i="1"/>
  <c r="CX70" i="1"/>
  <c r="CW70" i="1"/>
  <c r="CU70" i="1"/>
  <c r="CR70" i="1"/>
  <c r="CQ70" i="1"/>
  <c r="DA66" i="1"/>
  <c r="DA65" i="1" s="1"/>
  <c r="CZ66" i="1"/>
  <c r="CZ65" i="1" s="1"/>
  <c r="CX66" i="1"/>
  <c r="CX65" i="1" s="1"/>
  <c r="CW66" i="1"/>
  <c r="CU66" i="1"/>
  <c r="CU65" i="1" s="1"/>
  <c r="CR66" i="1"/>
  <c r="CR65" i="1" s="1"/>
  <c r="CQ66" i="1"/>
  <c r="CQ65" i="1" s="1"/>
  <c r="CW65" i="1"/>
  <c r="DA53" i="1"/>
  <c r="DA51" i="1" s="1"/>
  <c r="DA49" i="1" s="1"/>
  <c r="CZ53" i="1"/>
  <c r="CZ51" i="1" s="1"/>
  <c r="CZ49" i="1" s="1"/>
  <c r="CX53" i="1"/>
  <c r="CW53" i="1"/>
  <c r="CW51" i="1" s="1"/>
  <c r="CW49" i="1" s="1"/>
  <c r="CU53" i="1"/>
  <c r="CU51" i="1" s="1"/>
  <c r="CU49" i="1" s="1"/>
  <c r="CR53" i="1"/>
  <c r="CR51" i="1" s="1"/>
  <c r="CR49" i="1" s="1"/>
  <c r="CQ53" i="1"/>
  <c r="CQ51" i="1" s="1"/>
  <c r="CQ49" i="1" s="1"/>
  <c r="CX51" i="1"/>
  <c r="CX49" i="1" s="1"/>
  <c r="DA25" i="1"/>
  <c r="CZ25" i="1"/>
  <c r="CX25" i="1"/>
  <c r="CW25" i="1"/>
  <c r="CU25" i="1"/>
  <c r="CR25" i="1"/>
  <c r="CQ25" i="1"/>
  <c r="DA18" i="1"/>
  <c r="CZ18" i="1"/>
  <c r="CZ17" i="1" s="1"/>
  <c r="CX18" i="1"/>
  <c r="CX17" i="1" s="1"/>
  <c r="CW18" i="1"/>
  <c r="CW17" i="1" s="1"/>
  <c r="CU18" i="1"/>
  <c r="CU17" i="1" s="1"/>
  <c r="CR18" i="1"/>
  <c r="CR17" i="1" s="1"/>
  <c r="CQ18" i="1"/>
  <c r="CQ17" i="1" s="1"/>
  <c r="DA17" i="1"/>
  <c r="DA13" i="1"/>
  <c r="CZ13" i="1"/>
  <c r="CZ11" i="1" s="1"/>
  <c r="CX13" i="1"/>
  <c r="CW13" i="1"/>
  <c r="CU13" i="1"/>
  <c r="CR13" i="1"/>
  <c r="CQ13" i="1"/>
  <c r="DC233" i="1"/>
  <c r="DR232" i="1"/>
  <c r="DQ232" i="1"/>
  <c r="DO232" i="1"/>
  <c r="DN232" i="1"/>
  <c r="DL232" i="1"/>
  <c r="DK232" i="1"/>
  <c r="DI232" i="1"/>
  <c r="DH232" i="1"/>
  <c r="DC232" i="1"/>
  <c r="DC231" i="1"/>
  <c r="DC230" i="1"/>
  <c r="DR229" i="1"/>
  <c r="DR227" i="1" s="1"/>
  <c r="DQ229" i="1"/>
  <c r="DQ227" i="1" s="1"/>
  <c r="DO229" i="1"/>
  <c r="DO227" i="1" s="1"/>
  <c r="DN229" i="1"/>
  <c r="DN227" i="1" s="1"/>
  <c r="DN226" i="1" s="1"/>
  <c r="DL229" i="1"/>
  <c r="DL227" i="1" s="1"/>
  <c r="DL226" i="1" s="1"/>
  <c r="DK229" i="1"/>
  <c r="DK227" i="1" s="1"/>
  <c r="DI229" i="1"/>
  <c r="DI227" i="1"/>
  <c r="DI226" i="1" s="1"/>
  <c r="DH229" i="1"/>
  <c r="DH227" i="1" s="1"/>
  <c r="DC229" i="1"/>
  <c r="DC228" i="1"/>
  <c r="DH226" i="1"/>
  <c r="DC227" i="1"/>
  <c r="DC225" i="1"/>
  <c r="DR224" i="1"/>
  <c r="DQ224" i="1"/>
  <c r="DO224" i="1"/>
  <c r="DN224" i="1"/>
  <c r="DL224" i="1"/>
  <c r="DK224" i="1"/>
  <c r="DH224" i="1"/>
  <c r="DC224" i="1"/>
  <c r="DC223" i="1"/>
  <c r="DC222" i="1"/>
  <c r="DR221" i="1"/>
  <c r="DQ221" i="1"/>
  <c r="DQ220" i="1" s="1"/>
  <c r="DO221" i="1"/>
  <c r="DO220" i="1" s="1"/>
  <c r="DN221" i="1"/>
  <c r="DL221" i="1"/>
  <c r="DL220" i="1" s="1"/>
  <c r="DL219" i="1" s="1"/>
  <c r="DK221" i="1"/>
  <c r="DK220" i="1" s="1"/>
  <c r="DI221" i="1"/>
  <c r="DI220" i="1" s="1"/>
  <c r="DH221" i="1"/>
  <c r="DH220" i="1" s="1"/>
  <c r="DH219" i="1" s="1"/>
  <c r="DC221" i="1"/>
  <c r="DC220" i="1"/>
  <c r="DC218" i="1"/>
  <c r="DC217" i="1"/>
  <c r="DC216" i="1"/>
  <c r="DR215" i="1"/>
  <c r="DQ215" i="1"/>
  <c r="DQ214" i="1" s="1"/>
  <c r="DO215" i="1"/>
  <c r="DO214" i="1"/>
  <c r="DN215" i="1"/>
  <c r="DN214" i="1"/>
  <c r="DL215" i="1"/>
  <c r="DL214" i="1" s="1"/>
  <c r="DK215" i="1"/>
  <c r="DK214" i="1" s="1"/>
  <c r="DI215" i="1"/>
  <c r="DI214" i="1"/>
  <c r="DI207" i="1" s="1"/>
  <c r="DH215" i="1"/>
  <c r="DH214" i="1"/>
  <c r="DC215" i="1"/>
  <c r="DR214" i="1"/>
  <c r="DC214" i="1"/>
  <c r="DC213" i="1"/>
  <c r="DC212" i="1"/>
  <c r="DC211" i="1"/>
  <c r="DC210" i="1"/>
  <c r="DC209" i="1"/>
  <c r="DR208" i="1"/>
  <c r="DQ208" i="1"/>
  <c r="DQ207" i="1" s="1"/>
  <c r="DO208" i="1"/>
  <c r="DO207" i="1"/>
  <c r="DN208" i="1"/>
  <c r="DN207" i="1" s="1"/>
  <c r="DL208" i="1"/>
  <c r="DL207" i="1" s="1"/>
  <c r="DK208" i="1"/>
  <c r="DI208" i="1"/>
  <c r="DH208" i="1"/>
  <c r="DC208" i="1"/>
  <c r="DC206" i="1"/>
  <c r="DC205" i="1"/>
  <c r="DR205" i="1"/>
  <c r="DQ205" i="1"/>
  <c r="DO205" i="1"/>
  <c r="DN205" i="1"/>
  <c r="DL205" i="1"/>
  <c r="DK205" i="1"/>
  <c r="DI205" i="1"/>
  <c r="DH205" i="1"/>
  <c r="DC204" i="1"/>
  <c r="DC203" i="1"/>
  <c r="DC202" i="1"/>
  <c r="DC201" i="1"/>
  <c r="DC200" i="1"/>
  <c r="DC199" i="1"/>
  <c r="DR199" i="1"/>
  <c r="DQ199" i="1"/>
  <c r="DO199" i="1"/>
  <c r="DN199" i="1"/>
  <c r="DL199" i="1"/>
  <c r="DK199" i="1"/>
  <c r="DI199" i="1"/>
  <c r="DH199" i="1"/>
  <c r="DC198" i="1"/>
  <c r="DC197" i="1"/>
  <c r="DC196" i="1"/>
  <c r="DC195" i="1"/>
  <c r="DC194" i="1"/>
  <c r="DR193" i="1"/>
  <c r="DQ193" i="1"/>
  <c r="DO193" i="1"/>
  <c r="DN193" i="1"/>
  <c r="DL193" i="1"/>
  <c r="DK193" i="1"/>
  <c r="DI193" i="1"/>
  <c r="DH193" i="1"/>
  <c r="DC193" i="1"/>
  <c r="DC192" i="1"/>
  <c r="DC191" i="1"/>
  <c r="DC190" i="1"/>
  <c r="DR189" i="1"/>
  <c r="DQ189" i="1"/>
  <c r="DO189" i="1"/>
  <c r="DN189" i="1"/>
  <c r="DL189" i="1"/>
  <c r="DK189" i="1"/>
  <c r="DI189" i="1"/>
  <c r="DH189" i="1"/>
  <c r="DC189" i="1"/>
  <c r="DC188" i="1"/>
  <c r="DC187" i="1"/>
  <c r="DC186" i="1"/>
  <c r="DC185" i="1"/>
  <c r="DC184" i="1"/>
  <c r="DC183" i="1"/>
  <c r="DC182" i="1"/>
  <c r="DR181" i="1"/>
  <c r="DQ181" i="1"/>
  <c r="DQ165" i="1" s="1"/>
  <c r="DO181" i="1"/>
  <c r="DO165" i="1" s="1"/>
  <c r="DN181" i="1"/>
  <c r="DL181" i="1"/>
  <c r="DK181" i="1"/>
  <c r="DK165" i="1" s="1"/>
  <c r="DK158" i="1" s="1"/>
  <c r="DI181" i="1"/>
  <c r="DI165" i="1" s="1"/>
  <c r="DH181" i="1"/>
  <c r="DC181" i="1"/>
  <c r="DC180" i="1"/>
  <c r="DC179" i="1"/>
  <c r="DC178" i="1"/>
  <c r="DQ177" i="1"/>
  <c r="DO177" i="1"/>
  <c r="DN177" i="1"/>
  <c r="DL177" i="1"/>
  <c r="DK177" i="1"/>
  <c r="DI177" i="1"/>
  <c r="DH177" i="1"/>
  <c r="DC177" i="1"/>
  <c r="DC176" i="1"/>
  <c r="DC175" i="1"/>
  <c r="DR174" i="1"/>
  <c r="DQ174" i="1"/>
  <c r="DO174" i="1"/>
  <c r="DN174" i="1"/>
  <c r="DL174" i="1"/>
  <c r="DK174" i="1"/>
  <c r="DI174" i="1"/>
  <c r="DH174" i="1"/>
  <c r="DC174" i="1"/>
  <c r="DC173" i="1"/>
  <c r="DC172" i="1"/>
  <c r="DC171" i="1"/>
  <c r="DR170" i="1"/>
  <c r="DQ170" i="1"/>
  <c r="DO170" i="1"/>
  <c r="DN170" i="1"/>
  <c r="DL170" i="1"/>
  <c r="DK170" i="1"/>
  <c r="DI170" i="1"/>
  <c r="DH170" i="1"/>
  <c r="DC170" i="1"/>
  <c r="DC169" i="1"/>
  <c r="DC168" i="1"/>
  <c r="DC167" i="1"/>
  <c r="DR166" i="1"/>
  <c r="DR165" i="1" s="1"/>
  <c r="DR158" i="1" s="1"/>
  <c r="DQ166" i="1"/>
  <c r="DO166" i="1"/>
  <c r="DN166" i="1"/>
  <c r="DL166" i="1"/>
  <c r="DK166" i="1"/>
  <c r="DI166" i="1"/>
  <c r="DH166" i="1"/>
  <c r="DC166" i="1"/>
  <c r="DC164" i="1"/>
  <c r="DC163" i="1"/>
  <c r="DC162" i="1"/>
  <c r="DC161" i="1"/>
  <c r="DC160" i="1"/>
  <c r="DQ159" i="1"/>
  <c r="DO159" i="1"/>
  <c r="DN159" i="1"/>
  <c r="DL159" i="1"/>
  <c r="DK159" i="1"/>
  <c r="DI159" i="1"/>
  <c r="DH159" i="1"/>
  <c r="DC159" i="1"/>
  <c r="DC157" i="1"/>
  <c r="DC156" i="1"/>
  <c r="DC155" i="1"/>
  <c r="DC154" i="1"/>
  <c r="DC153" i="1"/>
  <c r="DR152" i="1"/>
  <c r="DQ152" i="1"/>
  <c r="DO152" i="1"/>
  <c r="DN152" i="1"/>
  <c r="DL152" i="1"/>
  <c r="DK152" i="1"/>
  <c r="DI152" i="1"/>
  <c r="DH152" i="1"/>
  <c r="DC152" i="1"/>
  <c r="DC150" i="1"/>
  <c r="DC149" i="1"/>
  <c r="DC148" i="1"/>
  <c r="DC147" i="1"/>
  <c r="DC146" i="1"/>
  <c r="DR145" i="1"/>
  <c r="DQ145" i="1"/>
  <c r="DQ141" i="1" s="1"/>
  <c r="DQ139" i="1" s="1"/>
  <c r="DO145" i="1"/>
  <c r="DN145" i="1"/>
  <c r="DL145" i="1"/>
  <c r="DK145" i="1"/>
  <c r="DI145" i="1"/>
  <c r="DH145" i="1"/>
  <c r="DC145" i="1"/>
  <c r="DC143" i="1"/>
  <c r="DR142" i="1"/>
  <c r="DQ142" i="1"/>
  <c r="DO142" i="1"/>
  <c r="DO141" i="1"/>
  <c r="DN142" i="1"/>
  <c r="DL142" i="1"/>
  <c r="DL141" i="1" s="1"/>
  <c r="DK142" i="1"/>
  <c r="DI142" i="1"/>
  <c r="DI141" i="1" s="1"/>
  <c r="DI139" i="1" s="1"/>
  <c r="DH142" i="1"/>
  <c r="DC142" i="1"/>
  <c r="DH141" i="1"/>
  <c r="DC140" i="1"/>
  <c r="DC137" i="1"/>
  <c r="DC136" i="1"/>
  <c r="DC135" i="1"/>
  <c r="DC134" i="1"/>
  <c r="DC133" i="1"/>
  <c r="DR132" i="1"/>
  <c r="DQ132" i="1"/>
  <c r="DO132" i="1"/>
  <c r="DN132" i="1"/>
  <c r="DL132" i="1"/>
  <c r="DK132" i="1"/>
  <c r="DI132" i="1"/>
  <c r="DH132" i="1"/>
  <c r="DC132" i="1"/>
  <c r="DC131" i="1"/>
  <c r="DC130" i="1"/>
  <c r="DC129" i="1"/>
  <c r="DR128" i="1"/>
  <c r="DQ128" i="1"/>
  <c r="DO128" i="1"/>
  <c r="DN128" i="1"/>
  <c r="DL128" i="1"/>
  <c r="DK128" i="1"/>
  <c r="DI128" i="1"/>
  <c r="DH128" i="1"/>
  <c r="DC127" i="1"/>
  <c r="DC126" i="1"/>
  <c r="DC125" i="1"/>
  <c r="DR124" i="1"/>
  <c r="DQ124" i="1"/>
  <c r="DO124" i="1"/>
  <c r="DN124" i="1"/>
  <c r="DL124" i="1"/>
  <c r="DK124" i="1"/>
  <c r="DI124" i="1"/>
  <c r="DH124" i="1"/>
  <c r="DC124" i="1"/>
  <c r="DC123" i="1"/>
  <c r="DC122" i="1"/>
  <c r="DC121" i="1"/>
  <c r="DR120" i="1"/>
  <c r="DQ120" i="1"/>
  <c r="DO120" i="1"/>
  <c r="DN120" i="1"/>
  <c r="DL120" i="1"/>
  <c r="DK120" i="1"/>
  <c r="DI120" i="1"/>
  <c r="DH120" i="1"/>
  <c r="DC120" i="1"/>
  <c r="DC119" i="1"/>
  <c r="DC118" i="1"/>
  <c r="DR117" i="1"/>
  <c r="DQ117" i="1"/>
  <c r="DO117" i="1"/>
  <c r="DN117" i="1"/>
  <c r="DN116" i="1" s="1"/>
  <c r="DL117" i="1"/>
  <c r="DK117" i="1"/>
  <c r="DI117" i="1"/>
  <c r="DI116" i="1"/>
  <c r="DH117" i="1"/>
  <c r="DC117" i="1"/>
  <c r="DR116" i="1"/>
  <c r="DC115" i="1"/>
  <c r="DC114" i="1"/>
  <c r="DC113" i="1"/>
  <c r="DC112" i="1"/>
  <c r="DC111" i="1"/>
  <c r="DH110" i="1"/>
  <c r="DH103" i="1" s="1"/>
  <c r="DC110" i="1"/>
  <c r="DC109" i="1"/>
  <c r="DC108" i="1"/>
  <c r="DC107" i="1"/>
  <c r="DC106" i="1"/>
  <c r="DC105" i="1"/>
  <c r="DC104" i="1"/>
  <c r="DR103" i="1"/>
  <c r="DQ103" i="1"/>
  <c r="DO103" i="1"/>
  <c r="DN103" i="1"/>
  <c r="DL103" i="1"/>
  <c r="DK103" i="1"/>
  <c r="DI103" i="1"/>
  <c r="DC103" i="1"/>
  <c r="DC102" i="1"/>
  <c r="DR101" i="1"/>
  <c r="DQ101" i="1"/>
  <c r="DO101" i="1"/>
  <c r="DN101" i="1"/>
  <c r="DL101" i="1"/>
  <c r="DK101" i="1"/>
  <c r="DI101" i="1"/>
  <c r="DH101" i="1"/>
  <c r="DC101" i="1"/>
  <c r="DC100" i="1"/>
  <c r="DC99" i="1"/>
  <c r="DR98" i="1"/>
  <c r="DQ98" i="1"/>
  <c r="DO98" i="1"/>
  <c r="DN98" i="1"/>
  <c r="DL98" i="1"/>
  <c r="DK98" i="1"/>
  <c r="DK86" i="1"/>
  <c r="DI98" i="1"/>
  <c r="DH98" i="1"/>
  <c r="DC98" i="1"/>
  <c r="DC97" i="1"/>
  <c r="DC96" i="1"/>
  <c r="DC95" i="1"/>
  <c r="DC94" i="1"/>
  <c r="DC93" i="1"/>
  <c r="DC92" i="1"/>
  <c r="DC91" i="1"/>
  <c r="DC90" i="1"/>
  <c r="DC89" i="1"/>
  <c r="DC88" i="1"/>
  <c r="DR87" i="1"/>
  <c r="DR86" i="1" s="1"/>
  <c r="DQ87" i="1"/>
  <c r="DQ86" i="1" s="1"/>
  <c r="DO87" i="1"/>
  <c r="DO86" i="1" s="1"/>
  <c r="DN87" i="1"/>
  <c r="DN86" i="1" s="1"/>
  <c r="DL87" i="1"/>
  <c r="DI87" i="1"/>
  <c r="DH87" i="1"/>
  <c r="DC87" i="1"/>
  <c r="DC85" i="1"/>
  <c r="DC84" i="1"/>
  <c r="DR83" i="1"/>
  <c r="DQ83" i="1"/>
  <c r="DO83" i="1"/>
  <c r="DN83" i="1"/>
  <c r="DL83" i="1"/>
  <c r="DK83" i="1"/>
  <c r="DI83" i="1"/>
  <c r="DH83" i="1"/>
  <c r="DC83" i="1"/>
  <c r="DC82" i="1"/>
  <c r="DC81" i="1"/>
  <c r="DC80" i="1"/>
  <c r="DC79" i="1"/>
  <c r="DC78" i="1"/>
  <c r="DC77" i="1"/>
  <c r="DC76" i="1"/>
  <c r="DC75" i="1"/>
  <c r="DC74" i="1"/>
  <c r="DC73" i="1"/>
  <c r="DC72" i="1"/>
  <c r="DC71" i="1"/>
  <c r="DR70" i="1"/>
  <c r="DQ70" i="1"/>
  <c r="DO70" i="1"/>
  <c r="DN70" i="1"/>
  <c r="DL70" i="1"/>
  <c r="DK70" i="1"/>
  <c r="DI70" i="1"/>
  <c r="DH70" i="1"/>
  <c r="DC70" i="1"/>
  <c r="DC69" i="1"/>
  <c r="DC68" i="1"/>
  <c r="DC67" i="1"/>
  <c r="DR66" i="1"/>
  <c r="DR65" i="1" s="1"/>
  <c r="DQ66" i="1"/>
  <c r="DO66" i="1"/>
  <c r="DO65" i="1" s="1"/>
  <c r="DN66" i="1"/>
  <c r="DN65" i="1"/>
  <c r="DL66" i="1"/>
  <c r="DL65" i="1" s="1"/>
  <c r="DK66" i="1"/>
  <c r="DK65" i="1" s="1"/>
  <c r="DI66" i="1"/>
  <c r="DI65" i="1" s="1"/>
  <c r="DH66" i="1"/>
  <c r="DH65" i="1" s="1"/>
  <c r="DC66" i="1"/>
  <c r="DQ65" i="1"/>
  <c r="DC65" i="1"/>
  <c r="DC55" i="1"/>
  <c r="DC54" i="1"/>
  <c r="DR53" i="1"/>
  <c r="DR51" i="1" s="1"/>
  <c r="DR49" i="1" s="1"/>
  <c r="DQ53" i="1"/>
  <c r="DQ51" i="1" s="1"/>
  <c r="DQ49" i="1" s="1"/>
  <c r="DO53" i="1"/>
  <c r="DO51" i="1" s="1"/>
  <c r="DO49" i="1" s="1"/>
  <c r="DN53" i="1"/>
  <c r="DN51" i="1" s="1"/>
  <c r="DN49" i="1" s="1"/>
  <c r="DL53" i="1"/>
  <c r="DL51" i="1" s="1"/>
  <c r="DL49" i="1" s="1"/>
  <c r="DK53" i="1"/>
  <c r="DK51" i="1" s="1"/>
  <c r="DK49" i="1" s="1"/>
  <c r="DI53" i="1"/>
  <c r="DI51" i="1" s="1"/>
  <c r="DI49" i="1" s="1"/>
  <c r="DH53" i="1"/>
  <c r="DH51" i="1" s="1"/>
  <c r="DH49" i="1" s="1"/>
  <c r="DC53" i="1"/>
  <c r="DC52" i="1"/>
  <c r="DC51" i="1"/>
  <c r="DC49" i="1"/>
  <c r="DC27" i="1"/>
  <c r="DC26" i="1"/>
  <c r="DR25" i="1"/>
  <c r="DQ25" i="1"/>
  <c r="DO25" i="1"/>
  <c r="DN25" i="1"/>
  <c r="DL25" i="1"/>
  <c r="DK25" i="1"/>
  <c r="DI25" i="1"/>
  <c r="DH25" i="1"/>
  <c r="DC25" i="1"/>
  <c r="DC19" i="1"/>
  <c r="DR18" i="1"/>
  <c r="DR17" i="1" s="1"/>
  <c r="DQ18" i="1"/>
  <c r="DQ17" i="1" s="1"/>
  <c r="DO18" i="1"/>
  <c r="DO17" i="1" s="1"/>
  <c r="DN18" i="1"/>
  <c r="DN17" i="1" s="1"/>
  <c r="DL18" i="1"/>
  <c r="DL17" i="1" s="1"/>
  <c r="DK18" i="1"/>
  <c r="DK17" i="1" s="1"/>
  <c r="DI18" i="1"/>
  <c r="DI17" i="1"/>
  <c r="DH18" i="1"/>
  <c r="DH17" i="1" s="1"/>
  <c r="DC18" i="1"/>
  <c r="DC17" i="1" s="1"/>
  <c r="DC15" i="1"/>
  <c r="DC14" i="1"/>
  <c r="DR13" i="1"/>
  <c r="DQ13" i="1"/>
  <c r="DO13" i="1"/>
  <c r="DN13" i="1"/>
  <c r="DN11" i="1" s="1"/>
  <c r="DL13" i="1"/>
  <c r="DK13" i="1"/>
  <c r="DI13" i="1"/>
  <c r="DH13" i="1"/>
  <c r="DH11" i="1" s="1"/>
  <c r="DC13" i="1"/>
  <c r="EI232" i="1"/>
  <c r="EH232" i="1"/>
  <c r="EF232" i="1"/>
  <c r="EE232" i="1"/>
  <c r="EC232" i="1"/>
  <c r="EB232" i="1"/>
  <c r="DZ232" i="1"/>
  <c r="DY232" i="1"/>
  <c r="EI229" i="1"/>
  <c r="EH229" i="1"/>
  <c r="EF229" i="1"/>
  <c r="EE229" i="1"/>
  <c r="EC229" i="1"/>
  <c r="EB229" i="1"/>
  <c r="DZ229" i="1"/>
  <c r="DY229" i="1"/>
  <c r="EI227" i="1"/>
  <c r="EH227" i="1"/>
  <c r="EF227" i="1"/>
  <c r="EF226" i="1" s="1"/>
  <c r="EE227" i="1"/>
  <c r="EC227" i="1"/>
  <c r="EB227" i="1"/>
  <c r="EB226" i="1" s="1"/>
  <c r="DZ227" i="1"/>
  <c r="DZ226" i="1" s="1"/>
  <c r="DY227" i="1"/>
  <c r="EI226" i="1"/>
  <c r="EH226" i="1"/>
  <c r="EE226" i="1"/>
  <c r="EC226" i="1"/>
  <c r="DY226" i="1"/>
  <c r="EI224" i="1"/>
  <c r="EH224" i="1"/>
  <c r="EF224" i="1"/>
  <c r="EE224" i="1"/>
  <c r="EC224" i="1"/>
  <c r="EB224" i="1"/>
  <c r="DZ224" i="1"/>
  <c r="DY224" i="1"/>
  <c r="EI221" i="1"/>
  <c r="EH221" i="1"/>
  <c r="EF221" i="1"/>
  <c r="EF220" i="1" s="1"/>
  <c r="EF219" i="1" s="1"/>
  <c r="EE221" i="1"/>
  <c r="EC221" i="1"/>
  <c r="EB221" i="1"/>
  <c r="EB220" i="1" s="1"/>
  <c r="DZ221" i="1"/>
  <c r="DZ220" i="1" s="1"/>
  <c r="DZ219" i="1" s="1"/>
  <c r="DY221" i="1"/>
  <c r="EI220" i="1"/>
  <c r="EI219" i="1" s="1"/>
  <c r="EH220" i="1"/>
  <c r="EH219" i="1" s="1"/>
  <c r="EE220" i="1"/>
  <c r="EC220" i="1"/>
  <c r="DY220" i="1"/>
  <c r="DY219" i="1" s="1"/>
  <c r="EE219" i="1"/>
  <c r="EI215" i="1"/>
  <c r="EH215" i="1"/>
  <c r="EF215" i="1"/>
  <c r="EE215" i="1"/>
  <c r="EC215" i="1"/>
  <c r="EB215" i="1"/>
  <c r="DZ215" i="1"/>
  <c r="DY215" i="1"/>
  <c r="EI214" i="1"/>
  <c r="EH214" i="1"/>
  <c r="EF214" i="1"/>
  <c r="EE214" i="1"/>
  <c r="EC214" i="1"/>
  <c r="EB214" i="1"/>
  <c r="DZ214" i="1"/>
  <c r="DY214" i="1"/>
  <c r="EI208" i="1"/>
  <c r="EH208" i="1"/>
  <c r="EH207" i="1" s="1"/>
  <c r="EF208" i="1"/>
  <c r="EE208" i="1"/>
  <c r="EC208" i="1"/>
  <c r="EB208" i="1"/>
  <c r="EB207" i="1" s="1"/>
  <c r="DZ208" i="1"/>
  <c r="DY208" i="1"/>
  <c r="EI207" i="1"/>
  <c r="EF207" i="1"/>
  <c r="EE207" i="1"/>
  <c r="EC207" i="1"/>
  <c r="DZ207" i="1"/>
  <c r="DY207" i="1"/>
  <c r="EI205" i="1"/>
  <c r="EH205" i="1"/>
  <c r="EF205" i="1"/>
  <c r="EE205" i="1"/>
  <c r="EC205" i="1"/>
  <c r="EB205" i="1"/>
  <c r="DZ205" i="1"/>
  <c r="DY205" i="1"/>
  <c r="DZ204" i="1"/>
  <c r="DY204" i="1"/>
  <c r="EI199" i="1"/>
  <c r="EH199" i="1"/>
  <c r="EF199" i="1"/>
  <c r="EE199" i="1"/>
  <c r="EC199" i="1"/>
  <c r="EB199" i="1"/>
  <c r="DZ199" i="1"/>
  <c r="DY199" i="1"/>
  <c r="EI193" i="1"/>
  <c r="EH193" i="1"/>
  <c r="EF193" i="1"/>
  <c r="EE193" i="1"/>
  <c r="EC193" i="1"/>
  <c r="EB193" i="1"/>
  <c r="DZ193" i="1"/>
  <c r="DY193" i="1"/>
  <c r="EI189" i="1"/>
  <c r="EH189" i="1"/>
  <c r="EF189" i="1"/>
  <c r="EE189" i="1"/>
  <c r="EC189" i="1"/>
  <c r="EB189" i="1"/>
  <c r="DZ189" i="1"/>
  <c r="DY189" i="1"/>
  <c r="EH188" i="1"/>
  <c r="EF188" i="1"/>
  <c r="EE188" i="1"/>
  <c r="EC188" i="1"/>
  <c r="EB188" i="1"/>
  <c r="DZ188" i="1"/>
  <c r="DY188" i="1"/>
  <c r="EI181" i="1"/>
  <c r="EH181" i="1"/>
  <c r="EF181" i="1"/>
  <c r="EE181" i="1"/>
  <c r="EC181" i="1"/>
  <c r="EB181" i="1"/>
  <c r="DZ181" i="1"/>
  <c r="DY181" i="1"/>
  <c r="EI177" i="1"/>
  <c r="EH177" i="1"/>
  <c r="EF177" i="1"/>
  <c r="EE177" i="1"/>
  <c r="EC177" i="1"/>
  <c r="EB177" i="1"/>
  <c r="DZ177" i="1"/>
  <c r="DY177" i="1"/>
  <c r="EI174" i="1"/>
  <c r="EH174" i="1"/>
  <c r="EF174" i="1"/>
  <c r="EE174" i="1"/>
  <c r="EC174" i="1"/>
  <c r="EB174" i="1"/>
  <c r="DZ174" i="1"/>
  <c r="DY174" i="1"/>
  <c r="EI170" i="1"/>
  <c r="EH170" i="1"/>
  <c r="EF170" i="1"/>
  <c r="EE170" i="1"/>
  <c r="EC170" i="1"/>
  <c r="EB170" i="1"/>
  <c r="DZ170" i="1"/>
  <c r="DY170" i="1"/>
  <c r="EI166" i="1"/>
  <c r="EH166" i="1"/>
  <c r="EF166" i="1"/>
  <c r="EE166" i="1"/>
  <c r="EC166" i="1"/>
  <c r="EB166" i="1"/>
  <c r="DZ166" i="1"/>
  <c r="DY166" i="1"/>
  <c r="EI165" i="1"/>
  <c r="EH165" i="1"/>
  <c r="EF165" i="1"/>
  <c r="EE165" i="1"/>
  <c r="EC165" i="1"/>
  <c r="EB165" i="1"/>
  <c r="DZ165" i="1"/>
  <c r="DY165" i="1"/>
  <c r="EI159" i="1"/>
  <c r="EH159" i="1"/>
  <c r="EF159" i="1"/>
  <c r="EE159" i="1"/>
  <c r="EC159" i="1"/>
  <c r="EC158" i="1" s="1"/>
  <c r="EB159" i="1"/>
  <c r="DZ159" i="1"/>
  <c r="DY159" i="1"/>
  <c r="EF158" i="1"/>
  <c r="EH157" i="1"/>
  <c r="EH152" i="1" s="1"/>
  <c r="EF157" i="1"/>
  <c r="EF152" i="1" s="1"/>
  <c r="EE157" i="1"/>
  <c r="EE152" i="1" s="1"/>
  <c r="EC157" i="1"/>
  <c r="EC152" i="1" s="1"/>
  <c r="EB157" i="1"/>
  <c r="EB152" i="1" s="1"/>
  <c r="DY157" i="1"/>
  <c r="DY152" i="1" s="1"/>
  <c r="DZ152" i="1"/>
  <c r="DZ139" i="1" s="1"/>
  <c r="EI145" i="1"/>
  <c r="EH145" i="1"/>
  <c r="EF145" i="1"/>
  <c r="EE145" i="1"/>
  <c r="EC145" i="1"/>
  <c r="EB145" i="1"/>
  <c r="DZ145" i="1"/>
  <c r="DY145" i="1"/>
  <c r="EI142" i="1"/>
  <c r="EH142" i="1"/>
  <c r="EF142" i="1"/>
  <c r="EE142" i="1"/>
  <c r="EE141" i="1" s="1"/>
  <c r="EC142" i="1"/>
  <c r="EB142" i="1"/>
  <c r="DZ142" i="1"/>
  <c r="DY142" i="1"/>
  <c r="DY141" i="1" s="1"/>
  <c r="EI141" i="1"/>
  <c r="EH141" i="1"/>
  <c r="EF141" i="1"/>
  <c r="EC141" i="1"/>
  <c r="EB141" i="1"/>
  <c r="DZ141" i="1"/>
  <c r="EH140" i="1"/>
  <c r="EH139" i="1" s="1"/>
  <c r="EF140" i="1"/>
  <c r="EE140" i="1"/>
  <c r="EC140" i="1"/>
  <c r="EB140" i="1"/>
  <c r="EI132" i="1"/>
  <c r="EH132" i="1"/>
  <c r="EF132" i="1"/>
  <c r="EE132" i="1"/>
  <c r="EC132" i="1"/>
  <c r="EB132" i="1"/>
  <c r="DZ132" i="1"/>
  <c r="DY132" i="1"/>
  <c r="EI128" i="1"/>
  <c r="EH128" i="1"/>
  <c r="EF128" i="1"/>
  <c r="EE128" i="1"/>
  <c r="EC128" i="1"/>
  <c r="EB128" i="1"/>
  <c r="DZ128" i="1"/>
  <c r="DY128" i="1"/>
  <c r="EI124" i="1"/>
  <c r="EH124" i="1"/>
  <c r="EF124" i="1"/>
  <c r="EE124" i="1"/>
  <c r="EC124" i="1"/>
  <c r="EB124" i="1"/>
  <c r="DZ124" i="1"/>
  <c r="DY124" i="1"/>
  <c r="EI120" i="1"/>
  <c r="EH120" i="1"/>
  <c r="EF120" i="1"/>
  <c r="EE120" i="1"/>
  <c r="EC120" i="1"/>
  <c r="EB120" i="1"/>
  <c r="DZ120" i="1"/>
  <c r="DY120" i="1"/>
  <c r="EI117" i="1"/>
  <c r="EH117" i="1"/>
  <c r="EF117" i="1"/>
  <c r="EE117" i="1"/>
  <c r="EC117" i="1"/>
  <c r="EB117" i="1"/>
  <c r="DZ117" i="1"/>
  <c r="DY117" i="1"/>
  <c r="EI116" i="1"/>
  <c r="EH116" i="1"/>
  <c r="EF116" i="1"/>
  <c r="EE116" i="1"/>
  <c r="EC116" i="1"/>
  <c r="EB116" i="1"/>
  <c r="DZ116" i="1"/>
  <c r="DY116" i="1"/>
  <c r="EI103" i="1"/>
  <c r="EH103" i="1"/>
  <c r="EF103" i="1"/>
  <c r="EE103" i="1"/>
  <c r="EC103" i="1"/>
  <c r="EB103" i="1"/>
  <c r="DZ103" i="1"/>
  <c r="DY103" i="1"/>
  <c r="EI101" i="1"/>
  <c r="EH101" i="1"/>
  <c r="EF101" i="1"/>
  <c r="EE101" i="1"/>
  <c r="EC101" i="1"/>
  <c r="EB101" i="1"/>
  <c r="DZ101" i="1"/>
  <c r="DY101" i="1"/>
  <c r="EI98" i="1"/>
  <c r="EH98" i="1"/>
  <c r="EF98" i="1"/>
  <c r="EE98" i="1"/>
  <c r="EC98" i="1"/>
  <c r="EB98" i="1"/>
  <c r="DZ98" i="1"/>
  <c r="DY98" i="1"/>
  <c r="EI87" i="1"/>
  <c r="EH87" i="1"/>
  <c r="EF87" i="1"/>
  <c r="EF86" i="1" s="1"/>
  <c r="EE87" i="1"/>
  <c r="EC87" i="1"/>
  <c r="EB87" i="1"/>
  <c r="DZ87" i="1"/>
  <c r="DZ86" i="1" s="1"/>
  <c r="DY87" i="1"/>
  <c r="EI86" i="1"/>
  <c r="EH86" i="1"/>
  <c r="EE86" i="1"/>
  <c r="EC86" i="1"/>
  <c r="EB86" i="1"/>
  <c r="DY86" i="1"/>
  <c r="EI83" i="1"/>
  <c r="EH83" i="1"/>
  <c r="EF83" i="1"/>
  <c r="EE83" i="1"/>
  <c r="EC83" i="1"/>
  <c r="EB83" i="1"/>
  <c r="DZ83" i="1"/>
  <c r="DY83" i="1"/>
  <c r="EI70" i="1"/>
  <c r="EH70" i="1"/>
  <c r="EF70" i="1"/>
  <c r="EE70" i="1"/>
  <c r="EC70" i="1"/>
  <c r="EB70" i="1"/>
  <c r="DZ70" i="1"/>
  <c r="DY70" i="1"/>
  <c r="EI66" i="1"/>
  <c r="EH66" i="1"/>
  <c r="EF66" i="1"/>
  <c r="EF65" i="1" s="1"/>
  <c r="EF64" i="1" s="1"/>
  <c r="EE66" i="1"/>
  <c r="EC66" i="1"/>
  <c r="EB66" i="1"/>
  <c r="DZ66" i="1"/>
  <c r="DY66" i="1"/>
  <c r="EI65" i="1"/>
  <c r="EH65" i="1"/>
  <c r="EE65" i="1"/>
  <c r="EC65" i="1"/>
  <c r="EB65" i="1"/>
  <c r="DZ65" i="1"/>
  <c r="DZ64" i="1" s="1"/>
  <c r="DY65" i="1"/>
  <c r="EI64" i="1"/>
  <c r="EH64" i="1"/>
  <c r="EE64" i="1"/>
  <c r="EC64" i="1"/>
  <c r="EB64" i="1"/>
  <c r="DY64" i="1"/>
  <c r="EH53" i="1"/>
  <c r="EH51" i="1" s="1"/>
  <c r="EH49" i="1" s="1"/>
  <c r="EF53" i="1"/>
  <c r="EF51" i="1" s="1"/>
  <c r="EF49" i="1" s="1"/>
  <c r="EE53" i="1"/>
  <c r="EE51" i="1" s="1"/>
  <c r="EE49" i="1" s="1"/>
  <c r="EC53" i="1"/>
  <c r="EC51" i="1"/>
  <c r="EC49" i="1" s="1"/>
  <c r="EB53" i="1"/>
  <c r="EB51" i="1" s="1"/>
  <c r="EB49" i="1" s="1"/>
  <c r="DZ53" i="1"/>
  <c r="DZ51" i="1" s="1"/>
  <c r="DZ49" i="1" s="1"/>
  <c r="DZ10" i="1" s="1"/>
  <c r="DY53" i="1"/>
  <c r="DY51" i="1"/>
  <c r="DY49" i="1" s="1"/>
  <c r="EI25" i="1"/>
  <c r="EH25" i="1"/>
  <c r="EF25" i="1"/>
  <c r="EE25" i="1"/>
  <c r="EC25" i="1"/>
  <c r="EB25" i="1"/>
  <c r="DZ25" i="1"/>
  <c r="DY25" i="1"/>
  <c r="EI18" i="1"/>
  <c r="EH18" i="1"/>
  <c r="EF18" i="1"/>
  <c r="EE18" i="1"/>
  <c r="EE17" i="1" s="1"/>
  <c r="EC18" i="1"/>
  <c r="EB18" i="1"/>
  <c r="DZ18" i="1"/>
  <c r="DY18" i="1"/>
  <c r="DY17" i="1" s="1"/>
  <c r="EI17" i="1"/>
  <c r="EH17" i="1"/>
  <c r="EF17" i="1"/>
  <c r="EC17" i="1"/>
  <c r="EB17" i="1"/>
  <c r="DZ17" i="1"/>
  <c r="EI13" i="1"/>
  <c r="EH13" i="1"/>
  <c r="EF13" i="1"/>
  <c r="EE13" i="1"/>
  <c r="EE11" i="1" s="1"/>
  <c r="EE10" i="1" s="1"/>
  <c r="EC13" i="1"/>
  <c r="EB13" i="1"/>
  <c r="DZ13" i="1"/>
  <c r="DY13" i="1"/>
  <c r="EI11" i="1"/>
  <c r="EH11" i="1"/>
  <c r="EF11" i="1"/>
  <c r="EC11" i="1"/>
  <c r="EB11" i="1"/>
  <c r="DZ11" i="1"/>
  <c r="DT65" i="1"/>
  <c r="EP11" i="1"/>
  <c r="ES11" i="1"/>
  <c r="EV11" i="1"/>
  <c r="ES165" i="1"/>
  <c r="ES158" i="1" s="1"/>
  <c r="X65" i="1"/>
  <c r="AL64" i="1"/>
  <c r="Z64" i="1" s="1"/>
  <c r="V64" i="1" s="1"/>
  <c r="Z65" i="1"/>
  <c r="V65" i="1" s="1"/>
  <c r="X214" i="1"/>
  <c r="AF207" i="1"/>
  <c r="X207" i="1" s="1"/>
  <c r="X220" i="1"/>
  <c r="DB226" i="1"/>
  <c r="CL226" i="1" s="1"/>
  <c r="CL227" i="1"/>
  <c r="DB207" i="1"/>
  <c r="CL207" i="1"/>
  <c r="CL214" i="1"/>
  <c r="CL229" i="1"/>
  <c r="CL215" i="1"/>
  <c r="DH207" i="1"/>
  <c r="AO11" i="1"/>
  <c r="AT207" i="1"/>
  <c r="AN207" i="1" s="1"/>
  <c r="AN208" i="1"/>
  <c r="BE120" i="1"/>
  <c r="BK116" i="1"/>
  <c r="BE116" i="1" s="1"/>
  <c r="BK220" i="1"/>
  <c r="O165" i="1"/>
  <c r="G166" i="1"/>
  <c r="Z142" i="1"/>
  <c r="V142" i="1" s="1"/>
  <c r="AL141" i="1"/>
  <c r="DA207" i="1"/>
  <c r="AT11" i="1"/>
  <c r="AN11" i="1" s="1"/>
  <c r="AZ86" i="1"/>
  <c r="AP86" i="1" s="1"/>
  <c r="AP87" i="1"/>
  <c r="AN181" i="1"/>
  <c r="AT165" i="1"/>
  <c r="AO227" i="1"/>
  <c r="AW226" i="1"/>
  <c r="BK51" i="1"/>
  <c r="BK49" i="1" s="1"/>
  <c r="BL116" i="1"/>
  <c r="BT116" i="1"/>
  <c r="BH116" i="1" s="1"/>
  <c r="BD116" i="1" s="1"/>
  <c r="AV165" i="1"/>
  <c r="AZ165" i="1"/>
  <c r="AZ158" i="1" s="1"/>
  <c r="AP158" i="1" s="1"/>
  <c r="AP166" i="1"/>
  <c r="AT220" i="1"/>
  <c r="AN220" i="1" s="1"/>
  <c r="AX226" i="1"/>
  <c r="BB226" i="1"/>
  <c r="BO11" i="1"/>
  <c r="BS11" i="1"/>
  <c r="BQ86" i="1"/>
  <c r="BG86" i="1" s="1"/>
  <c r="BV13" i="1"/>
  <c r="AN53" i="1"/>
  <c r="AT51" i="1"/>
  <c r="AN65" i="1"/>
  <c r="AN159" i="1"/>
  <c r="BV53" i="1"/>
  <c r="CB51" i="1"/>
  <c r="BV51" i="1" s="1"/>
  <c r="F117" i="1"/>
  <c r="L116" i="1"/>
  <c r="F116" i="1" s="1"/>
  <c r="BI64" i="1"/>
  <c r="BQ65" i="1"/>
  <c r="BG66" i="1"/>
  <c r="BE141" i="1"/>
  <c r="BE181" i="1"/>
  <c r="BK165" i="1"/>
  <c r="BK207" i="1"/>
  <c r="BE207" i="1" s="1"/>
  <c r="BE208" i="1"/>
  <c r="BK226" i="1"/>
  <c r="BE226" i="1" s="1"/>
  <c r="BS226" i="1"/>
  <c r="BF227" i="1"/>
  <c r="BN226" i="1"/>
  <c r="BX117" i="1"/>
  <c r="CH116" i="1"/>
  <c r="BX116" i="1" s="1"/>
  <c r="BV120" i="1"/>
  <c r="CB116" i="1"/>
  <c r="BV116" i="1" s="1"/>
  <c r="BW214" i="1"/>
  <c r="CE207" i="1"/>
  <c r="BW207" i="1" s="1"/>
  <c r="H25" i="1"/>
  <c r="R11" i="1"/>
  <c r="F232" i="1"/>
  <c r="L226" i="1"/>
  <c r="F226" i="1" s="1"/>
  <c r="BF98" i="1"/>
  <c r="BQ141" i="1"/>
  <c r="BG142" i="1"/>
  <c r="BJ158" i="1"/>
  <c r="BM165" i="1"/>
  <c r="BM158" i="1" s="1"/>
  <c r="BQ165" i="1"/>
  <c r="BG165" i="1" s="1"/>
  <c r="BG166" i="1"/>
  <c r="BT207" i="1"/>
  <c r="BH207" i="1" s="1"/>
  <c r="BD207" i="1" s="1"/>
  <c r="BF221" i="1"/>
  <c r="BF229" i="1"/>
  <c r="BZ11" i="1"/>
  <c r="CD11" i="1"/>
  <c r="CH11" i="1"/>
  <c r="BX11" i="1" s="1"/>
  <c r="CE49" i="1"/>
  <c r="BW49" i="1" s="1"/>
  <c r="BV65" i="1"/>
  <c r="BZ158" i="1"/>
  <c r="BZ138" i="1" s="1"/>
  <c r="BX159" i="1"/>
  <c r="CB220" i="1"/>
  <c r="BV220" i="1" s="1"/>
  <c r="BV221" i="1"/>
  <c r="CJ219" i="1"/>
  <c r="I51" i="1"/>
  <c r="E51" i="1" s="1"/>
  <c r="U49" i="1"/>
  <c r="I49" i="1" s="1"/>
  <c r="E49" i="1" s="1"/>
  <c r="H65" i="1"/>
  <c r="AT227" i="1"/>
  <c r="AT226" i="1" s="1"/>
  <c r="BJ64" i="1"/>
  <c r="BE159" i="1"/>
  <c r="BO226" i="1"/>
  <c r="CB17" i="1"/>
  <c r="BV17" i="1" s="1"/>
  <c r="BV18" i="1"/>
  <c r="CH49" i="1"/>
  <c r="BX51" i="1"/>
  <c r="BV87" i="1"/>
  <c r="CB86" i="1"/>
  <c r="BV229" i="1"/>
  <c r="CB227" i="1"/>
  <c r="BV227" i="1" s="1"/>
  <c r="BE215" i="1"/>
  <c r="BG221" i="1"/>
  <c r="BE227" i="1"/>
  <c r="BQ227" i="1"/>
  <c r="BG227" i="1" s="1"/>
  <c r="BX66" i="1"/>
  <c r="CD226" i="1"/>
  <c r="CK141" i="1"/>
  <c r="CK139" i="1" s="1"/>
  <c r="BY142" i="1"/>
  <c r="BU142" i="1" s="1"/>
  <c r="K11" i="1"/>
  <c r="O11" i="1"/>
  <c r="G11" i="1" s="1"/>
  <c r="S11" i="1"/>
  <c r="G65" i="1"/>
  <c r="O64" i="1"/>
  <c r="S64" i="1"/>
  <c r="H208" i="1"/>
  <c r="P219" i="1"/>
  <c r="M219" i="1"/>
  <c r="CE165" i="1"/>
  <c r="BW165" i="1" s="1"/>
  <c r="CI165" i="1"/>
  <c r="CI158" i="1" s="1"/>
  <c r="CH214" i="1"/>
  <c r="BX215" i="1"/>
  <c r="L65" i="1"/>
  <c r="F65" i="1" s="1"/>
  <c r="F66" i="1"/>
  <c r="P64" i="1"/>
  <c r="L86" i="1"/>
  <c r="F86" i="1" s="1"/>
  <c r="Q165" i="1"/>
  <c r="Q158" i="1" s="1"/>
  <c r="U165" i="1"/>
  <c r="U158" i="1" s="1"/>
  <c r="I158" i="1" s="1"/>
  <c r="E158" i="1" s="1"/>
  <c r="BW141" i="1"/>
  <c r="CE139" i="1"/>
  <c r="BZ226" i="1"/>
  <c r="CH226" i="1"/>
  <c r="BX226" i="1" s="1"/>
  <c r="BX227" i="1"/>
  <c r="H120" i="1"/>
  <c r="R116" i="1"/>
  <c r="H116" i="1" s="1"/>
  <c r="L141" i="1"/>
  <c r="L139" i="1" s="1"/>
  <c r="F139" i="1" s="1"/>
  <c r="F145" i="1"/>
  <c r="O220" i="1"/>
  <c r="G221" i="1"/>
  <c r="F13" i="1"/>
  <c r="H51" i="1"/>
  <c r="L51" i="1"/>
  <c r="L49" i="1" s="1"/>
  <c r="H87" i="1"/>
  <c r="F159" i="1"/>
  <c r="L165" i="1"/>
  <c r="L158" i="1" s="1"/>
  <c r="F158" i="1" s="1"/>
  <c r="H166" i="1"/>
  <c r="J219" i="1"/>
  <c r="I227" i="1"/>
  <c r="E227" i="1" s="1"/>
  <c r="G227" i="1"/>
  <c r="O226" i="1"/>
  <c r="G226" i="1"/>
  <c r="AJ116" i="1"/>
  <c r="AD116" i="1"/>
  <c r="U207" i="1"/>
  <c r="I207" i="1" s="1"/>
  <c r="E207" i="1" s="1"/>
  <c r="L220" i="1"/>
  <c r="F220" i="1" s="1"/>
  <c r="AI11" i="1"/>
  <c r="Y11" i="1" s="1"/>
  <c r="AC49" i="1"/>
  <c r="W49" i="1" s="1"/>
  <c r="W51" i="1"/>
  <c r="AC116" i="1"/>
  <c r="W116" i="1"/>
  <c r="AK116" i="1"/>
  <c r="AC139" i="1"/>
  <c r="W141" i="1"/>
  <c r="N219" i="1"/>
  <c r="AB11" i="1"/>
  <c r="X17" i="1"/>
  <c r="AF11" i="1"/>
  <c r="X11" i="1" s="1"/>
  <c r="Y53" i="1"/>
  <c r="AI51" i="1"/>
  <c r="Y51" i="1" s="1"/>
  <c r="W65" i="1"/>
  <c r="Y65" i="1"/>
  <c r="W170" i="1"/>
  <c r="AC165" i="1"/>
  <c r="Y181" i="1"/>
  <c r="AI165" i="1"/>
  <c r="Y165" i="1" s="1"/>
  <c r="AF141" i="1"/>
  <c r="AG165" i="1"/>
  <c r="AG158" i="1" s="1"/>
  <c r="AK165" i="1"/>
  <c r="AK158" i="1"/>
  <c r="Y221" i="1"/>
  <c r="AI220" i="1"/>
  <c r="EV86" i="1"/>
  <c r="EV64" i="1" s="1"/>
  <c r="EP116" i="1"/>
  <c r="ES219" i="1"/>
  <c r="Y87" i="1"/>
  <c r="Y159" i="1"/>
  <c r="AA165" i="1"/>
  <c r="AA158" i="1" s="1"/>
  <c r="AH207" i="1"/>
  <c r="AL214" i="1"/>
  <c r="Z214" i="1" s="1"/>
  <c r="V214" i="1" s="1"/>
  <c r="Z215" i="1"/>
  <c r="V215" i="1" s="1"/>
  <c r="EJ141" i="1"/>
  <c r="DT145" i="1"/>
  <c r="DB86" i="1"/>
  <c r="CL98" i="1"/>
  <c r="AA207" i="1"/>
  <c r="ET64" i="1"/>
  <c r="ES207" i="1"/>
  <c r="EA86" i="1"/>
  <c r="EA64" i="1" s="1"/>
  <c r="EU11" i="1"/>
  <c r="EJ11" i="1"/>
  <c r="DT17" i="1"/>
  <c r="DB165" i="1"/>
  <c r="DB158" i="1" s="1"/>
  <c r="CL158" i="1" s="1"/>
  <c r="CL174" i="1"/>
  <c r="W214" i="1"/>
  <c r="X221" i="1"/>
  <c r="EV220" i="1"/>
  <c r="CY207" i="1"/>
  <c r="CY116" i="1"/>
  <c r="CV86" i="1"/>
  <c r="CV64" i="1" s="1"/>
  <c r="CV11" i="1"/>
  <c r="DP207" i="1"/>
  <c r="DS11" i="1"/>
  <c r="DC11" i="1" s="1"/>
  <c r="DJ165" i="1"/>
  <c r="DJ158" i="1" s="1"/>
  <c r="ER226" i="1"/>
  <c r="EU139" i="1"/>
  <c r="DT18" i="1"/>
  <c r="EJ116" i="1"/>
  <c r="DT116" i="1" s="1"/>
  <c r="DB220" i="1"/>
  <c r="DB219" i="1" s="1"/>
  <c r="CL219" i="1" s="1"/>
  <c r="CL221" i="1"/>
  <c r="DB141" i="1"/>
  <c r="CL145" i="1"/>
  <c r="DB17" i="1"/>
  <c r="CL17" i="1" s="1"/>
  <c r="CL18" i="1"/>
  <c r="EW165" i="1"/>
  <c r="EW158" i="1" s="1"/>
  <c r="AC227" i="1"/>
  <c r="CY139" i="1"/>
  <c r="CY11" i="1"/>
  <c r="DS207" i="1"/>
  <c r="DC207" i="1" s="1"/>
  <c r="EG207" i="1"/>
  <c r="EJ220" i="1"/>
  <c r="DT221" i="1"/>
  <c r="EJ51" i="1"/>
  <c r="DT53" i="1"/>
  <c r="FZ139" i="1"/>
  <c r="CL65" i="1"/>
  <c r="AC226" i="1"/>
  <c r="W226" i="1" s="1"/>
  <c r="W227" i="1"/>
  <c r="DT11" i="1"/>
  <c r="CE158" i="1"/>
  <c r="AN227" i="1"/>
  <c r="BG141" i="1"/>
  <c r="BE220" i="1"/>
  <c r="DT220" i="1"/>
  <c r="Y220" i="1"/>
  <c r="AI49" i="1"/>
  <c r="Y49" i="1" s="1"/>
  <c r="F141" i="1"/>
  <c r="H11" i="1"/>
  <c r="AT49" i="1"/>
  <c r="AN49" i="1" s="1"/>
  <c r="AN51" i="1"/>
  <c r="AP165" i="1"/>
  <c r="EJ139" i="1"/>
  <c r="DT139" i="1" s="1"/>
  <c r="DT141" i="1"/>
  <c r="AL207" i="1"/>
  <c r="Z207" i="1" s="1"/>
  <c r="V207" i="1" s="1"/>
  <c r="BX214" i="1"/>
  <c r="CH207" i="1"/>
  <c r="BX207" i="1" s="1"/>
  <c r="BQ158" i="1"/>
  <c r="BG158" i="1" s="1"/>
  <c r="CB11" i="1"/>
  <c r="BE51" i="1"/>
  <c r="BE49" i="1"/>
  <c r="W165" i="1"/>
  <c r="AC158" i="1"/>
  <c r="W158" i="1" s="1"/>
  <c r="W139" i="1"/>
  <c r="BW139" i="1"/>
  <c r="L64" i="1"/>
  <c r="F64" i="1" s="1"/>
  <c r="BQ64" i="1"/>
  <c r="BG64" i="1" s="1"/>
  <c r="BG65" i="1"/>
  <c r="AZ64" i="1"/>
  <c r="AL139" i="1"/>
  <c r="Z139" i="1" s="1"/>
  <c r="V139" i="1" s="1"/>
  <c r="Z141" i="1"/>
  <c r="V141" i="1"/>
  <c r="F49" i="1"/>
  <c r="BV11" i="1"/>
  <c r="AC219" i="1"/>
  <c r="W219" i="1"/>
  <c r="AI226" i="1" l="1"/>
  <c r="Y227" i="1"/>
  <c r="BV166" i="1"/>
  <c r="CB165" i="1"/>
  <c r="G53" i="1"/>
  <c r="O51" i="1"/>
  <c r="O49" i="1" s="1"/>
  <c r="G49" i="1" s="1"/>
  <c r="I66" i="1"/>
  <c r="E66" i="1" s="1"/>
  <c r="U65" i="1"/>
  <c r="I65" i="1" s="1"/>
  <c r="E65" i="1" s="1"/>
  <c r="AD86" i="1"/>
  <c r="EW86" i="1"/>
  <c r="CQ64" i="1"/>
  <c r="CL165" i="1"/>
  <c r="O219" i="1"/>
  <c r="G219" i="1" s="1"/>
  <c r="EF10" i="1"/>
  <c r="DY158" i="1"/>
  <c r="DI11" i="1"/>
  <c r="DK64" i="1"/>
  <c r="DK141" i="1"/>
  <c r="DK139" i="1" s="1"/>
  <c r="DO226" i="1"/>
  <c r="CR139" i="1"/>
  <c r="CX141" i="1"/>
  <c r="CX139" i="1" s="1"/>
  <c r="CX207" i="1"/>
  <c r="CQ220" i="1"/>
  <c r="CQ219" i="1" s="1"/>
  <c r="CX220" i="1"/>
  <c r="CX219" i="1" s="1"/>
  <c r="AV116" i="1"/>
  <c r="AR116" i="1"/>
  <c r="BA139" i="1"/>
  <c r="AZ214" i="1"/>
  <c r="AW214" i="1"/>
  <c r="AO215" i="1"/>
  <c r="BN141" i="1"/>
  <c r="BQ220" i="1"/>
  <c r="BG220" i="1" s="1"/>
  <c r="U11" i="1"/>
  <c r="I11" i="1" s="1"/>
  <c r="E11" i="1" s="1"/>
  <c r="J139" i="1"/>
  <c r="N139" i="1"/>
  <c r="AI214" i="1"/>
  <c r="Y215" i="1"/>
  <c r="AJ226" i="1"/>
  <c r="AJ219" i="1" s="1"/>
  <c r="EW116" i="1"/>
  <c r="FZ158" i="1"/>
  <c r="FZ138" i="1" s="1"/>
  <c r="DY11" i="1"/>
  <c r="L219" i="1"/>
  <c r="F219" i="1" s="1"/>
  <c r="AV158" i="1"/>
  <c r="AV138" i="1" s="1"/>
  <c r="EE158" i="1"/>
  <c r="EB219" i="1"/>
  <c r="F51" i="1"/>
  <c r="CB226" i="1"/>
  <c r="BV226" i="1" s="1"/>
  <c r="AI158" i="1"/>
  <c r="BQ226" i="1"/>
  <c r="BQ139" i="1"/>
  <c r="BQ138" i="1" s="1"/>
  <c r="BG138" i="1" s="1"/>
  <c r="BY141" i="1"/>
  <c r="BU141" i="1" s="1"/>
  <c r="G220" i="1"/>
  <c r="EP10" i="1"/>
  <c r="EH10" i="1"/>
  <c r="EC219" i="1"/>
  <c r="DN64" i="1"/>
  <c r="DL139" i="1"/>
  <c r="DR141" i="1"/>
  <c r="DR139" i="1" s="1"/>
  <c r="DR138" i="1" s="1"/>
  <c r="DA11" i="1"/>
  <c r="CZ141" i="1"/>
  <c r="CZ139" i="1" s="1"/>
  <c r="BA86" i="1"/>
  <c r="BA64" i="1" s="1"/>
  <c r="BA116" i="1"/>
  <c r="BC220" i="1"/>
  <c r="AQ221" i="1"/>
  <c r="AM221" i="1" s="1"/>
  <c r="BT17" i="1"/>
  <c r="BH17" i="1" s="1"/>
  <c r="BD17" i="1" s="1"/>
  <c r="BM11" i="1"/>
  <c r="BN86" i="1"/>
  <c r="BF86" i="1" s="1"/>
  <c r="BS207" i="1"/>
  <c r="BN220" i="1"/>
  <c r="BF220" i="1" s="1"/>
  <c r="BR220" i="1"/>
  <c r="BR219" i="1" s="1"/>
  <c r="BY18" i="1"/>
  <c r="BU18" i="1" s="1"/>
  <c r="CK17" i="1"/>
  <c r="CJ116" i="1"/>
  <c r="CE220" i="1"/>
  <c r="BW221" i="1"/>
  <c r="Z51" i="1"/>
  <c r="V51" i="1" s="1"/>
  <c r="AL49" i="1"/>
  <c r="Z49" i="1" s="1"/>
  <c r="V49" i="1" s="1"/>
  <c r="EP86" i="1"/>
  <c r="EP64" i="1" s="1"/>
  <c r="DI158" i="1"/>
  <c r="CB219" i="1"/>
  <c r="BV219" i="1" s="1"/>
  <c r="CU11" i="1"/>
  <c r="AU64" i="1"/>
  <c r="AY141" i="1"/>
  <c r="AY139" i="1" s="1"/>
  <c r="BG215" i="1"/>
  <c r="CC116" i="1"/>
  <c r="G215" i="1"/>
  <c r="O214" i="1"/>
  <c r="BA220" i="1"/>
  <c r="AS226" i="1"/>
  <c r="AS219" i="1" s="1"/>
  <c r="AV226" i="1"/>
  <c r="BI11" i="1"/>
  <c r="BR141" i="1"/>
  <c r="BR139" i="1" s="1"/>
  <c r="BI207" i="1"/>
  <c r="BQ207" i="1"/>
  <c r="BG207" i="1" s="1"/>
  <c r="BX224" i="1"/>
  <c r="CH220" i="1"/>
  <c r="BX220" i="1" s="1"/>
  <c r="AH116" i="1"/>
  <c r="AH165" i="1"/>
  <c r="AH158" i="1" s="1"/>
  <c r="AJ165" i="1"/>
  <c r="EQ165" i="1"/>
  <c r="CS139" i="1"/>
  <c r="EU207" i="1"/>
  <c r="CU86" i="1"/>
  <c r="CU64" i="1" s="1"/>
  <c r="DA86" i="1"/>
  <c r="DA116" i="1"/>
  <c r="CU165" i="1"/>
  <c r="CU158" i="1" s="1"/>
  <c r="CR220" i="1"/>
  <c r="DA220" i="1"/>
  <c r="DA219" i="1" s="1"/>
  <c r="BA11" i="1"/>
  <c r="AR64" i="1"/>
  <c r="AS86" i="1"/>
  <c r="AS64" i="1" s="1"/>
  <c r="AX141" i="1"/>
  <c r="BB141" i="1"/>
  <c r="AY165" i="1"/>
  <c r="BB207" i="1"/>
  <c r="AX220" i="1"/>
  <c r="AX219" i="1" s="1"/>
  <c r="BB220" i="1"/>
  <c r="BB219" i="1" s="1"/>
  <c r="BM86" i="1"/>
  <c r="BM64" i="1" s="1"/>
  <c r="BR116" i="1"/>
  <c r="BL139" i="1"/>
  <c r="BL138" i="1" s="1"/>
  <c r="BP141" i="1"/>
  <c r="BP139" i="1" s="1"/>
  <c r="BF215" i="1"/>
  <c r="BV66" i="1"/>
  <c r="CF116" i="1"/>
  <c r="CI141" i="1"/>
  <c r="CI139" i="1" s="1"/>
  <c r="CI138" i="1" s="1"/>
  <c r="AJ11" i="1"/>
  <c r="AK86" i="1"/>
  <c r="AE165" i="1"/>
  <c r="AE158" i="1" s="1"/>
  <c r="U141" i="1"/>
  <c r="I141" i="1" s="1"/>
  <c r="E141" i="1" s="1"/>
  <c r="EV141" i="1"/>
  <c r="EV139" i="1" s="1"/>
  <c r="ET139" i="1"/>
  <c r="EQ226" i="1"/>
  <c r="CY220" i="1"/>
  <c r="DP226" i="1"/>
  <c r="DM226" i="1"/>
  <c r="DJ226" i="1"/>
  <c r="DM86" i="1"/>
  <c r="DM64" i="1" s="1"/>
  <c r="EA207" i="1"/>
  <c r="EU226" i="1"/>
  <c r="BM220" i="1"/>
  <c r="BZ116" i="1"/>
  <c r="CE226" i="1"/>
  <c r="BW226" i="1" s="1"/>
  <c r="K116" i="1"/>
  <c r="O116" i="1"/>
  <c r="G116" i="1" s="1"/>
  <c r="R158" i="1"/>
  <c r="H158" i="1" s="1"/>
  <c r="K165" i="1"/>
  <c r="K158" i="1" s="1"/>
  <c r="K219" i="1"/>
  <c r="AJ86" i="1"/>
  <c r="AJ64" i="1" s="1"/>
  <c r="AD141" i="1"/>
  <c r="AD139" i="1" s="1"/>
  <c r="AH141" i="1"/>
  <c r="AH139" i="1" s="1"/>
  <c r="AH138" i="1" s="1"/>
  <c r="AH220" i="1"/>
  <c r="AB226" i="1"/>
  <c r="AB219" i="1" s="1"/>
  <c r="AK226" i="1"/>
  <c r="U116" i="1"/>
  <c r="I116" i="1" s="1"/>
  <c r="E116" i="1" s="1"/>
  <c r="ET11" i="1"/>
  <c r="EQ11" i="1"/>
  <c r="EV116" i="1"/>
  <c r="EV10" i="1" s="1"/>
  <c r="ET116" i="1"/>
  <c r="ES116" i="1"/>
  <c r="EQ116" i="1"/>
  <c r="EV207" i="1"/>
  <c r="ET207" i="1"/>
  <c r="DS226" i="1"/>
  <c r="DP141" i="1"/>
  <c r="DM116" i="1"/>
  <c r="EG165" i="1"/>
  <c r="EG158" i="1" s="1"/>
  <c r="EA141" i="1"/>
  <c r="ED86" i="1"/>
  <c r="ED64" i="1" s="1"/>
  <c r="ED11" i="1"/>
  <c r="EW220" i="1"/>
  <c r="EW219" i="1" s="1"/>
  <c r="BT220" i="1"/>
  <c r="CB141" i="1"/>
  <c r="CA226" i="1"/>
  <c r="CA219" i="1" s="1"/>
  <c r="N11" i="1"/>
  <c r="R86" i="1"/>
  <c r="N86" i="1"/>
  <c r="N64" i="1" s="1"/>
  <c r="N10" i="1" s="1"/>
  <c r="N9" i="1" s="1"/>
  <c r="N8" i="1" s="1"/>
  <c r="N6" i="1" s="1"/>
  <c r="T86" i="1"/>
  <c r="T64" i="1" s="1"/>
  <c r="S116" i="1"/>
  <c r="S10" i="1" s="1"/>
  <c r="M141" i="1"/>
  <c r="Q141" i="1"/>
  <c r="P165" i="1"/>
  <c r="P158" i="1" s="1"/>
  <c r="M207" i="1"/>
  <c r="AA11" i="1"/>
  <c r="AD11" i="1"/>
  <c r="AH11" i="1"/>
  <c r="AG64" i="1"/>
  <c r="AG10" i="1" s="1"/>
  <c r="AC86" i="1"/>
  <c r="AG86" i="1"/>
  <c r="AA139" i="1"/>
  <c r="AA138" i="1" s="1"/>
  <c r="AE139" i="1"/>
  <c r="AE138" i="1" s="1"/>
  <c r="AG207" i="1"/>
  <c r="AE226" i="1"/>
  <c r="EV226" i="1"/>
  <c r="EV219" i="1" s="1"/>
  <c r="CY226" i="1"/>
  <c r="DS86" i="1"/>
  <c r="ED165" i="1"/>
  <c r="ED158" i="1" s="1"/>
  <c r="EA220" i="1"/>
  <c r="EW207" i="1"/>
  <c r="BW158" i="1"/>
  <c r="CE138" i="1"/>
  <c r="BW138" i="1" s="1"/>
  <c r="BO10" i="1"/>
  <c r="L138" i="1"/>
  <c r="F138" i="1" s="1"/>
  <c r="BG139" i="1"/>
  <c r="CB49" i="1"/>
  <c r="CL220" i="1"/>
  <c r="EJ49" i="1"/>
  <c r="DT51" i="1"/>
  <c r="G165" i="1"/>
  <c r="O158" i="1"/>
  <c r="G158" i="1" s="1"/>
  <c r="DB11" i="1"/>
  <c r="CL11" i="1" s="1"/>
  <c r="F165" i="1"/>
  <c r="DY139" i="1"/>
  <c r="AC138" i="1"/>
  <c r="BF226" i="1"/>
  <c r="I165" i="1"/>
  <c r="E165" i="1" s="1"/>
  <c r="BK219" i="1"/>
  <c r="BE219" i="1" s="1"/>
  <c r="DZ158" i="1"/>
  <c r="DL11" i="1"/>
  <c r="DK226" i="1"/>
  <c r="DK219" i="1" s="1"/>
  <c r="CR207" i="1"/>
  <c r="AO53" i="1"/>
  <c r="AW51" i="1"/>
  <c r="AU158" i="1"/>
  <c r="BC214" i="1"/>
  <c r="AQ215" i="1"/>
  <c r="AM215" i="1" s="1"/>
  <c r="BJ11" i="1"/>
  <c r="BR11" i="1"/>
  <c r="BO64" i="1"/>
  <c r="BY53" i="1"/>
  <c r="BU53" i="1" s="1"/>
  <c r="CK51" i="1"/>
  <c r="CF64" i="1"/>
  <c r="CF10" i="1" s="1"/>
  <c r="CH141" i="1"/>
  <c r="CD139" i="1"/>
  <c r="BX170" i="1"/>
  <c r="CH165" i="1"/>
  <c r="BZ10" i="1"/>
  <c r="BZ9" i="1" s="1"/>
  <c r="EC139" i="1"/>
  <c r="EC138" i="1" s="1"/>
  <c r="EI139" i="1"/>
  <c r="DN10" i="1"/>
  <c r="DK138" i="1"/>
  <c r="CW64" i="1"/>
  <c r="CR219" i="1"/>
  <c r="AU138" i="1"/>
  <c r="BA165" i="1"/>
  <c r="BA158" i="1" s="1"/>
  <c r="BA138" i="1" s="1"/>
  <c r="AU207" i="1"/>
  <c r="AQ220" i="1"/>
  <c r="AM220" i="1" s="1"/>
  <c r="AV219" i="1"/>
  <c r="AP224" i="1"/>
  <c r="AZ220" i="1"/>
  <c r="BG18" i="1"/>
  <c r="BQ17" i="1"/>
  <c r="BL86" i="1"/>
  <c r="BT165" i="1"/>
  <c r="BO220" i="1"/>
  <c r="BO219" i="1" s="1"/>
  <c r="CA139" i="1"/>
  <c r="CG165" i="1"/>
  <c r="CG158" i="1" s="1"/>
  <c r="CG138" i="1" s="1"/>
  <c r="CK165" i="1"/>
  <c r="BZ220" i="1"/>
  <c r="BZ219" i="1" s="1"/>
  <c r="CK65" i="1"/>
  <c r="BY66" i="1"/>
  <c r="BU66" i="1" s="1"/>
  <c r="CK116" i="1"/>
  <c r="BY116" i="1" s="1"/>
  <c r="BU116" i="1" s="1"/>
  <c r="BY117" i="1"/>
  <c r="BU117" i="1" s="1"/>
  <c r="DI138" i="1"/>
  <c r="CU220" i="1"/>
  <c r="AX139" i="1"/>
  <c r="BB139" i="1"/>
  <c r="BK65" i="1"/>
  <c r="BE65" i="1" s="1"/>
  <c r="BE66" i="1"/>
  <c r="BI141" i="1"/>
  <c r="BI139" i="1" s="1"/>
  <c r="BH142" i="1"/>
  <c r="BD142" i="1" s="1"/>
  <c r="BT141" i="1"/>
  <c r="BC139" i="1"/>
  <c r="AQ139" i="1" s="1"/>
  <c r="AM139" i="1" s="1"/>
  <c r="AQ141" i="1"/>
  <c r="AM141" i="1" s="1"/>
  <c r="F215" i="1"/>
  <c r="L214" i="1"/>
  <c r="G214" i="1"/>
  <c r="O207" i="1"/>
  <c r="G207" i="1" s="1"/>
  <c r="H215" i="1"/>
  <c r="R214" i="1"/>
  <c r="EJ165" i="1"/>
  <c r="DT170" i="1"/>
  <c r="DQ64" i="1"/>
  <c r="DO116" i="1"/>
  <c r="DH139" i="1"/>
  <c r="DQ226" i="1"/>
  <c r="DQ219" i="1" s="1"/>
  <c r="DA64" i="1"/>
  <c r="DA10" i="1" s="1"/>
  <c r="CW116" i="1"/>
  <c r="CR165" i="1"/>
  <c r="CR158" i="1" s="1"/>
  <c r="CR138" i="1" s="1"/>
  <c r="CZ165" i="1"/>
  <c r="CU207" i="1"/>
  <c r="AX86" i="1"/>
  <c r="AX64" i="1" s="1"/>
  <c r="BC165" i="1"/>
  <c r="AX165" i="1"/>
  <c r="AX158" i="1" s="1"/>
  <c r="AX138" i="1" s="1"/>
  <c r="BL64" i="1"/>
  <c r="BM116" i="1"/>
  <c r="BI116" i="1"/>
  <c r="BI10" i="1" s="1"/>
  <c r="BM139" i="1"/>
  <c r="BM138" i="1" s="1"/>
  <c r="BJ141" i="1"/>
  <c r="BJ139" i="1" s="1"/>
  <c r="BJ138" i="1" s="1"/>
  <c r="BI165" i="1"/>
  <c r="BI158" i="1" s="1"/>
  <c r="BS220" i="1"/>
  <c r="BS219" i="1" s="1"/>
  <c r="BP220" i="1"/>
  <c r="CD86" i="1"/>
  <c r="CD64" i="1" s="1"/>
  <c r="CD10" i="1" s="1"/>
  <c r="CD165" i="1"/>
  <c r="CD158" i="1" s="1"/>
  <c r="CJ207" i="1"/>
  <c r="CG219" i="1"/>
  <c r="CD220" i="1"/>
  <c r="CD219" i="1" s="1"/>
  <c r="G66" i="1"/>
  <c r="R141" i="1"/>
  <c r="H142" i="1"/>
  <c r="DK11" i="1"/>
  <c r="DO64" i="1"/>
  <c r="DL86" i="1"/>
  <c r="DL64" i="1" s="1"/>
  <c r="DK116" i="1"/>
  <c r="DQ116" i="1"/>
  <c r="DC128" i="1"/>
  <c r="DO139" i="1"/>
  <c r="DN141" i="1"/>
  <c r="DN139" i="1" s="1"/>
  <c r="DQ158" i="1"/>
  <c r="DH165" i="1"/>
  <c r="DH158" i="1" s="1"/>
  <c r="DH138" i="1" s="1"/>
  <c r="DL165" i="1"/>
  <c r="DL158" i="1" s="1"/>
  <c r="DL138" i="1" s="1"/>
  <c r="CQ11" i="1"/>
  <c r="CX11" i="1"/>
  <c r="CX86" i="1"/>
  <c r="CQ116" i="1"/>
  <c r="CX116" i="1"/>
  <c r="CZ116" i="1"/>
  <c r="CW165" i="1"/>
  <c r="CW158" i="1" s="1"/>
  <c r="CW138" i="1" s="1"/>
  <c r="CX165" i="1"/>
  <c r="AR11" i="1"/>
  <c r="AR10" i="1" s="1"/>
  <c r="BC17" i="1"/>
  <c r="AQ17" i="1" s="1"/>
  <c r="AM17" i="1" s="1"/>
  <c r="AZ51" i="1"/>
  <c r="AT86" i="1"/>
  <c r="BB86" i="1"/>
  <c r="AX116" i="1"/>
  <c r="AR165" i="1"/>
  <c r="AY207" i="1"/>
  <c r="BC227" i="1"/>
  <c r="BP11" i="1"/>
  <c r="BR86" i="1"/>
  <c r="BR64" i="1" s="1"/>
  <c r="BN165" i="1"/>
  <c r="BR165" i="1"/>
  <c r="BR158" i="1" s="1"/>
  <c r="BR138" i="1" s="1"/>
  <c r="BP207" i="1"/>
  <c r="BP226" i="1"/>
  <c r="CJ11" i="1"/>
  <c r="CI86" i="1"/>
  <c r="CI64" i="1" s="1"/>
  <c r="CA86" i="1"/>
  <c r="CA64" i="1" s="1"/>
  <c r="CA165" i="1"/>
  <c r="CA158" i="1" s="1"/>
  <c r="CG207" i="1"/>
  <c r="T11" i="1"/>
  <c r="H159" i="1"/>
  <c r="S219" i="1"/>
  <c r="EP219" i="1"/>
  <c r="EE139" i="1"/>
  <c r="EE138" i="1" s="1"/>
  <c r="EE9" i="1" s="1"/>
  <c r="EE8" i="1" s="1"/>
  <c r="EE6" i="1" s="1"/>
  <c r="EB158" i="1"/>
  <c r="EH158" i="1"/>
  <c r="EH138" i="1" s="1"/>
  <c r="EH9" i="1" s="1"/>
  <c r="EH8" i="1" s="1"/>
  <c r="EH6" i="1" s="1"/>
  <c r="EI158" i="1"/>
  <c r="DZ138" i="1"/>
  <c r="DZ9" i="1" s="1"/>
  <c r="DZ8" i="1" s="1"/>
  <c r="DZ6" i="1" s="1"/>
  <c r="DR11" i="1"/>
  <c r="DI86" i="1"/>
  <c r="DI64" i="1" s="1"/>
  <c r="DI10" i="1" s="1"/>
  <c r="DI9" i="1" s="1"/>
  <c r="DI8" i="1" s="1"/>
  <c r="DI6" i="1" s="1"/>
  <c r="DH116" i="1"/>
  <c r="DL116" i="1"/>
  <c r="DI219" i="1"/>
  <c r="DN220" i="1"/>
  <c r="DN219" i="1" s="1"/>
  <c r="DR220" i="1"/>
  <c r="CW11" i="1"/>
  <c r="CR86" i="1"/>
  <c r="CR64" i="1" s="1"/>
  <c r="CR116" i="1"/>
  <c r="DA139" i="1"/>
  <c r="CQ207" i="1"/>
  <c r="CZ226" i="1"/>
  <c r="AY11" i="1"/>
  <c r="BB11" i="1"/>
  <c r="AX11" i="1"/>
  <c r="AU116" i="1"/>
  <c r="AU10" i="1" s="1"/>
  <c r="AU9" i="1" s="1"/>
  <c r="AU8" i="1" s="1"/>
  <c r="BB116" i="1"/>
  <c r="AT116" i="1"/>
  <c r="AN116" i="1" s="1"/>
  <c r="AS141" i="1"/>
  <c r="AS139" i="1" s="1"/>
  <c r="AW141" i="1"/>
  <c r="AS165" i="1"/>
  <c r="AR220" i="1"/>
  <c r="AR219" i="1" s="1"/>
  <c r="AW220" i="1"/>
  <c r="AO220" i="1" s="1"/>
  <c r="AU220" i="1"/>
  <c r="AU219" i="1" s="1"/>
  <c r="BL11" i="1"/>
  <c r="BL10" i="1" s="1"/>
  <c r="BL9" i="1" s="1"/>
  <c r="BL8" i="1" s="1"/>
  <c r="BL6" i="1" s="1"/>
  <c r="BO141" i="1"/>
  <c r="BO139" i="1" s="1"/>
  <c r="BO165" i="1"/>
  <c r="BO158" i="1" s="1"/>
  <c r="BR207" i="1"/>
  <c r="BI226" i="1"/>
  <c r="BI219" i="1" s="1"/>
  <c r="CA11" i="1"/>
  <c r="CC64" i="1"/>
  <c r="CG64" i="1"/>
  <c r="CC141" i="1"/>
  <c r="CC139" i="1" s="1"/>
  <c r="CC138" i="1" s="1"/>
  <c r="CK227" i="1"/>
  <c r="BY229" i="1"/>
  <c r="BU229" i="1" s="1"/>
  <c r="Q11" i="1"/>
  <c r="J64" i="1"/>
  <c r="M86" i="1"/>
  <c r="M64" i="1" s="1"/>
  <c r="J165" i="1"/>
  <c r="J158" i="1" s="1"/>
  <c r="J138" i="1" s="1"/>
  <c r="W17" i="1"/>
  <c r="AC11" i="1"/>
  <c r="Y142" i="1"/>
  <c r="AI141" i="1"/>
  <c r="Z229" i="1"/>
  <c r="V229" i="1" s="1"/>
  <c r="AL227" i="1"/>
  <c r="Q86" i="1"/>
  <c r="Q64" i="1" s="1"/>
  <c r="M116" i="1"/>
  <c r="T116" i="1"/>
  <c r="K141" i="1"/>
  <c r="K139" i="1" s="1"/>
  <c r="K138" i="1" s="1"/>
  <c r="S141" i="1"/>
  <c r="S139" i="1" s="1"/>
  <c r="S165" i="1"/>
  <c r="S158" i="1" s="1"/>
  <c r="X51" i="1"/>
  <c r="AF49" i="1"/>
  <c r="X49" i="1" s="1"/>
  <c r="AB86" i="1"/>
  <c r="AB64" i="1" s="1"/>
  <c r="DJ219" i="1"/>
  <c r="DP139" i="1"/>
  <c r="DP86" i="1"/>
  <c r="DP64" i="1" s="1"/>
  <c r="EJ214" i="1"/>
  <c r="DT214" i="1" s="1"/>
  <c r="DT215" i="1"/>
  <c r="BZ207" i="1"/>
  <c r="CD207" i="1"/>
  <c r="CI207" i="1"/>
  <c r="CF220" i="1"/>
  <c r="CF219" i="1" s="1"/>
  <c r="CI220" i="1"/>
  <c r="CI219" i="1" s="1"/>
  <c r="M11" i="1"/>
  <c r="M10" i="1" s="1"/>
  <c r="G87" i="1"/>
  <c r="K86" i="1"/>
  <c r="K64" i="1" s="1"/>
  <c r="K10" i="1" s="1"/>
  <c r="U86" i="1"/>
  <c r="J116" i="1"/>
  <c r="N116" i="1"/>
  <c r="Q116" i="1"/>
  <c r="P141" i="1"/>
  <c r="P139" i="1" s="1"/>
  <c r="P138" i="1" s="1"/>
  <c r="T141" i="1"/>
  <c r="T139" i="1" s="1"/>
  <c r="T138" i="1" s="1"/>
  <c r="T158" i="1"/>
  <c r="I221" i="1"/>
  <c r="E221" i="1" s="1"/>
  <c r="Q219" i="1"/>
  <c r="X53" i="1"/>
  <c r="AA64" i="1"/>
  <c r="AD64" i="1"/>
  <c r="AD10" i="1" s="1"/>
  <c r="AB138" i="1"/>
  <c r="EQ158" i="1"/>
  <c r="EQ138" i="1" s="1"/>
  <c r="CY165" i="1"/>
  <c r="CY158" i="1" s="1"/>
  <c r="CY138" i="1" s="1"/>
  <c r="DM220" i="1"/>
  <c r="DM219" i="1" s="1"/>
  <c r="DS165" i="1"/>
  <c r="DP116" i="1"/>
  <c r="DM11" i="1"/>
  <c r="DM10" i="1" s="1"/>
  <c r="EG116" i="1"/>
  <c r="ER220" i="1"/>
  <c r="ER219" i="1" s="1"/>
  <c r="M139" i="1"/>
  <c r="M138" i="1" s="1"/>
  <c r="Q139" i="1"/>
  <c r="Q138" i="1" s="1"/>
  <c r="N158" i="1"/>
  <c r="N138" i="1" s="1"/>
  <c r="T207" i="1"/>
  <c r="Q207" i="1"/>
  <c r="R220" i="1"/>
  <c r="H221" i="1"/>
  <c r="H232" i="1"/>
  <c r="R226" i="1"/>
  <c r="H226" i="1" s="1"/>
  <c r="AE64" i="1"/>
  <c r="Y103" i="1"/>
  <c r="AI86" i="1"/>
  <c r="Z166" i="1"/>
  <c r="V166" i="1" s="1"/>
  <c r="AL165" i="1"/>
  <c r="AL220" i="1"/>
  <c r="Z221" i="1"/>
  <c r="V221" i="1" s="1"/>
  <c r="EQ219" i="1"/>
  <c r="EJ227" i="1"/>
  <c r="DT229" i="1"/>
  <c r="T220" i="1"/>
  <c r="T219" i="1" s="1"/>
  <c r="G229" i="1"/>
  <c r="AH64" i="1"/>
  <c r="AH10" i="1" s="1"/>
  <c r="AH9" i="1" s="1"/>
  <c r="AH8" i="1" s="1"/>
  <c r="AK64" i="1"/>
  <c r="AK10" i="1" s="1"/>
  <c r="AF86" i="1"/>
  <c r="AF165" i="1"/>
  <c r="X165" i="1" s="1"/>
  <c r="AE207" i="1"/>
  <c r="AK219" i="1"/>
  <c r="EP165" i="1"/>
  <c r="EP158" i="1" s="1"/>
  <c r="EP138" i="1" s="1"/>
  <c r="EP9" i="1" s="1"/>
  <c r="EP8" i="1" s="1"/>
  <c r="EP6" i="1" s="1"/>
  <c r="CY86" i="1"/>
  <c r="CY64" i="1" s="1"/>
  <c r="CY10" i="1" s="1"/>
  <c r="DM207" i="1"/>
  <c r="DS141" i="1"/>
  <c r="DS116" i="1"/>
  <c r="DP165" i="1"/>
  <c r="DP158" i="1" s="1"/>
  <c r="DP11" i="1"/>
  <c r="DM165" i="1"/>
  <c r="ED220" i="1"/>
  <c r="EG11" i="1"/>
  <c r="ED207" i="1"/>
  <c r="ED116" i="1"/>
  <c r="ED10" i="1" s="1"/>
  <c r="EU86" i="1"/>
  <c r="EU64" i="1" s="1"/>
  <c r="AA10" i="1"/>
  <c r="AB116" i="1"/>
  <c r="AE116" i="1"/>
  <c r="AI116" i="1"/>
  <c r="Y116" i="1" s="1"/>
  <c r="AL116" i="1"/>
  <c r="Z116" i="1" s="1"/>
  <c r="V116" i="1" s="1"/>
  <c r="AG139" i="1"/>
  <c r="AG138" i="1" s="1"/>
  <c r="AK139" i="1"/>
  <c r="AK138" i="1" s="1"/>
  <c r="AB207" i="1"/>
  <c r="AE220" i="1"/>
  <c r="AE219" i="1" s="1"/>
  <c r="AG226" i="1"/>
  <c r="AG219" i="1" s="1"/>
  <c r="U139" i="1"/>
  <c r="ES141" i="1"/>
  <c r="ES139" i="1" s="1"/>
  <c r="ES138" i="1" s="1"/>
  <c r="ET219" i="1"/>
  <c r="CS86" i="1"/>
  <c r="CS64" i="1" s="1"/>
  <c r="EG86" i="1"/>
  <c r="EG64" i="1" s="1"/>
  <c r="EA165" i="1"/>
  <c r="EA158" i="1" s="1"/>
  <c r="EA139" i="1"/>
  <c r="EA138" i="1" s="1"/>
  <c r="FZ11" i="1"/>
  <c r="FZ86" i="1"/>
  <c r="FZ64" i="1" s="1"/>
  <c r="FZ10" i="1" s="1"/>
  <c r="AL11" i="1"/>
  <c r="AF116" i="1"/>
  <c r="X116" i="1" s="1"/>
  <c r="AJ138" i="1"/>
  <c r="AD138" i="1"/>
  <c r="AJ158" i="1"/>
  <c r="AK207" i="1"/>
  <c r="ES86" i="1"/>
  <c r="ES64" i="1" s="1"/>
  <c r="ES10" i="1" s="1"/>
  <c r="ES9" i="1" s="1"/>
  <c r="ES8" i="1" s="1"/>
  <c r="ES6" i="1" s="1"/>
  <c r="CS116" i="1"/>
  <c r="DM141" i="1"/>
  <c r="DM139" i="1" s="1"/>
  <c r="DJ141" i="1"/>
  <c r="DJ139" i="1" s="1"/>
  <c r="DJ138" i="1" s="1"/>
  <c r="EG220" i="1"/>
  <c r="EG141" i="1"/>
  <c r="EG139" i="1" s="1"/>
  <c r="EG138" i="1" s="1"/>
  <c r="EA116" i="1"/>
  <c r="ED141" i="1"/>
  <c r="ED139" i="1" s="1"/>
  <c r="ED138" i="1" s="1"/>
  <c r="EW141" i="1"/>
  <c r="EW139" i="1" s="1"/>
  <c r="EW138" i="1" s="1"/>
  <c r="X141" i="1"/>
  <c r="AF139" i="1"/>
  <c r="DN138" i="1"/>
  <c r="DN9" i="1" s="1"/>
  <c r="DN8" i="1" s="1"/>
  <c r="DN6" i="1" s="1"/>
  <c r="BG226" i="1"/>
  <c r="BQ219" i="1"/>
  <c r="BG219" i="1" s="1"/>
  <c r="AP64" i="1"/>
  <c r="Y158" i="1"/>
  <c r="G64" i="1"/>
  <c r="O10" i="1"/>
  <c r="BV49" i="1"/>
  <c r="DT49" i="1"/>
  <c r="CL86" i="1"/>
  <c r="DB64" i="1"/>
  <c r="CL64" i="1" s="1"/>
  <c r="BX49" i="1"/>
  <c r="AT219" i="1"/>
  <c r="AN219" i="1" s="1"/>
  <c r="AN226" i="1"/>
  <c r="BE165" i="1"/>
  <c r="BK158" i="1"/>
  <c r="EB10" i="1"/>
  <c r="EB9" i="1" s="1"/>
  <c r="EB8" i="1" s="1"/>
  <c r="EB6" i="1" s="1"/>
  <c r="BY139" i="1"/>
  <c r="BU139" i="1" s="1"/>
  <c r="CL141" i="1"/>
  <c r="DB139" i="1"/>
  <c r="AW219" i="1"/>
  <c r="AO219" i="1" s="1"/>
  <c r="AO226" i="1"/>
  <c r="CB64" i="1"/>
  <c r="BV64" i="1" s="1"/>
  <c r="BV86" i="1"/>
  <c r="AN165" i="1"/>
  <c r="AT158" i="1"/>
  <c r="AN158" i="1" s="1"/>
  <c r="EB139" i="1"/>
  <c r="EF139" i="1"/>
  <c r="EF138" i="1" s="1"/>
  <c r="EF9" i="1" s="1"/>
  <c r="EF8" i="1" s="1"/>
  <c r="EF6" i="1" s="1"/>
  <c r="DY10" i="1"/>
  <c r="EI138" i="1"/>
  <c r="DK10" i="1"/>
  <c r="DK9" i="1" s="1"/>
  <c r="DO11" i="1"/>
  <c r="DR64" i="1"/>
  <c r="DR10" i="1" s="1"/>
  <c r="DR9" i="1" s="1"/>
  <c r="DH86" i="1"/>
  <c r="DH64" i="1" s="1"/>
  <c r="DH10" i="1" s="1"/>
  <c r="DQ138" i="1"/>
  <c r="CH219" i="1"/>
  <c r="BX219" i="1" s="1"/>
  <c r="EC10" i="1"/>
  <c r="EC9" i="1" s="1"/>
  <c r="EC8" i="1" s="1"/>
  <c r="EC6" i="1" s="1"/>
  <c r="DY138" i="1"/>
  <c r="DQ11" i="1"/>
  <c r="DQ10" i="1" s="1"/>
  <c r="BC65" i="1"/>
  <c r="AQ66" i="1"/>
  <c r="AM66" i="1" s="1"/>
  <c r="AN142" i="1"/>
  <c r="AT141" i="1"/>
  <c r="AP142" i="1"/>
  <c r="AZ141" i="1"/>
  <c r="BT11" i="1"/>
  <c r="BH13" i="1"/>
  <c r="BD13" i="1" s="1"/>
  <c r="BH141" i="1"/>
  <c r="BD141" i="1" s="1"/>
  <c r="BT139" i="1"/>
  <c r="DR207" i="1"/>
  <c r="DO219" i="1"/>
  <c r="CU116" i="1"/>
  <c r="BC86" i="1"/>
  <c r="AQ86" i="1" s="1"/>
  <c r="AM86" i="1" s="1"/>
  <c r="AQ87" i="1"/>
  <c r="AM87" i="1" s="1"/>
  <c r="AO166" i="1"/>
  <c r="AW165" i="1"/>
  <c r="AO214" i="1"/>
  <c r="AW207" i="1"/>
  <c r="AO207" i="1" s="1"/>
  <c r="BE18" i="1"/>
  <c r="BK17" i="1"/>
  <c r="BF18" i="1"/>
  <c r="BN17" i="1"/>
  <c r="BF17" i="1" s="1"/>
  <c r="BT158" i="1"/>
  <c r="BH158" i="1" s="1"/>
  <c r="BD158" i="1" s="1"/>
  <c r="BH165" i="1"/>
  <c r="BD165" i="1" s="1"/>
  <c r="EI10" i="1"/>
  <c r="EI9" i="1" s="1"/>
  <c r="EI8" i="1" s="1"/>
  <c r="EI6" i="1" s="1"/>
  <c r="DO158" i="1"/>
  <c r="DO138" i="1" s="1"/>
  <c r="CR11" i="1"/>
  <c r="CX64" i="1"/>
  <c r="CX10" i="1" s="1"/>
  <c r="CX158" i="1"/>
  <c r="CX138" i="1" s="1"/>
  <c r="CQ165" i="1"/>
  <c r="CU219" i="1"/>
  <c r="AP66" i="1"/>
  <c r="AW86" i="1"/>
  <c r="AO86" i="1" s="1"/>
  <c r="AO87" i="1"/>
  <c r="AS116" i="1"/>
  <c r="AS10" i="1" s="1"/>
  <c r="BC116" i="1"/>
  <c r="AQ116" i="1" s="1"/>
  <c r="AM116" i="1" s="1"/>
  <c r="AQ117" i="1"/>
  <c r="AM117" i="1" s="1"/>
  <c r="BA207" i="1"/>
  <c r="BF53" i="1"/>
  <c r="BN51" i="1"/>
  <c r="BQ51" i="1"/>
  <c r="BG53" i="1"/>
  <c r="BN116" i="1"/>
  <c r="BF116" i="1" s="1"/>
  <c r="BF117" i="1"/>
  <c r="BP165" i="1"/>
  <c r="BP158" i="1" s="1"/>
  <c r="DN165" i="1"/>
  <c r="DN158" i="1" s="1"/>
  <c r="DK207" i="1"/>
  <c r="DR226" i="1"/>
  <c r="DR219" i="1" s="1"/>
  <c r="CZ86" i="1"/>
  <c r="CZ64" i="1" s="1"/>
  <c r="CZ10" i="1" s="1"/>
  <c r="AP117" i="1"/>
  <c r="AZ116" i="1"/>
  <c r="AP116" i="1" s="1"/>
  <c r="AQ165" i="1"/>
  <c r="AM165" i="1" s="1"/>
  <c r="BC158" i="1"/>
  <c r="BH87" i="1"/>
  <c r="BD87" i="1" s="1"/>
  <c r="BT86" i="1"/>
  <c r="BH86" i="1" s="1"/>
  <c r="BD86" i="1" s="1"/>
  <c r="CZ158" i="1"/>
  <c r="CZ138" i="1" s="1"/>
  <c r="CW207" i="1"/>
  <c r="CZ219" i="1"/>
  <c r="AV11" i="1"/>
  <c r="BC51" i="1"/>
  <c r="AQ53" i="1"/>
  <c r="AM53" i="1" s="1"/>
  <c r="AY64" i="1"/>
  <c r="AY10" i="1" s="1"/>
  <c r="AW65" i="1"/>
  <c r="AO66" i="1"/>
  <c r="AO145" i="1"/>
  <c r="AR158" i="1"/>
  <c r="AR138" i="1" s="1"/>
  <c r="BB165" i="1"/>
  <c r="BB158" i="1" s="1"/>
  <c r="BB138" i="1" s="1"/>
  <c r="AR207" i="1"/>
  <c r="AV207" i="1"/>
  <c r="AX207" i="1"/>
  <c r="AY219" i="1"/>
  <c r="BS165" i="1"/>
  <c r="BS158" i="1" s="1"/>
  <c r="CQ158" i="1"/>
  <c r="CQ138" i="1" s="1"/>
  <c r="AQ25" i="1"/>
  <c r="AM25" i="1" s="1"/>
  <c r="BC11" i="1"/>
  <c r="BB64" i="1"/>
  <c r="AW116" i="1"/>
  <c r="AO116" i="1" s="1"/>
  <c r="AS158" i="1"/>
  <c r="AS138" i="1" s="1"/>
  <c r="AY158" i="1"/>
  <c r="AY138" i="1" s="1"/>
  <c r="AS207" i="1"/>
  <c r="BA226" i="1"/>
  <c r="BN11" i="1"/>
  <c r="BH65" i="1"/>
  <c r="BD65" i="1" s="1"/>
  <c r="BJ116" i="1"/>
  <c r="BJ10" i="1" s="1"/>
  <c r="BP116" i="1"/>
  <c r="BP138" i="1"/>
  <c r="CU139" i="1"/>
  <c r="CU138" i="1" s="1"/>
  <c r="DA165" i="1"/>
  <c r="DA158" i="1" s="1"/>
  <c r="DA138" i="1" s="1"/>
  <c r="AV86" i="1"/>
  <c r="AV64" i="1" s="1"/>
  <c r="AP220" i="1"/>
  <c r="BA219" i="1"/>
  <c r="BN65" i="1"/>
  <c r="BF66" i="1"/>
  <c r="BP86" i="1"/>
  <c r="BP64" i="1" s="1"/>
  <c r="BP10" i="1" s="1"/>
  <c r="BP9" i="1" s="1"/>
  <c r="BP8" i="1" s="1"/>
  <c r="BS86" i="1"/>
  <c r="BS64" i="1" s="1"/>
  <c r="BS10" i="1" s="1"/>
  <c r="BK86" i="1"/>
  <c r="BQ116" i="1"/>
  <c r="BG116" i="1" s="1"/>
  <c r="BG117" i="1"/>
  <c r="BS141" i="1"/>
  <c r="BS139" i="1" s="1"/>
  <c r="BS138" i="1" s="1"/>
  <c r="BN207" i="1"/>
  <c r="BF207" i="1" s="1"/>
  <c r="BF208" i="1"/>
  <c r="BM219" i="1"/>
  <c r="AZ227" i="1"/>
  <c r="BT51" i="1"/>
  <c r="BF166" i="1"/>
  <c r="BJ219" i="1"/>
  <c r="BH227" i="1"/>
  <c r="BD227" i="1" s="1"/>
  <c r="BT226" i="1"/>
  <c r="BH226" i="1" s="1"/>
  <c r="BD226" i="1" s="1"/>
  <c r="CE86" i="1"/>
  <c r="BW86" i="1" s="1"/>
  <c r="BW98" i="1"/>
  <c r="BH220" i="1"/>
  <c r="BD220" i="1" s="1"/>
  <c r="BT219" i="1"/>
  <c r="BH219" i="1" s="1"/>
  <c r="BD219" i="1" s="1"/>
  <c r="CE17" i="1"/>
  <c r="BW17" i="1" s="1"/>
  <c r="BW18" i="1"/>
  <c r="CK49" i="1"/>
  <c r="BY51" i="1"/>
  <c r="BU51" i="1" s="1"/>
  <c r="BY65" i="1"/>
  <c r="BU65" i="1" s="1"/>
  <c r="CK64" i="1"/>
  <c r="BY64" i="1" s="1"/>
  <c r="BU64" i="1" s="1"/>
  <c r="BW117" i="1"/>
  <c r="CE116" i="1"/>
  <c r="BW116" i="1" s="1"/>
  <c r="CI116" i="1"/>
  <c r="CI10" i="1" s="1"/>
  <c r="CD138" i="1"/>
  <c r="CD9" i="1" s="1"/>
  <c r="CK207" i="1"/>
  <c r="BY207" i="1" s="1"/>
  <c r="BU207" i="1" s="1"/>
  <c r="CK220" i="1"/>
  <c r="BY221" i="1"/>
  <c r="BU221" i="1" s="1"/>
  <c r="BX229" i="1"/>
  <c r="F18" i="1"/>
  <c r="L17" i="1"/>
  <c r="BO207" i="1"/>
  <c r="CC11" i="1"/>
  <c r="CC10" i="1" s="1"/>
  <c r="CC9" i="1" s="1"/>
  <c r="CC8" i="1" s="1"/>
  <c r="CC6" i="1" s="1"/>
  <c r="CJ64" i="1"/>
  <c r="CJ10" i="1" s="1"/>
  <c r="CE65" i="1"/>
  <c r="BW66" i="1"/>
  <c r="BX98" i="1"/>
  <c r="CH86" i="1"/>
  <c r="CG116" i="1"/>
  <c r="CG10" i="1" s="1"/>
  <c r="CG9" i="1" s="1"/>
  <c r="CG8" i="1" s="1"/>
  <c r="CG6" i="1" s="1"/>
  <c r="CA138" i="1"/>
  <c r="CB139" i="1"/>
  <c r="BV141" i="1"/>
  <c r="CF165" i="1"/>
  <c r="CF158" i="1" s="1"/>
  <c r="CF138" i="1" s="1"/>
  <c r="CF9" i="1" s="1"/>
  <c r="CF8" i="1" s="1"/>
  <c r="CF6" i="1" s="1"/>
  <c r="CJ165" i="1"/>
  <c r="CJ158" i="1" s="1"/>
  <c r="CJ138" i="1" s="1"/>
  <c r="CB207" i="1"/>
  <c r="BV207" i="1" s="1"/>
  <c r="CB214" i="1"/>
  <c r="BV214" i="1" s="1"/>
  <c r="BV215" i="1"/>
  <c r="P11" i="1"/>
  <c r="P10" i="1" s="1"/>
  <c r="P9" i="1" s="1"/>
  <c r="P8" i="1" s="1"/>
  <c r="P6" i="1" s="1"/>
  <c r="H141" i="1"/>
  <c r="R139" i="1"/>
  <c r="AD219" i="1"/>
  <c r="AF158" i="1"/>
  <c r="X158" i="1" s="1"/>
  <c r="AH219" i="1"/>
  <c r="AF226" i="1"/>
  <c r="X227" i="1"/>
  <c r="I226" i="1"/>
  <c r="E226" i="1" s="1"/>
  <c r="U219" i="1"/>
  <c r="I219" i="1" s="1"/>
  <c r="E219" i="1" s="1"/>
  <c r="AE10" i="1"/>
  <c r="AE9" i="1" s="1"/>
  <c r="AE8" i="1" s="1"/>
  <c r="AE6" i="1" s="1"/>
  <c r="AC207" i="1"/>
  <c r="W207" i="1" s="1"/>
  <c r="W215" i="1"/>
  <c r="X229" i="1"/>
  <c r="EQ86" i="1"/>
  <c r="EQ64" i="1" s="1"/>
  <c r="EQ10" i="1" s="1"/>
  <c r="EQ9" i="1" s="1"/>
  <c r="EV165" i="1"/>
  <c r="EV158" i="1" s="1"/>
  <c r="EV138" i="1" s="1"/>
  <c r="EQ207" i="1"/>
  <c r="DJ116" i="1"/>
  <c r="ER116" i="1"/>
  <c r="EU165" i="1"/>
  <c r="EU158" i="1" s="1"/>
  <c r="EU138" i="1" s="1"/>
  <c r="EU116" i="1"/>
  <c r="EU10" i="1" s="1"/>
  <c r="EJ86" i="1"/>
  <c r="DT98" i="1"/>
  <c r="DB51" i="1"/>
  <c r="CL53" i="1"/>
  <c r="EW11" i="1"/>
  <c r="EW64" i="1"/>
  <c r="O141" i="1"/>
  <c r="W142" i="1"/>
  <c r="ET158" i="1"/>
  <c r="ET138" i="1" s="1"/>
  <c r="ER165" i="1"/>
  <c r="ER158" i="1" s="1"/>
  <c r="ER138" i="1" s="1"/>
  <c r="EA226" i="1"/>
  <c r="G51" i="1"/>
  <c r="CV226" i="1"/>
  <c r="CV219" i="1" s="1"/>
  <c r="CS165" i="1"/>
  <c r="CS158" i="1" s="1"/>
  <c r="CS138" i="1" s="1"/>
  <c r="DM158" i="1"/>
  <c r="DM138" i="1" s="1"/>
  <c r="DM9" i="1" s="1"/>
  <c r="DM8" i="1" s="1"/>
  <c r="DM6" i="1" s="1"/>
  <c r="DJ11" i="1"/>
  <c r="ED226" i="1"/>
  <c r="ED219" i="1" s="1"/>
  <c r="EA11" i="1"/>
  <c r="EA10" i="1" s="1"/>
  <c r="CS226" i="1"/>
  <c r="CS219" i="1" s="1"/>
  <c r="CV165" i="1"/>
  <c r="CV158" i="1" s="1"/>
  <c r="CV141" i="1"/>
  <c r="CV139" i="1" s="1"/>
  <c r="CV116" i="1"/>
  <c r="CV10" i="1" s="1"/>
  <c r="DP219" i="1"/>
  <c r="DJ207" i="1"/>
  <c r="DJ86" i="1"/>
  <c r="DJ64" i="1" s="1"/>
  <c r="EG219" i="1"/>
  <c r="EU219" i="1"/>
  <c r="ER86" i="1"/>
  <c r="ER64" i="1" s="1"/>
  <c r="EJ207" i="1"/>
  <c r="DT207" i="1" s="1"/>
  <c r="DT208" i="1"/>
  <c r="DB116" i="1"/>
  <c r="CL116" i="1" s="1"/>
  <c r="CL120" i="1"/>
  <c r="EA219" i="1"/>
  <c r="FZ9" i="1" l="1"/>
  <c r="FZ8" i="1" s="1"/>
  <c r="FZ6" i="1" s="1"/>
  <c r="AR9" i="1"/>
  <c r="AR8" i="1" s="1"/>
  <c r="AR6" i="1" s="1"/>
  <c r="CQ10" i="1"/>
  <c r="Y226" i="1"/>
  <c r="AI219" i="1"/>
  <c r="Y219" i="1" s="1"/>
  <c r="ER10" i="1"/>
  <c r="ER9" i="1" s="1"/>
  <c r="ER8" i="1" s="1"/>
  <c r="ER6" i="1" s="1"/>
  <c r="EW10" i="1"/>
  <c r="EW9" i="1" s="1"/>
  <c r="EW8" i="1" s="1"/>
  <c r="EW6" i="1" s="1"/>
  <c r="AG9" i="1"/>
  <c r="AG8" i="1" s="1"/>
  <c r="AG6" i="1" s="1"/>
  <c r="AB10" i="1"/>
  <c r="AB9" i="1" s="1"/>
  <c r="AB8" i="1" s="1"/>
  <c r="AB6" i="1" s="1"/>
  <c r="DL10" i="1"/>
  <c r="DL9" i="1" s="1"/>
  <c r="DL8" i="1" s="1"/>
  <c r="DL6" i="1" s="1"/>
  <c r="CY219" i="1"/>
  <c r="BA10" i="1"/>
  <c r="BA9" i="1" s="1"/>
  <c r="BA8" i="1" s="1"/>
  <c r="BA6" i="1" s="1"/>
  <c r="CU10" i="1"/>
  <c r="CU9" i="1" s="1"/>
  <c r="CU8" i="1" s="1"/>
  <c r="CU6" i="1" s="1"/>
  <c r="AA9" i="1"/>
  <c r="AA8" i="1" s="1"/>
  <c r="AA6" i="1" s="1"/>
  <c r="J10" i="1"/>
  <c r="J9" i="1" s="1"/>
  <c r="J8" i="1" s="1"/>
  <c r="J6" i="1" s="1"/>
  <c r="BM10" i="1"/>
  <c r="AX10" i="1"/>
  <c r="AX9" i="1" s="1"/>
  <c r="BZ8" i="1"/>
  <c r="AJ10" i="1"/>
  <c r="AJ9" i="1" s="1"/>
  <c r="AJ8" i="1" s="1"/>
  <c r="AJ6" i="1" s="1"/>
  <c r="CK11" i="1"/>
  <c r="BY11" i="1" s="1"/>
  <c r="BU11" i="1" s="1"/>
  <c r="BY17" i="1"/>
  <c r="BU17" i="1" s="1"/>
  <c r="BN219" i="1"/>
  <c r="BF219" i="1" s="1"/>
  <c r="Y214" i="1"/>
  <c r="AI207" i="1"/>
  <c r="Y207" i="1" s="1"/>
  <c r="AP214" i="1"/>
  <c r="AZ207" i="1"/>
  <c r="AP207" i="1" s="1"/>
  <c r="BV165" i="1"/>
  <c r="CB158" i="1"/>
  <c r="BV158" i="1" s="1"/>
  <c r="EV9" i="1"/>
  <c r="EV8" i="1" s="1"/>
  <c r="EV6" i="1" s="1"/>
  <c r="CI9" i="1"/>
  <c r="CI8" i="1" s="1"/>
  <c r="CI6" i="1" s="1"/>
  <c r="CQ9" i="1"/>
  <c r="CQ8" i="1" s="1"/>
  <c r="CQ6" i="1" s="1"/>
  <c r="AU6" i="1"/>
  <c r="DC86" i="1"/>
  <c r="DS64" i="1"/>
  <c r="DC64" i="1" s="1"/>
  <c r="W86" i="1"/>
  <c r="AC64" i="1"/>
  <c r="W64" i="1" s="1"/>
  <c r="H86" i="1"/>
  <c r="R64" i="1"/>
  <c r="DS219" i="1"/>
  <c r="DC219" i="1" s="1"/>
  <c r="DC226" i="1"/>
  <c r="ET10" i="1"/>
  <c r="ET9" i="1" s="1"/>
  <c r="ET8" i="1" s="1"/>
  <c r="ET6" i="1" s="1"/>
  <c r="BW220" i="1"/>
  <c r="CE219" i="1"/>
  <c r="BW219" i="1" s="1"/>
  <c r="BN139" i="1"/>
  <c r="BF139" i="1" s="1"/>
  <c r="BF141" i="1"/>
  <c r="ED9" i="1"/>
  <c r="ED8" i="1" s="1"/>
  <c r="ED6" i="1" s="1"/>
  <c r="AK9" i="1"/>
  <c r="AK8" i="1" s="1"/>
  <c r="AK6" i="1" s="1"/>
  <c r="BM9" i="1"/>
  <c r="BM8" i="1" s="1"/>
  <c r="BM6" i="1" s="1"/>
  <c r="DK8" i="1"/>
  <c r="DK6" i="1" s="1"/>
  <c r="DJ10" i="1"/>
  <c r="DJ9" i="1" s="1"/>
  <c r="DJ8" i="1" s="1"/>
  <c r="DJ6" i="1" s="1"/>
  <c r="CE11" i="1"/>
  <c r="BW11" i="1" s="1"/>
  <c r="CW8" i="1"/>
  <c r="CW6" i="1" s="1"/>
  <c r="CR10" i="1"/>
  <c r="CR9" i="1" s="1"/>
  <c r="CR8" i="1" s="1"/>
  <c r="CR6" i="1" s="1"/>
  <c r="DH9" i="1"/>
  <c r="DH8" i="1" s="1"/>
  <c r="DH6" i="1" s="1"/>
  <c r="Z11" i="1"/>
  <c r="V11" i="1" s="1"/>
  <c r="AL10" i="1"/>
  <c r="DC116" i="1"/>
  <c r="DS10" i="1"/>
  <c r="X86" i="1"/>
  <c r="AF64" i="1"/>
  <c r="X64" i="1" s="1"/>
  <c r="Y86" i="1"/>
  <c r="AI64" i="1"/>
  <c r="DS158" i="1"/>
  <c r="DC158" i="1" s="1"/>
  <c r="DC165" i="1"/>
  <c r="I86" i="1"/>
  <c r="E86" i="1" s="1"/>
  <c r="U64" i="1"/>
  <c r="DP138" i="1"/>
  <c r="AW139" i="1"/>
  <c r="AO139" i="1" s="1"/>
  <c r="AO141" i="1"/>
  <c r="CA10" i="1"/>
  <c r="CA9" i="1" s="1"/>
  <c r="CA8" i="1" s="1"/>
  <c r="DT165" i="1"/>
  <c r="EJ158" i="1"/>
  <c r="BI138" i="1"/>
  <c r="BI9" i="1" s="1"/>
  <c r="BI8" i="1" s="1"/>
  <c r="BI6" i="1" s="1"/>
  <c r="CW10" i="1"/>
  <c r="CW9" i="1" s="1"/>
  <c r="BX141" i="1"/>
  <c r="CH139" i="1"/>
  <c r="AQ214" i="1"/>
  <c r="AM214" i="1" s="1"/>
  <c r="BC207" i="1"/>
  <c r="AQ207" i="1" s="1"/>
  <c r="AM207" i="1" s="1"/>
  <c r="W138" i="1"/>
  <c r="AH6" i="1"/>
  <c r="BJ9" i="1"/>
  <c r="BJ8" i="1" s="1"/>
  <c r="BJ6" i="1" s="1"/>
  <c r="BB10" i="1"/>
  <c r="BB9" i="1" s="1"/>
  <c r="BB8" i="1" s="1"/>
  <c r="BB6" i="1" s="1"/>
  <c r="CZ9" i="1"/>
  <c r="CZ8" i="1" s="1"/>
  <c r="CZ6" i="1" s="1"/>
  <c r="DR8" i="1"/>
  <c r="EG10" i="1"/>
  <c r="EG9" i="1" s="1"/>
  <c r="EG8" i="1" s="1"/>
  <c r="EG6" i="1" s="1"/>
  <c r="I139" i="1"/>
  <c r="E139" i="1" s="1"/>
  <c r="U138" i="1"/>
  <c r="I138" i="1" s="1"/>
  <c r="E138" i="1" s="1"/>
  <c r="DC141" i="1"/>
  <c r="DS139" i="1"/>
  <c r="Z220" i="1"/>
  <c r="V220" i="1" s="1"/>
  <c r="AD9" i="1"/>
  <c r="AD8" i="1" s="1"/>
  <c r="AD6" i="1" s="1"/>
  <c r="Y141" i="1"/>
  <c r="AI139" i="1"/>
  <c r="T10" i="1"/>
  <c r="T9" i="1" s="1"/>
  <c r="T8" i="1" s="1"/>
  <c r="T6" i="1" s="1"/>
  <c r="BC226" i="1"/>
  <c r="AQ227" i="1"/>
  <c r="AM227" i="1" s="1"/>
  <c r="BP219" i="1"/>
  <c r="BP6" i="1" s="1"/>
  <c r="H214" i="1"/>
  <c r="R207" i="1"/>
  <c r="H207" i="1" s="1"/>
  <c r="F214" i="1"/>
  <c r="L207" i="1"/>
  <c r="F207" i="1" s="1"/>
  <c r="BG17" i="1"/>
  <c r="BQ11" i="1"/>
  <c r="BG11" i="1" s="1"/>
  <c r="BX165" i="1"/>
  <c r="CH158" i="1"/>
  <c r="BX158" i="1" s="1"/>
  <c r="BR10" i="1"/>
  <c r="BR9" i="1" s="1"/>
  <c r="BR8" i="1" s="1"/>
  <c r="BR6" i="1" s="1"/>
  <c r="DA9" i="1"/>
  <c r="DA8" i="1" s="1"/>
  <c r="DA6" i="1" s="1"/>
  <c r="EA9" i="1"/>
  <c r="EA8" i="1" s="1"/>
  <c r="EA6" i="1" s="1"/>
  <c r="CD8" i="1"/>
  <c r="CD6" i="1" s="1"/>
  <c r="BS9" i="1"/>
  <c r="BS8" i="1" s="1"/>
  <c r="BS6" i="1" s="1"/>
  <c r="AV10" i="1"/>
  <c r="AV9" i="1" s="1"/>
  <c r="AV8" i="1" s="1"/>
  <c r="AV6" i="1" s="1"/>
  <c r="DQ9" i="1"/>
  <c r="DQ8" i="1" s="1"/>
  <c r="DQ6" i="1" s="1"/>
  <c r="DO10" i="1"/>
  <c r="DO9" i="1" s="1"/>
  <c r="DO8" i="1" s="1"/>
  <c r="DO6" i="1" s="1"/>
  <c r="CS10" i="1"/>
  <c r="CS9" i="1" s="1"/>
  <c r="CS8" i="1" s="1"/>
  <c r="CS6" i="1" s="1"/>
  <c r="DP10" i="1"/>
  <c r="DT227" i="1"/>
  <c r="EJ226" i="1"/>
  <c r="Z165" i="1"/>
  <c r="V165" i="1" s="1"/>
  <c r="AL158" i="1"/>
  <c r="H220" i="1"/>
  <c r="R219" i="1"/>
  <c r="H219" i="1" s="1"/>
  <c r="S138" i="1"/>
  <c r="S9" i="1" s="1"/>
  <c r="S8" i="1" s="1"/>
  <c r="S6" i="1" s="1"/>
  <c r="Q10" i="1"/>
  <c r="Q9" i="1" s="1"/>
  <c r="Q8" i="1" s="1"/>
  <c r="Q6" i="1" s="1"/>
  <c r="CK226" i="1"/>
  <c r="BY226" i="1" s="1"/>
  <c r="BU226" i="1" s="1"/>
  <c r="BY227" i="1"/>
  <c r="BU227" i="1" s="1"/>
  <c r="BO138" i="1"/>
  <c r="BF165" i="1"/>
  <c r="BN158" i="1"/>
  <c r="AN86" i="1"/>
  <c r="AT64" i="1"/>
  <c r="BY165" i="1"/>
  <c r="BU165" i="1" s="1"/>
  <c r="CK158" i="1"/>
  <c r="CY9" i="1"/>
  <c r="CY8" i="1" s="1"/>
  <c r="CY6" i="1" s="1"/>
  <c r="M9" i="1"/>
  <c r="M8" i="1" s="1"/>
  <c r="M6" i="1" s="1"/>
  <c r="K9" i="1"/>
  <c r="K8" i="1" s="1"/>
  <c r="K6" i="1" s="1"/>
  <c r="AL226" i="1"/>
  <c r="Z226" i="1" s="1"/>
  <c r="V226" i="1" s="1"/>
  <c r="Z227" i="1"/>
  <c r="V227" i="1" s="1"/>
  <c r="W11" i="1"/>
  <c r="AP51" i="1"/>
  <c r="AZ49" i="1"/>
  <c r="AP49" i="1" s="1"/>
  <c r="AO51" i="1"/>
  <c r="AW49" i="1"/>
  <c r="AO49" i="1" s="1"/>
  <c r="BO9" i="1"/>
  <c r="BO8" i="1" s="1"/>
  <c r="BO6" i="1" s="1"/>
  <c r="AS9" i="1"/>
  <c r="AS8" i="1" s="1"/>
  <c r="AS6" i="1" s="1"/>
  <c r="EU9" i="1"/>
  <c r="EU8" i="1" s="1"/>
  <c r="EU6" i="1" s="1"/>
  <c r="DR6" i="1"/>
  <c r="DT86" i="1"/>
  <c r="EJ64" i="1"/>
  <c r="F17" i="1"/>
  <c r="L11" i="1"/>
  <c r="AZ139" i="1"/>
  <c r="AP141" i="1"/>
  <c r="X139" i="1"/>
  <c r="AF138" i="1"/>
  <c r="R138" i="1"/>
  <c r="H139" i="1"/>
  <c r="BX86" i="1"/>
  <c r="CH64" i="1"/>
  <c r="CJ9" i="1"/>
  <c r="CJ8" i="1" s="1"/>
  <c r="CJ6" i="1" s="1"/>
  <c r="BY220" i="1"/>
  <c r="BU220" i="1" s="1"/>
  <c r="BT64" i="1"/>
  <c r="BH64" i="1" s="1"/>
  <c r="BD64" i="1" s="1"/>
  <c r="AY9" i="1"/>
  <c r="AY8" i="1" s="1"/>
  <c r="AY6" i="1" s="1"/>
  <c r="AX8" i="1"/>
  <c r="AX6" i="1" s="1"/>
  <c r="AQ65" i="1"/>
  <c r="AM65" i="1" s="1"/>
  <c r="BC64" i="1"/>
  <c r="AQ64" i="1" s="1"/>
  <c r="AM64" i="1" s="1"/>
  <c r="CL139" i="1"/>
  <c r="DB138" i="1"/>
  <c r="CL138" i="1" s="1"/>
  <c r="AP227" i="1"/>
  <c r="AZ226" i="1"/>
  <c r="AO65" i="1"/>
  <c r="AW64" i="1"/>
  <c r="G10" i="1"/>
  <c r="BV139" i="1"/>
  <c r="CB138" i="1"/>
  <c r="BV138" i="1" s="1"/>
  <c r="AQ11" i="1"/>
  <c r="AM11" i="1" s="1"/>
  <c r="BC138" i="1"/>
  <c r="AQ138" i="1" s="1"/>
  <c r="AM138" i="1" s="1"/>
  <c r="AQ158" i="1"/>
  <c r="AM158" i="1" s="1"/>
  <c r="CX9" i="1"/>
  <c r="CX8" i="1" s="1"/>
  <c r="CX6" i="1" s="1"/>
  <c r="AN141" i="1"/>
  <c r="AT139" i="1"/>
  <c r="CB10" i="1"/>
  <c r="BW65" i="1"/>
  <c r="CE64" i="1"/>
  <c r="BW64" i="1" s="1"/>
  <c r="BN49" i="1"/>
  <c r="BF49" i="1" s="1"/>
  <c r="BF51" i="1"/>
  <c r="BH139" i="1"/>
  <c r="BD139" i="1" s="1"/>
  <c r="BT138" i="1"/>
  <c r="BH138" i="1" s="1"/>
  <c r="BD138" i="1" s="1"/>
  <c r="O139" i="1"/>
  <c r="G141" i="1"/>
  <c r="DB49" i="1"/>
  <c r="CL51" i="1"/>
  <c r="EQ8" i="1"/>
  <c r="EQ6" i="1" s="1"/>
  <c r="CV138" i="1"/>
  <c r="CV9" i="1" s="1"/>
  <c r="CV8" i="1" s="1"/>
  <c r="CV6" i="1" s="1"/>
  <c r="X226" i="1"/>
  <c r="AF219" i="1"/>
  <c r="X219" i="1" s="1"/>
  <c r="BY49" i="1"/>
  <c r="BU49" i="1" s="1"/>
  <c r="CK10" i="1"/>
  <c r="BH51" i="1"/>
  <c r="BD51" i="1" s="1"/>
  <c r="BT49" i="1"/>
  <c r="BH49" i="1" s="1"/>
  <c r="BD49" i="1" s="1"/>
  <c r="BE86" i="1"/>
  <c r="BK64" i="1"/>
  <c r="BE64" i="1" s="1"/>
  <c r="BF65" i="1"/>
  <c r="BN64" i="1"/>
  <c r="BF64" i="1" s="1"/>
  <c r="BF11" i="1"/>
  <c r="BC49" i="1"/>
  <c r="AQ49" i="1" s="1"/>
  <c r="AM49" i="1" s="1"/>
  <c r="AQ51" i="1"/>
  <c r="AM51" i="1" s="1"/>
  <c r="BG51" i="1"/>
  <c r="BQ49" i="1"/>
  <c r="BE17" i="1"/>
  <c r="BK11" i="1"/>
  <c r="AO165" i="1"/>
  <c r="AW158" i="1"/>
  <c r="BH11" i="1"/>
  <c r="BD11" i="1" s="1"/>
  <c r="DY9" i="1"/>
  <c r="DY8" i="1" s="1"/>
  <c r="DY6" i="1" s="1"/>
  <c r="BK138" i="1"/>
  <c r="BE138" i="1" s="1"/>
  <c r="BE158" i="1"/>
  <c r="AC10" i="1" l="1"/>
  <c r="W10" i="1" s="1"/>
  <c r="CK219" i="1"/>
  <c r="BY219" i="1" s="1"/>
  <c r="BU219" i="1" s="1"/>
  <c r="H64" i="1"/>
  <c r="R10" i="1"/>
  <c r="H10" i="1" s="1"/>
  <c r="Z10" i="1"/>
  <c r="V10" i="1" s="1"/>
  <c r="CE10" i="1"/>
  <c r="BY158" i="1"/>
  <c r="BU158" i="1" s="1"/>
  <c r="CK138" i="1"/>
  <c r="BY138" i="1" s="1"/>
  <c r="BU138" i="1" s="1"/>
  <c r="BF158" i="1"/>
  <c r="BN138" i="1"/>
  <c r="BF138" i="1" s="1"/>
  <c r="I64" i="1"/>
  <c r="E64" i="1" s="1"/>
  <c r="U10" i="1"/>
  <c r="Y64" i="1"/>
  <c r="AI10" i="1"/>
  <c r="DC10" i="1"/>
  <c r="CH138" i="1"/>
  <c r="BX138" i="1" s="1"/>
  <c r="BX139" i="1"/>
  <c r="BT10" i="1"/>
  <c r="AZ10" i="1"/>
  <c r="Z158" i="1"/>
  <c r="V158" i="1" s="1"/>
  <c r="AL138" i="1"/>
  <c r="Z138" i="1" s="1"/>
  <c r="V138" i="1" s="1"/>
  <c r="Y139" i="1"/>
  <c r="AI138" i="1"/>
  <c r="Y138" i="1" s="1"/>
  <c r="AL219" i="1"/>
  <c r="Z219" i="1" s="1"/>
  <c r="V219" i="1" s="1"/>
  <c r="AN64" i="1"/>
  <c r="AT10" i="1"/>
  <c r="AN10" i="1" s="1"/>
  <c r="DC139" i="1"/>
  <c r="DS138" i="1"/>
  <c r="DC138" i="1" s="1"/>
  <c r="DT158" i="1"/>
  <c r="EJ138" i="1"/>
  <c r="DT138" i="1" s="1"/>
  <c r="AF10" i="1"/>
  <c r="X10" i="1" s="1"/>
  <c r="DT226" i="1"/>
  <c r="EJ219" i="1"/>
  <c r="DT219" i="1" s="1"/>
  <c r="AQ226" i="1"/>
  <c r="AM226" i="1" s="1"/>
  <c r="BC219" i="1"/>
  <c r="AQ219" i="1" s="1"/>
  <c r="AM219" i="1" s="1"/>
  <c r="AC9" i="1"/>
  <c r="DP9" i="1"/>
  <c r="DP8" i="1" s="1"/>
  <c r="DP6" i="1" s="1"/>
  <c r="H138" i="1"/>
  <c r="R9" i="1"/>
  <c r="BE11" i="1"/>
  <c r="BK10" i="1"/>
  <c r="BV10" i="1"/>
  <c r="CB9" i="1"/>
  <c r="BX64" i="1"/>
  <c r="CH10" i="1"/>
  <c r="X138" i="1"/>
  <c r="F11" i="1"/>
  <c r="L10" i="1"/>
  <c r="G139" i="1"/>
  <c r="O138" i="1"/>
  <c r="AN139" i="1"/>
  <c r="AT138" i="1"/>
  <c r="AP139" i="1"/>
  <c r="AZ138" i="1"/>
  <c r="AP138" i="1" s="1"/>
  <c r="BT9" i="1"/>
  <c r="BH10" i="1"/>
  <c r="BD10" i="1" s="1"/>
  <c r="CL49" i="1"/>
  <c r="DB10" i="1"/>
  <c r="BC10" i="1"/>
  <c r="AW10" i="1"/>
  <c r="AO64" i="1"/>
  <c r="BW10" i="1"/>
  <c r="CE9" i="1"/>
  <c r="AP226" i="1"/>
  <c r="AZ219" i="1"/>
  <c r="AP219" i="1" s="1"/>
  <c r="AZ9" i="1"/>
  <c r="AP10" i="1"/>
  <c r="AW138" i="1"/>
  <c r="AO138" i="1" s="1"/>
  <c r="AO158" i="1"/>
  <c r="BG49" i="1"/>
  <c r="BQ10" i="1"/>
  <c r="BN10" i="1"/>
  <c r="BY10" i="1"/>
  <c r="BU10" i="1" s="1"/>
  <c r="DT64" i="1"/>
  <c r="EJ10" i="1"/>
  <c r="AL9" i="1" l="1"/>
  <c r="I10" i="1"/>
  <c r="E10" i="1" s="1"/>
  <c r="U9" i="1"/>
  <c r="CK9" i="1"/>
  <c r="CK8" i="1" s="1"/>
  <c r="DS9" i="1"/>
  <c r="AF9" i="1"/>
  <c r="AF8" i="1" s="1"/>
  <c r="Y10" i="1"/>
  <c r="AI9" i="1"/>
  <c r="W9" i="1"/>
  <c r="AC8" i="1"/>
  <c r="AL8" i="1"/>
  <c r="Z9" i="1"/>
  <c r="V9" i="1" s="1"/>
  <c r="BT8" i="1"/>
  <c r="BH9" i="1"/>
  <c r="BD9" i="1" s="1"/>
  <c r="DT10" i="1"/>
  <c r="EJ9" i="1"/>
  <c r="BN9" i="1"/>
  <c r="BF10" i="1"/>
  <c r="AO10" i="1"/>
  <c r="AW9" i="1"/>
  <c r="G138" i="1"/>
  <c r="O9" i="1"/>
  <c r="X9" i="1"/>
  <c r="BE10" i="1"/>
  <c r="BK9" i="1"/>
  <c r="BQ9" i="1"/>
  <c r="BG10" i="1"/>
  <c r="CE8" i="1"/>
  <c r="BW9" i="1"/>
  <c r="BC9" i="1"/>
  <c r="AQ10" i="1"/>
  <c r="AM10" i="1" s="1"/>
  <c r="AP9" i="1"/>
  <c r="AZ8" i="1"/>
  <c r="CL10" i="1"/>
  <c r="DB9" i="1"/>
  <c r="AN138" i="1"/>
  <c r="AT9" i="1"/>
  <c r="L9" i="1"/>
  <c r="F10" i="1"/>
  <c r="CH9" i="1"/>
  <c r="BX10" i="1"/>
  <c r="BV9" i="1"/>
  <c r="CB8" i="1"/>
  <c r="R8" i="1"/>
  <c r="H9" i="1"/>
  <c r="BY9" i="1" l="1"/>
  <c r="BU9" i="1" s="1"/>
  <c r="AC6" i="1"/>
  <c r="W6" i="1" s="1"/>
  <c r="W8" i="1"/>
  <c r="DS8" i="1"/>
  <c r="DC9" i="1"/>
  <c r="AI8" i="1"/>
  <c r="Y9" i="1"/>
  <c r="Z8" i="1"/>
  <c r="V8" i="1" s="1"/>
  <c r="AL6" i="1"/>
  <c r="Z6" i="1" s="1"/>
  <c r="V6" i="1" s="1"/>
  <c r="I9" i="1"/>
  <c r="E9" i="1" s="1"/>
  <c r="U8" i="1"/>
  <c r="L8" i="1"/>
  <c r="F9" i="1"/>
  <c r="BC8" i="1"/>
  <c r="AQ9" i="1"/>
  <c r="AM9" i="1" s="1"/>
  <c r="BQ8" i="1"/>
  <c r="BG9" i="1"/>
  <c r="X8" i="1"/>
  <c r="AF6" i="1"/>
  <c r="X6" i="1" s="1"/>
  <c r="BY8" i="1"/>
  <c r="BU8" i="1" s="1"/>
  <c r="CK6" i="1"/>
  <c r="BY6" i="1" s="1"/>
  <c r="BU6" i="1" s="1"/>
  <c r="AN9" i="1"/>
  <c r="AT8" i="1"/>
  <c r="AP8" i="1"/>
  <c r="AZ6" i="1"/>
  <c r="AP6" i="1" s="1"/>
  <c r="BE9" i="1"/>
  <c r="BK8" i="1"/>
  <c r="G9" i="1"/>
  <c r="O8" i="1"/>
  <c r="R6" i="1"/>
  <c r="H6" i="1" s="1"/>
  <c r="H8" i="1"/>
  <c r="BX9" i="1"/>
  <c r="CH8" i="1"/>
  <c r="CE6" i="1"/>
  <c r="BW6" i="1" s="1"/>
  <c r="BW8" i="1"/>
  <c r="BF9" i="1"/>
  <c r="BN8" i="1"/>
  <c r="BT6" i="1"/>
  <c r="BH6" i="1" s="1"/>
  <c r="BD6" i="1" s="1"/>
  <c r="BH8" i="1"/>
  <c r="BD8" i="1" s="1"/>
  <c r="CB6" i="1"/>
  <c r="BV6" i="1" s="1"/>
  <c r="BV8" i="1"/>
  <c r="DB8" i="1"/>
  <c r="CL9" i="1"/>
  <c r="AW8" i="1"/>
  <c r="AO9" i="1"/>
  <c r="DT9" i="1"/>
  <c r="EJ8" i="1"/>
  <c r="AI6" i="1" l="1"/>
  <c r="Y6" i="1" s="1"/>
  <c r="Y8" i="1"/>
  <c r="DS6" i="1"/>
  <c r="DC6" i="1" s="1"/>
  <c r="DC8" i="1"/>
  <c r="I8" i="1"/>
  <c r="E8" i="1" s="1"/>
  <c r="U6" i="1"/>
  <c r="I6" i="1" s="1"/>
  <c r="E6" i="1" s="1"/>
  <c r="BC6" i="1"/>
  <c r="AQ6" i="1" s="1"/>
  <c r="AM6" i="1" s="1"/>
  <c r="AQ8" i="1"/>
  <c r="AM8" i="1" s="1"/>
  <c r="AO8" i="1"/>
  <c r="AW6" i="1"/>
  <c r="AO6" i="1" s="1"/>
  <c r="EJ6" i="1"/>
  <c r="DT6" i="1" s="1"/>
  <c r="DT8" i="1"/>
  <c r="BE8" i="1"/>
  <c r="BK6" i="1"/>
  <c r="BE6" i="1" s="1"/>
  <c r="AN8" i="1"/>
  <c r="AT6" i="1"/>
  <c r="AN6" i="1" s="1"/>
  <c r="DB6" i="1"/>
  <c r="CL6" i="1" s="1"/>
  <c r="CL8" i="1"/>
  <c r="BN6" i="1"/>
  <c r="BF6" i="1" s="1"/>
  <c r="BF8" i="1"/>
  <c r="BX8" i="1"/>
  <c r="CH6" i="1"/>
  <c r="BX6" i="1" s="1"/>
  <c r="G8" i="1"/>
  <c r="O6" i="1"/>
  <c r="G6" i="1" s="1"/>
  <c r="BG8" i="1"/>
  <c r="BQ6" i="1"/>
  <c r="BG6" i="1" s="1"/>
  <c r="L6" i="1"/>
  <c r="F6" i="1" s="1"/>
  <c r="F8" i="1"/>
</calcChain>
</file>

<file path=xl/sharedStrings.xml><?xml version="1.0" encoding="utf-8"?>
<sst xmlns="http://schemas.openxmlformats.org/spreadsheetml/2006/main" count="1966" uniqueCount="770">
  <si>
    <t xml:space="preserve"> 2.02.1 Доходы государственного бюджета</t>
  </si>
  <si>
    <t>(тыс. сомов)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</si>
  <si>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1990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</si>
  <si>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1991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</si>
  <si>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1992                </t>
    </r>
  </si>
  <si>
    <t xml:space="preserve">                  1993                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</si>
  <si>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</si>
  <si>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1994                </t>
    </r>
  </si>
  <si>
    <r>
      <t xml:space="preserve"> </t>
    </r>
    <r>
      <rPr>
        <b/>
        <u/>
        <sz val="9"/>
        <rFont val="Times New Roman Cyr"/>
        <family val="1"/>
        <charset val="204"/>
      </rPr>
      <t xml:space="preserve">                 1995                </t>
    </r>
  </si>
  <si>
    <r>
      <t xml:space="preserve"> </t>
    </r>
    <r>
      <rPr>
        <b/>
        <u/>
        <sz val="9"/>
        <rFont val="Times New Roman Cyr"/>
        <family val="1"/>
        <charset val="204"/>
      </rPr>
      <t xml:space="preserve">                 1996              </t>
    </r>
  </si>
  <si>
    <r>
      <t xml:space="preserve"> </t>
    </r>
    <r>
      <rPr>
        <b/>
        <u/>
        <sz val="9"/>
        <rFont val="Times New Roman Cyr"/>
        <family val="1"/>
        <charset val="204"/>
      </rPr>
      <t xml:space="preserve">                 1997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</si>
  <si>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1998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</si>
  <si>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1999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</si>
  <si>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2000                </t>
    </r>
  </si>
  <si>
    <t>I</t>
  </si>
  <si>
    <t>II</t>
  </si>
  <si>
    <t>III</t>
  </si>
  <si>
    <t>IV</t>
  </si>
  <si>
    <t>янв.</t>
  </si>
  <si>
    <t>фев.</t>
  </si>
  <si>
    <t>март</t>
  </si>
  <si>
    <t>апр.</t>
  </si>
  <si>
    <t>май</t>
  </si>
  <si>
    <t>июнь</t>
  </si>
  <si>
    <t>июль</t>
  </si>
  <si>
    <t>авг.</t>
  </si>
  <si>
    <t>сен.</t>
  </si>
  <si>
    <t>окт.</t>
  </si>
  <si>
    <t>нояб.</t>
  </si>
  <si>
    <t>дек.</t>
  </si>
  <si>
    <t>Общие доходы и полученные официальные трансферты (II+VII+VIII+IX+X+XI)</t>
  </si>
  <si>
    <t>I.</t>
  </si>
  <si>
    <t>Общие доходы  (III+VI)</t>
  </si>
  <si>
    <t>II.</t>
  </si>
  <si>
    <t>Текущие доходы (IV+V)</t>
  </si>
  <si>
    <t>III.</t>
  </si>
  <si>
    <t>Налоговые поступления</t>
  </si>
  <si>
    <t>IV.</t>
  </si>
  <si>
    <t>Подоходные налоги, налоги на прибыль (доходы) и на увеличение рыночной стоимости капитала</t>
  </si>
  <si>
    <t>1.0.0.0</t>
  </si>
  <si>
    <t>Налоги, взимаемые с физических лиц</t>
  </si>
  <si>
    <t>1.1.0.0</t>
  </si>
  <si>
    <t>Подоходный налог</t>
  </si>
  <si>
    <t>1.1.1.0</t>
  </si>
  <si>
    <t>Подоходный налог, удерживаемый работодателем</t>
  </si>
  <si>
    <t>1.1.1.1</t>
  </si>
  <si>
    <t>Подоходный налог, взимаемый налоговыми органами</t>
  </si>
  <si>
    <t>1.1.1.2</t>
  </si>
  <si>
    <t>Прочие подоходные налоги, взимаемые с не упомянутых выше категорий</t>
  </si>
  <si>
    <t>1.1.1.4</t>
  </si>
  <si>
    <t>Налоги, взимаемые с корпораций (корпоративные)</t>
  </si>
  <si>
    <t>1.2.0.0</t>
  </si>
  <si>
    <t>Налог на прибыль</t>
  </si>
  <si>
    <t>1.2.1.0</t>
  </si>
  <si>
    <t>Налог на прибыль государственных предприятий</t>
  </si>
  <si>
    <t>1.2.1.1</t>
  </si>
  <si>
    <t>Налог на прибыль акционерных и частных предприятий, корпораций и банков</t>
  </si>
  <si>
    <t>1.2.1.2</t>
  </si>
  <si>
    <t>Налог на прибыль кооперативов</t>
  </si>
  <si>
    <t>1.2.1.3</t>
  </si>
  <si>
    <t>Налог на прибыль иностранных юридических лиц</t>
  </si>
  <si>
    <t>1.2.1.4</t>
  </si>
  <si>
    <t>1.2.1.5</t>
  </si>
  <si>
    <t>Прочие неклассифицированные налоги</t>
  </si>
  <si>
    <t>1.2.1.6</t>
  </si>
  <si>
    <t>Прочие неклассифицированные подоходные налоги, налоги на прибыль (доходы) и налоги на увеличение рыночной стоимости капитала</t>
  </si>
  <si>
    <t>1.3.0.0</t>
  </si>
  <si>
    <t>Конфискации, штрафы и другие штрафные санкции, налагаемые налоговыми органами</t>
  </si>
  <si>
    <t>1.3.0.1</t>
  </si>
  <si>
    <t>1.3.0.2</t>
  </si>
  <si>
    <t>Отчисления на социальное страхование</t>
  </si>
  <si>
    <t>2.0.0.0</t>
  </si>
  <si>
    <t>Взносы работающих по найму</t>
  </si>
  <si>
    <t>2.1.0.0</t>
  </si>
  <si>
    <t>Обязательные отчисления от заработной платы работающих по найму в Социальный Фонд</t>
  </si>
  <si>
    <t>2.1.0.1</t>
  </si>
  <si>
    <t>Отчисления работодателей</t>
  </si>
  <si>
    <t>2.2.0.0</t>
  </si>
  <si>
    <t>2.2.1.0</t>
  </si>
  <si>
    <t>Трансферты из бюджета</t>
  </si>
  <si>
    <t>2.2.1.1</t>
  </si>
  <si>
    <t>Отчисления государственных учреждений</t>
  </si>
  <si>
    <t>2.2.1.2</t>
  </si>
  <si>
    <t>Отчисления государственных предприятий</t>
  </si>
  <si>
    <t>2.2.1.3</t>
  </si>
  <si>
    <t>Отчисления акционерных обществ и частных предприятий</t>
  </si>
  <si>
    <t>2.2.1.4</t>
  </si>
  <si>
    <t>Прочие отчисления</t>
  </si>
  <si>
    <t>2.2.1.5</t>
  </si>
  <si>
    <t>Обязательные отчисления в фонд занятости</t>
  </si>
  <si>
    <t>2.2.2.0</t>
  </si>
  <si>
    <t>2.2.2.1</t>
  </si>
  <si>
    <t>2.2.2.2</t>
  </si>
  <si>
    <t>2.2.2.3</t>
  </si>
  <si>
    <t>2.2.2.4</t>
  </si>
  <si>
    <t>2.2.2.5</t>
  </si>
  <si>
    <t>Взносы работающих не по найму или не работающих</t>
  </si>
  <si>
    <t>2.3.0.0</t>
  </si>
  <si>
    <t>Обязательные отчисления на социальное страхование</t>
  </si>
  <si>
    <t>2.3.0.1</t>
  </si>
  <si>
    <t>Прочие неклассифицированные отчисления на социальное страхование</t>
  </si>
  <si>
    <t>2.4.0.0</t>
  </si>
  <si>
    <t>Налоги на заработную плату и рабочую силу</t>
  </si>
  <si>
    <t>3.0.0.0</t>
  </si>
  <si>
    <t>Налоги на собственность (имущество)</t>
  </si>
  <si>
    <t>4.0.0.0</t>
  </si>
  <si>
    <t>Периодические налоги на недвижимое имущество</t>
  </si>
  <si>
    <t>4.1.0.0</t>
  </si>
  <si>
    <t>Периодические налоги на чистую стоимость имущества</t>
  </si>
  <si>
    <t>4.2.0.0</t>
  </si>
  <si>
    <t>Налоги с физических лиц (с населения)</t>
  </si>
  <si>
    <t>4.2.1.0</t>
  </si>
  <si>
    <t>Налоги с корпораций</t>
  </si>
  <si>
    <t>4.2.2.0</t>
  </si>
  <si>
    <t>Налоги на производственное имущество предприятий</t>
  </si>
  <si>
    <t>4.2.2.1</t>
  </si>
  <si>
    <t>Налог на непроизводственное имущество предприятий</t>
  </si>
  <si>
    <t>4.2.2.2</t>
  </si>
  <si>
    <t>Прочие налоги на чистую стоимость имущества</t>
  </si>
  <si>
    <t>4.2.2.3</t>
  </si>
  <si>
    <t>4.2.2.4</t>
  </si>
  <si>
    <t>Налоги на недвижимое имущество (состояние), наследство и дарения</t>
  </si>
  <si>
    <t>4.3.0.0</t>
  </si>
  <si>
    <t>Налоги на финансовые операции и операции с капиталом</t>
  </si>
  <si>
    <t>4.4.0.0</t>
  </si>
  <si>
    <t xml:space="preserve">Налоги на проведение биржевых операций (внутренних) </t>
  </si>
  <si>
    <t>4.4.0.2</t>
  </si>
  <si>
    <t>Налог на проведение биржевых операций (внешних)</t>
  </si>
  <si>
    <t>4.4.0.3</t>
  </si>
  <si>
    <t>Прочие налоги на проведение финансовых операций и операций с капиталом</t>
  </si>
  <si>
    <t>4.4.0.4</t>
  </si>
  <si>
    <t>4.4.0.5</t>
  </si>
  <si>
    <t>Внутренние налоги на товары и услуги</t>
  </si>
  <si>
    <t>5.0.0.0</t>
  </si>
  <si>
    <t>Общие налоги с продаж, налог с оборота или налог на добавленную стоимость</t>
  </si>
  <si>
    <t>5.1.0.0</t>
  </si>
  <si>
    <t>Налог на добавленную стоимость</t>
  </si>
  <si>
    <t>5.1.0.1</t>
  </si>
  <si>
    <t xml:space="preserve">НДС-на внутреннюю продукцию </t>
  </si>
  <si>
    <t>5.10.1.1</t>
  </si>
  <si>
    <t xml:space="preserve">НДС-на ввозимую продукцию </t>
  </si>
  <si>
    <t>5.10.1.2</t>
  </si>
  <si>
    <t xml:space="preserve">5% налог с товарооборота розничной торговли и услуг населению (2%) </t>
  </si>
  <si>
    <t>5.1.0.2</t>
  </si>
  <si>
    <t>Акцизные сборы</t>
  </si>
  <si>
    <t>5.2.0.0</t>
  </si>
  <si>
    <t>Акцизы на внутреннюю (местную) продукцию</t>
  </si>
  <si>
    <t>5.2.1.0</t>
  </si>
  <si>
    <t>Акцизные сборы на коньяк</t>
  </si>
  <si>
    <t>5.2.1.1</t>
  </si>
  <si>
    <t>Акцизные сборы на шампанское</t>
  </si>
  <si>
    <t>5.2.1.2</t>
  </si>
  <si>
    <t>Акцизные сборы на пиво</t>
  </si>
  <si>
    <t>5.2.1.3</t>
  </si>
  <si>
    <t>Акцизные сборы на другие алкогольные напитки</t>
  </si>
  <si>
    <t>5.2.1.4</t>
  </si>
  <si>
    <t>Акцизные сборы на табачные изделия</t>
  </si>
  <si>
    <t>5.2.1.5</t>
  </si>
  <si>
    <t>Акцизные сборы на ковровые изделия</t>
  </si>
  <si>
    <t>5.2.1.6</t>
  </si>
  <si>
    <t>Акцизные сборы на мебельные гарнитуры</t>
  </si>
  <si>
    <t>5.2.1.7</t>
  </si>
  <si>
    <t>Акцизные сборы на изделия из натурального меха, за исключением некоторых изделий</t>
  </si>
  <si>
    <t>5.2.1.8</t>
  </si>
  <si>
    <t>Акцизные сборы на прочую внутреннюю продукцию</t>
  </si>
  <si>
    <t>5.2.1.9</t>
  </si>
  <si>
    <t>Акцизы на импортную продукцию</t>
  </si>
  <si>
    <t>5.2.2.0</t>
  </si>
  <si>
    <t>Налоги на прибыль фискальных монополий</t>
  </si>
  <si>
    <t>5.3.0.0</t>
  </si>
  <si>
    <t>Налоги на услуги специального характера (на отдельные виды услуг)</t>
  </si>
  <si>
    <t>5.4.0.0</t>
  </si>
  <si>
    <t>Отчисления в фонд поддержки городского транспорта</t>
  </si>
  <si>
    <t>5.4.0.1</t>
  </si>
  <si>
    <t>Прочие налоги на услуги</t>
  </si>
  <si>
    <t>5.4.0.2</t>
  </si>
  <si>
    <t>Налоги на пользование товарами либо на разрешение пользоваться товарами или заниматься определенными видами деятельности</t>
  </si>
  <si>
    <t>5.5.0.0</t>
  </si>
  <si>
    <t>Лицензии на ведение предпринимательской или профессиональной деятельности</t>
  </si>
  <si>
    <t>5.5.1.0</t>
  </si>
  <si>
    <t>Сбор за выдачу разрешений на открытие представительств иностранных фирм, банков и организаций</t>
  </si>
  <si>
    <t>5.5.1.1</t>
  </si>
  <si>
    <t>Сбор за право торговли</t>
  </si>
  <si>
    <t>5.5.1.2</t>
  </si>
  <si>
    <t>Сбор за право проведения кино и телесъемок</t>
  </si>
  <si>
    <t>5.5.1.3</t>
  </si>
  <si>
    <t>Сбор за право розничной реализации товаров и оказания услуг за инвалюту</t>
  </si>
  <si>
    <t>5.5.1.4</t>
  </si>
  <si>
    <t>Сбор за выдачу лицензий на реализацию семечек, табачных изделий и табака</t>
  </si>
  <si>
    <t>5.5.1.5</t>
  </si>
  <si>
    <t>Плата за государственную регистрацию юридических лиц</t>
  </si>
  <si>
    <t>5.5.1.6</t>
  </si>
  <si>
    <t>Регистрационный сбор с физических лиц, занимающихся предпринимательской деятельностью</t>
  </si>
  <si>
    <t>5.5.1.7</t>
  </si>
  <si>
    <t>Сбор за право проведения аукционов и лотерей</t>
  </si>
  <si>
    <t>5.5.1.8</t>
  </si>
  <si>
    <t>Плата за выдачу лицензий на изготовление вина, ликеро-водочных и коньячных изделий и на торговлю алкогольными напитками</t>
  </si>
  <si>
    <t>5.5.1.9</t>
  </si>
  <si>
    <t>Прочие поступления от ведения предпринимательской и профессиональной деятельности</t>
  </si>
  <si>
    <t>5.5.1.10</t>
  </si>
  <si>
    <t>Налоги на автомобильные транспортные средства</t>
  </si>
  <si>
    <t>5.5.2.0</t>
  </si>
  <si>
    <t>Налог с физических лиц - владельцев транспортных средств</t>
  </si>
  <si>
    <t>5.5.2.1</t>
  </si>
  <si>
    <t>Налог с юридических лиц - владельцев транспортных средств</t>
  </si>
  <si>
    <t>5.5.2.2</t>
  </si>
  <si>
    <t>Прочие налоги на пользование товарами либо на разрешение пользоваться товарами или заниматься определенными видами деятельности</t>
  </si>
  <si>
    <t>5.5.3.0</t>
  </si>
  <si>
    <t>Налог на скот и других животных, содержащихся у граждан</t>
  </si>
  <si>
    <t>5.5.3.1</t>
  </si>
  <si>
    <t>Прочие налоги на товары и услуги</t>
  </si>
  <si>
    <t>5.6.0.0</t>
  </si>
  <si>
    <t>Поступление средств на предупреждение и ликвидацию чрезвычайных ситуаций</t>
  </si>
  <si>
    <t>5.6.0.1</t>
  </si>
  <si>
    <t>Поступление средств на развитие и воспроизводство минерально-сырьевой базы</t>
  </si>
  <si>
    <t>5.6.0.3</t>
  </si>
  <si>
    <t>Плата за пользование земельными ресурсами (земельный налог) с физических лиц</t>
  </si>
  <si>
    <t>5.6.0.4</t>
  </si>
  <si>
    <t>Плата за пользование земельными ресурсами (земельный налог) с юридических лиц</t>
  </si>
  <si>
    <t>5.6.0.5</t>
  </si>
  <si>
    <t>Плата за пользование водными ресурсами</t>
  </si>
  <si>
    <t>5.6.0.6</t>
  </si>
  <si>
    <t>Плата за пользование минеральными ресурсами</t>
  </si>
  <si>
    <t>5.6.0.7</t>
  </si>
  <si>
    <t>Плата за пользование  ресурсами животного мира</t>
  </si>
  <si>
    <t>5.6.0.8</t>
  </si>
  <si>
    <t>Плата за пользование  ресурсами растительного мира</t>
  </si>
  <si>
    <t>5.6.0.9</t>
  </si>
  <si>
    <t xml:space="preserve">Плата за пользование  лесными ресурсами </t>
  </si>
  <si>
    <t>5.6.0.10</t>
  </si>
  <si>
    <t>Прочие виды платы за природные ресурсы</t>
  </si>
  <si>
    <t>5.6.0.11</t>
  </si>
  <si>
    <t>Роялти</t>
  </si>
  <si>
    <t>5.6.0.12</t>
  </si>
  <si>
    <t>5.6.0.13</t>
  </si>
  <si>
    <t>Налоги на международную торговлю и внешние операции</t>
  </si>
  <si>
    <t>6.0.0.0</t>
  </si>
  <si>
    <t>Импортные  пошлины</t>
  </si>
  <si>
    <t>6.1.0.0</t>
  </si>
  <si>
    <t>Импортные таможенные пошлины</t>
  </si>
  <si>
    <t>6.1.0.1</t>
  </si>
  <si>
    <t>Прочие сборы по импорту</t>
  </si>
  <si>
    <t>6.1.0.2</t>
  </si>
  <si>
    <t>Экспортные  пошлины</t>
  </si>
  <si>
    <t>6.2.0.0</t>
  </si>
  <si>
    <t>Экспортные таможенные пошлины</t>
  </si>
  <si>
    <t>6.2.0.1</t>
  </si>
  <si>
    <t>Прочие сборы по экспорту</t>
  </si>
  <si>
    <t>6.2.0.2</t>
  </si>
  <si>
    <t>Прибыль экспортных и импортных монополий</t>
  </si>
  <si>
    <t>6.3.0.0</t>
  </si>
  <si>
    <t>Прибыль от операций с иностранной валютой</t>
  </si>
  <si>
    <t>6.4.0.0</t>
  </si>
  <si>
    <t>Поступления от применения специального курса рубля</t>
  </si>
  <si>
    <t>6.4.0.1</t>
  </si>
  <si>
    <t>Прочие поступления от операций с иностранной валютой</t>
  </si>
  <si>
    <t>6.4.0.2</t>
  </si>
  <si>
    <t>Налоги на операции с иностранной валютой</t>
  </si>
  <si>
    <t>6.5.0.0</t>
  </si>
  <si>
    <t>Прочие налоги на международную торговлю и внешние операции</t>
  </si>
  <si>
    <t>6.6.0.0</t>
  </si>
  <si>
    <t>Поступления от таможенного контроля и других таможенных процедур</t>
  </si>
  <si>
    <t>6.6.0.1</t>
  </si>
  <si>
    <t>Конфискации, штрафы и другие штрафные санкции, налагаемые таможенными органами</t>
  </si>
  <si>
    <t>6.6.0.2</t>
  </si>
  <si>
    <t>Прочие поступления</t>
  </si>
  <si>
    <t>6.6.0.3</t>
  </si>
  <si>
    <t>Прочие налоги</t>
  </si>
  <si>
    <t>7.0.0.0</t>
  </si>
  <si>
    <t>Подушные налоги</t>
  </si>
  <si>
    <t>7.1.0.0</t>
  </si>
  <si>
    <t>Гербовые сборы</t>
  </si>
  <si>
    <t>7.2.0.0</t>
  </si>
  <si>
    <t>Гербовые сборы с юридических лиц</t>
  </si>
  <si>
    <t>7.2.0.1</t>
  </si>
  <si>
    <t>Гербовые сборы с физических лиц</t>
  </si>
  <si>
    <t>7.2.0.2</t>
  </si>
  <si>
    <t>Прочие налоги, не отнесенные к другим группам</t>
  </si>
  <si>
    <t>7.3.0.0</t>
  </si>
  <si>
    <t>Неналоговые поступления</t>
  </si>
  <si>
    <t>V</t>
  </si>
  <si>
    <t>Доходы от собственности и предпринимательской деятельности</t>
  </si>
  <si>
    <t>8.0.0.0</t>
  </si>
  <si>
    <t>Фактическая прибыль ведомственных предприятий от реализации товаров и услуг с прибылью</t>
  </si>
  <si>
    <t>8.1.0.0</t>
  </si>
  <si>
    <t>Неналоговые поступления от нефинансовых государственных предприятий и государственных финансовых учреждений</t>
  </si>
  <si>
    <t>8.2.0.0</t>
  </si>
  <si>
    <t>Поступления от Национального Банка Кыргызстана</t>
  </si>
  <si>
    <t>8.2.1.0</t>
  </si>
  <si>
    <t>Прибыль Национального Банка Кыргызстана</t>
  </si>
  <si>
    <t>8.2.1.1</t>
  </si>
  <si>
    <t>Поступления от государственных предприятий</t>
  </si>
  <si>
    <t>8.2.2.0</t>
  </si>
  <si>
    <t>8.2.2.1</t>
  </si>
  <si>
    <t>Проценты по кредитам, выданным государством</t>
  </si>
  <si>
    <t>8.2.2.2</t>
  </si>
  <si>
    <t>Арендная плата за землю</t>
  </si>
  <si>
    <t>8.2.2.3</t>
  </si>
  <si>
    <t>Прочие текущие неналоговые поступления</t>
  </si>
  <si>
    <t>8.2.2.6</t>
  </si>
  <si>
    <t>Поступления по государственным лотереям</t>
  </si>
  <si>
    <t>8.2.3.0</t>
  </si>
  <si>
    <t>Прочие доходы от собственности</t>
  </si>
  <si>
    <t>8.3.0.0</t>
  </si>
  <si>
    <t>Доходы от собственности юридических лиц негосударственного сектора</t>
  </si>
  <si>
    <t>8.3.1.0</t>
  </si>
  <si>
    <t>Проценты по государственным ссудам, депозитам, векселям и т.д.</t>
  </si>
  <si>
    <t>8.3.1.1</t>
  </si>
  <si>
    <t xml:space="preserve"> </t>
  </si>
  <si>
    <t>Дивиденды от акционерных предприятий</t>
  </si>
  <si>
    <t>8.3.1.2</t>
  </si>
  <si>
    <t>8.3.1.3</t>
  </si>
  <si>
    <t>Прочие поступления от доходов экономических единиц негосударственного сектора</t>
  </si>
  <si>
    <t>8.3.1.6</t>
  </si>
  <si>
    <t>Административные сборы и платежи, доходы от некоммерческих и побочных продаж</t>
  </si>
  <si>
    <t>9.0.0.0</t>
  </si>
  <si>
    <t>Плата и сбор за выдачу разрешений и лицензий</t>
  </si>
  <si>
    <t>9.1.0.0</t>
  </si>
  <si>
    <t>Сборы за выдачу справок сельскими кенешами о наличии скота</t>
  </si>
  <si>
    <t>9.1.0.1</t>
  </si>
  <si>
    <t>Плата за получение права на вождение</t>
  </si>
  <si>
    <t>9.1.0.4</t>
  </si>
  <si>
    <t>Плата за регистрацию патентов</t>
  </si>
  <si>
    <t>9.1.0.5</t>
  </si>
  <si>
    <t>Сборы за судебные издержки</t>
  </si>
  <si>
    <t>9.1.0.6</t>
  </si>
  <si>
    <t>Прочие сборы</t>
  </si>
  <si>
    <t>9.1.0.7</t>
  </si>
  <si>
    <t>Плата за оказание разных видов услуг</t>
  </si>
  <si>
    <t>9.2.0.0</t>
  </si>
  <si>
    <t>Плата за оказание медицинских услуг</t>
  </si>
  <si>
    <t>9.2.1.0</t>
  </si>
  <si>
    <t>Плата за оказание больничных услуг и др. больничные сборы</t>
  </si>
  <si>
    <t>9.2.1.1</t>
  </si>
  <si>
    <t>Плата за посещение поликлиники и др. сборы</t>
  </si>
  <si>
    <t>9.2.1.2</t>
  </si>
  <si>
    <t>Прочие поступления от оказания медицинских услуг</t>
  </si>
  <si>
    <t>9.2.1.3</t>
  </si>
  <si>
    <t>Поступления за оказание услуг в сфере образования</t>
  </si>
  <si>
    <t>9.2.2.0</t>
  </si>
  <si>
    <t>Плата за поступление в школу и др. сборы</t>
  </si>
  <si>
    <t>9.2.2.1</t>
  </si>
  <si>
    <t>Плата за поступление в университет</t>
  </si>
  <si>
    <t>9.2.2.2</t>
  </si>
  <si>
    <t>Прочие поступления от оказания услуг в сфере образования</t>
  </si>
  <si>
    <t>9.2.2.3</t>
  </si>
  <si>
    <t>Поступления от культурно-зрелищных, развлекательных и спортивных видов деятельности</t>
  </si>
  <si>
    <t>9.2.3.0</t>
  </si>
  <si>
    <t>Поступления от учреждений культуры</t>
  </si>
  <si>
    <t>9.2.3.1</t>
  </si>
  <si>
    <t>Поступления от зрелищных, развлекательных и спортивных учреждений</t>
  </si>
  <si>
    <t>9.2.3.2</t>
  </si>
  <si>
    <t>Поступления за оказание санитарных и других коммунальных услуг</t>
  </si>
  <si>
    <t>9.2.4.0</t>
  </si>
  <si>
    <t>Сборы за санитарную очистку</t>
  </si>
  <si>
    <t>9.2.4.1</t>
  </si>
  <si>
    <t>Плата за ритуальные услуги</t>
  </si>
  <si>
    <t>9.2.4.2</t>
  </si>
  <si>
    <t>9.2.4.3</t>
  </si>
  <si>
    <t>Поступления от оказания других видов услуг</t>
  </si>
  <si>
    <t>9.2.5.0</t>
  </si>
  <si>
    <t>Плата за апробирование и клеймение изделий и сплавов из драгоценных металлов</t>
  </si>
  <si>
    <t>9.2.5.1</t>
  </si>
  <si>
    <t>Плата за выдачу распоряжений</t>
  </si>
  <si>
    <t>9.2.5.2</t>
  </si>
  <si>
    <t>Сборы за установление системы сигнализации в жилых домах частных лиц и государственных зданиях</t>
  </si>
  <si>
    <t>9.2.5.4</t>
  </si>
  <si>
    <t>Государственная пошлина, взимаемая органами арбитражного суда и органами внутренних дел за реализацию населению паспортов нового образца</t>
  </si>
  <si>
    <t>9.2.5.5</t>
  </si>
  <si>
    <t>Государственные пошлины, взимаемые органами юристиции, внутренних дел и суда</t>
  </si>
  <si>
    <t>9.2.5.6</t>
  </si>
  <si>
    <t>Аренда государственных помещений</t>
  </si>
  <si>
    <t>9.2.5.7</t>
  </si>
  <si>
    <t>9.2.5.8</t>
  </si>
  <si>
    <t>Поступления от побочных продаж</t>
  </si>
  <si>
    <t>9.3.0.0</t>
  </si>
  <si>
    <t>Поступления от продажи почтовых открыток и репродукций музеями</t>
  </si>
  <si>
    <t>9.3.0.1</t>
  </si>
  <si>
    <t>Прочие поступления от побочных продаж</t>
  </si>
  <si>
    <t>9.3.0.2</t>
  </si>
  <si>
    <t>Прочие неклассифицированные поступления</t>
  </si>
  <si>
    <t>9.4.0.0</t>
  </si>
  <si>
    <t>Поступления по штрафам и санкциям</t>
  </si>
  <si>
    <t>10.0.0.0</t>
  </si>
  <si>
    <t>Возмещение средств, потраченных на лечение лиц, пострадавших от преступных действий</t>
  </si>
  <si>
    <t>10.0.0.1</t>
  </si>
  <si>
    <t>10.0.0.2</t>
  </si>
  <si>
    <t>Штрафы за нарушение правил дорожного движения</t>
  </si>
  <si>
    <t>10.0.0.3</t>
  </si>
  <si>
    <t>Прочие штрафы и штрафные санкции</t>
  </si>
  <si>
    <t>10.0.0.4</t>
  </si>
  <si>
    <t>Отчисления в программы пенсионного и социального обеспечения государственных служащих, действующие в рамках сектора государственного управления</t>
  </si>
  <si>
    <t>11.0.0.0</t>
  </si>
  <si>
    <t>Прочие неналоговые поступления</t>
  </si>
  <si>
    <t>12.0.0.0</t>
  </si>
  <si>
    <t>Поступления от продажи использованных товаров, лома и отходов</t>
  </si>
  <si>
    <t>12.0.0.1</t>
  </si>
  <si>
    <t>Возмещение потерь, связанных с изъятием сельхозугодий</t>
  </si>
  <si>
    <t>12.0.0.2</t>
  </si>
  <si>
    <t>Поступления части зарплаты граждан, проходящих альтернативную службу</t>
  </si>
  <si>
    <t>12.0.0.3</t>
  </si>
  <si>
    <t>Поступления от продажи трансфертов в натуральной форме</t>
  </si>
  <si>
    <t>12.0.0.4</t>
  </si>
  <si>
    <t>12.0.0.5</t>
  </si>
  <si>
    <t>Специальные средства</t>
  </si>
  <si>
    <t>Доходы от операций с капиталом</t>
  </si>
  <si>
    <t>VI</t>
  </si>
  <si>
    <t>Продажа основного капитала</t>
  </si>
  <si>
    <t>13.0.0.0</t>
  </si>
  <si>
    <t>Поступления от продажи гражданам квартир</t>
  </si>
  <si>
    <t>13.0.0.1</t>
  </si>
  <si>
    <t>Поступления от продажи капитального оборудования</t>
  </si>
  <si>
    <t>13.0.0.2</t>
  </si>
  <si>
    <t>Прочие поступления от продажи основного капитала</t>
  </si>
  <si>
    <t>13.0.0.3</t>
  </si>
  <si>
    <t>Продажа государственных запасов товаров</t>
  </si>
  <si>
    <t>14.0.0.0</t>
  </si>
  <si>
    <t>Продажа земли и нематериальных активов</t>
  </si>
  <si>
    <t>15.0.0.0</t>
  </si>
  <si>
    <t>Капитальные трансферты из негосударственных источников</t>
  </si>
  <si>
    <t>16.0.0.0</t>
  </si>
  <si>
    <t>От резидентов</t>
  </si>
  <si>
    <t>16.1.0.0</t>
  </si>
  <si>
    <t>Трансферты от негосударственных предприятий</t>
  </si>
  <si>
    <t>16.1.1.0</t>
  </si>
  <si>
    <t>Трансферты от других резидентов</t>
  </si>
  <si>
    <t>16.1.2.0</t>
  </si>
  <si>
    <t>Трансферты из-за границы (от нерезидентов)</t>
  </si>
  <si>
    <t>16.2.0.0</t>
  </si>
  <si>
    <t>Полученные официальные трансферты</t>
  </si>
  <si>
    <t>VII</t>
  </si>
  <si>
    <t>Трансферты из-за границы</t>
  </si>
  <si>
    <t>17.0.0.0</t>
  </si>
  <si>
    <t>Текущие</t>
  </si>
  <si>
    <t>17.1.0.0</t>
  </si>
  <si>
    <t>Поступления от встречных фондов</t>
  </si>
  <si>
    <t>17.1.1.0</t>
  </si>
  <si>
    <t>Прочие трансферты</t>
  </si>
  <si>
    <t>17.1.2.0</t>
  </si>
  <si>
    <t xml:space="preserve">Капитальные </t>
  </si>
  <si>
    <t>17.2.0.0</t>
  </si>
  <si>
    <t>Трансферты на капитальные проекты</t>
  </si>
  <si>
    <t>17.2.1.0</t>
  </si>
  <si>
    <t>От национальных органов других уровней государственного управления</t>
  </si>
  <si>
    <t>18.0.0.0</t>
  </si>
  <si>
    <t>18.1.0.0</t>
  </si>
  <si>
    <t>Текущие субвенции</t>
  </si>
  <si>
    <t>18.1.0.1</t>
  </si>
  <si>
    <t>Текущие средства, получаемые по взаимным расчетам</t>
  </si>
  <si>
    <t>18.1.0.2</t>
  </si>
  <si>
    <t>Гранты</t>
  </si>
  <si>
    <t>18.1.0.2.1</t>
  </si>
  <si>
    <t>Категориальные гранты</t>
  </si>
  <si>
    <t>18.1.0.2.2</t>
  </si>
  <si>
    <t>Капитальные</t>
  </si>
  <si>
    <t>18.2.0.0</t>
  </si>
  <si>
    <t>Капитальные средства, получаемые по взаимным расчетам</t>
  </si>
  <si>
    <t>18.2.0.1</t>
  </si>
  <si>
    <t>VIII</t>
  </si>
  <si>
    <t xml:space="preserve">    Остатки специальных средств на начало года</t>
  </si>
  <si>
    <t>XI</t>
  </si>
  <si>
    <t>X</t>
  </si>
  <si>
    <t xml:space="preserve">    Остатки бюджетных средств на начало года</t>
  </si>
  <si>
    <t>ХI</t>
  </si>
  <si>
    <t xml:space="preserve">   Средства, передаваемые по взаимным расчетам</t>
  </si>
  <si>
    <t>ХII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</si>
  <si>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2001                </t>
    </r>
  </si>
  <si>
    <t>8.2.4.0</t>
  </si>
  <si>
    <t>Плата за выдачу лицензий на ведение предпринимательской деятельности</t>
  </si>
  <si>
    <t>-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</si>
  <si>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2002                </t>
    </r>
  </si>
  <si>
    <t>Доходы от обязательного патентирования</t>
  </si>
  <si>
    <t>1.4.0.0</t>
  </si>
  <si>
    <t>Проценты по депозитам Правительства, находящимся в Национальном банке</t>
  </si>
  <si>
    <t>8.2.1.2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</si>
  <si>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2003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</si>
  <si>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2004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</si>
  <si>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2005                </t>
    </r>
  </si>
  <si>
    <t xml:space="preserve"> Таможенные платежи</t>
  </si>
  <si>
    <t>Налог за оказание платных услуг населению и с розничных продаж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</si>
  <si>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2006      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</si>
  <si>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2007                </t>
    </r>
  </si>
  <si>
    <t>янв. - фев.</t>
  </si>
  <si>
    <t>янв. - март</t>
  </si>
  <si>
    <t>янв. - апр.</t>
  </si>
  <si>
    <t>янв. - май</t>
  </si>
  <si>
    <t>янв.- июнь</t>
  </si>
  <si>
    <t>янв.- июль</t>
  </si>
  <si>
    <t>янв. - авг.</t>
  </si>
  <si>
    <t>янв. - сен.</t>
  </si>
  <si>
    <t>янв.- окт.</t>
  </si>
  <si>
    <t>янв.- нояб.</t>
  </si>
  <si>
    <t>янв. - дек.</t>
  </si>
  <si>
    <t>Доходы (II+III)</t>
  </si>
  <si>
    <t>Доходы от операционной деятельности (11+12+13+14)</t>
  </si>
  <si>
    <t>Налоговые доходы</t>
  </si>
  <si>
    <t>Налоги на доходы и прибыль</t>
  </si>
  <si>
    <t>Налоги на доходы, уплачиваемые физическими лицами</t>
  </si>
  <si>
    <t xml:space="preserve">Подоходный налог с физических лиц-резидентов Кыргызской Республики </t>
  </si>
  <si>
    <t>Подоходный налог, удержанный у источника дохода</t>
  </si>
  <si>
    <t>Подоходный налог с индивидуальных предпринимателей</t>
  </si>
  <si>
    <t>Налог на условно-расчетной основе</t>
  </si>
  <si>
    <t>Подоходный налог на патентной основе</t>
  </si>
  <si>
    <t xml:space="preserve">Налог на доходы физических лиц-нерезидентов Кыргызской Республики </t>
  </si>
  <si>
    <t>Налог на доходы, полученные в виде дивидендов и процентов</t>
  </si>
  <si>
    <t>Налог на доходы, полученные в виде страховых платежей</t>
  </si>
  <si>
    <t>Налог на доходы, полученные в виде авторских гонораров</t>
  </si>
  <si>
    <t>Налог на доходы по выполненным работам и предоставленным услугам</t>
  </si>
  <si>
    <t xml:space="preserve">Налог на прочие доходы физического лица-нерезидента КР </t>
  </si>
  <si>
    <t>Налоги на доходы и прибыль, уплачиваемые юридическими лицами</t>
  </si>
  <si>
    <t>Налог на прибыль отечественных организаций</t>
  </si>
  <si>
    <t xml:space="preserve">Налог на прибыль </t>
  </si>
  <si>
    <t>Налог на проценты</t>
  </si>
  <si>
    <t>Налог на доходы страховых компаний</t>
  </si>
  <si>
    <t xml:space="preserve">Налог на доходы иностранных организаций у источника дохода в КР </t>
  </si>
  <si>
    <t>Налог на прочие доходы иностранных организаций</t>
  </si>
  <si>
    <t>Прочие налоги на доходы и прибыль, не распределенные по категориям</t>
  </si>
  <si>
    <t>Налог на вмененный доход</t>
  </si>
  <si>
    <t>Налог на вмененный доход юридических лиц</t>
  </si>
  <si>
    <t>Налог на вмененный доход физических лиц</t>
  </si>
  <si>
    <t>Единый налог для субъектов малого предпринимательства</t>
  </si>
  <si>
    <t>Единый налог для субъектов малого предпринимательства - юридических лиц</t>
  </si>
  <si>
    <t>Единый налог для субъектов малого предпринимательства - физических лиц</t>
  </si>
  <si>
    <t>Налоги, уплачиваемые по налоговому контракту</t>
  </si>
  <si>
    <t>Налоги, уплачиваемые по налоговому контракту с юридических лиц</t>
  </si>
  <si>
    <t>Налоги, уплачиваемые по налоговому контракту с физических лиц</t>
  </si>
  <si>
    <t>Доходы от обязательного патентирования с юридических лиц</t>
  </si>
  <si>
    <t>Доходы от обязательного патентирования с физических лиц</t>
  </si>
  <si>
    <t>Налоги на собственность</t>
  </si>
  <si>
    <t>Налоги на недвижимое имущество и землю</t>
  </si>
  <si>
    <t>Налог на недвижимое имущество</t>
  </si>
  <si>
    <t>Налог на жилое имущество</t>
  </si>
  <si>
    <t>Налог на нежилое имущество</t>
  </si>
  <si>
    <t>Земельный налог</t>
  </si>
  <si>
    <t>Земельный налог за пользование приусадебными и дачными земельными участками</t>
  </si>
  <si>
    <t>Земельный налог за пользование сельскохозяйственными угодьями</t>
  </si>
  <si>
    <t>Земельный налог за использование земель несельскохозяйственного назначения</t>
  </si>
  <si>
    <t>Налоги на движимое имущество</t>
  </si>
  <si>
    <t>Налог с владельцев транспортных средств</t>
  </si>
  <si>
    <t>Налог с владельцев транспортных средств - юридических лиц</t>
  </si>
  <si>
    <t>Налог с владельцев транспортных средств - физических лиц</t>
  </si>
  <si>
    <t>Налоги на товары и услуги</t>
  </si>
  <si>
    <t>Общие налоги на товары и услуги</t>
  </si>
  <si>
    <t xml:space="preserve">Налог на добавленную стоимость </t>
  </si>
  <si>
    <t>НДС на товары и услуги, производимые на территории Кыргызской Республики</t>
  </si>
  <si>
    <t>НДС на товары, ввозимые на территорию Кыргызской Республики</t>
  </si>
  <si>
    <t xml:space="preserve">Налог с продаж и за оказание платных услуг </t>
  </si>
  <si>
    <t>Налог с продаж и за оказание платных услуг, уплачиваемый юридическими лицами</t>
  </si>
  <si>
    <t>Налог с продаж и за оказание платных услуг, уплачиваемый физическими лицами</t>
  </si>
  <si>
    <t>Налог за пользование автомобильными дорогами</t>
  </si>
  <si>
    <t>Отчисления для предупреждения и ликвидации чрезвычайных ситуаций</t>
  </si>
  <si>
    <t>Акцизный налог</t>
  </si>
  <si>
    <t xml:space="preserve">Акцизный налог на товары, производимые на территории КР </t>
  </si>
  <si>
    <t xml:space="preserve">Акцизный налог на товары, ввозимые на территорию Кыргызской Республики </t>
  </si>
  <si>
    <t>Налоги на специфические услуги</t>
  </si>
  <si>
    <t>Налог на рекламу</t>
  </si>
  <si>
    <t>Налог за вывоз мусора</t>
  </si>
  <si>
    <t>Гостиничный налог</t>
  </si>
  <si>
    <t xml:space="preserve">Сбор за право парковки автотранспортных средств </t>
  </si>
  <si>
    <t>Курортный налог</t>
  </si>
  <si>
    <t>Другие налоги и сборы</t>
  </si>
  <si>
    <t>Налоги за использование недр</t>
  </si>
  <si>
    <t xml:space="preserve">Бонусы </t>
  </si>
  <si>
    <t>Концессионная плата за пользование недрами</t>
  </si>
  <si>
    <t>Отчисления на развитие и воспроизводство минерально-сырьевой базы</t>
  </si>
  <si>
    <t>Налоги на международную торговлю и операции</t>
  </si>
  <si>
    <t>Таможенные платежи</t>
  </si>
  <si>
    <t>Таможенные платежи с ввозимой продукции</t>
  </si>
  <si>
    <t>Таможенные платежи с вывозимой продукции</t>
  </si>
  <si>
    <t>Таможенные сборы</t>
  </si>
  <si>
    <t>Другие таможенные сборы и платежи</t>
  </si>
  <si>
    <t>Взносы/отчисления на социальные нужды</t>
  </si>
  <si>
    <t>Взносы/отчисления на социальное обеспечение</t>
  </si>
  <si>
    <t>Страховые взносы работников</t>
  </si>
  <si>
    <t>Страховые взносы работодателей</t>
  </si>
  <si>
    <t>Страховые взносы занятых индивидуальной трудовой деятельностью</t>
  </si>
  <si>
    <t xml:space="preserve">Страховые взносы не распределенные по категориям </t>
  </si>
  <si>
    <t>Другие взносы/отчисления на социальные нужды</t>
  </si>
  <si>
    <t>Взносы/отчисления работников</t>
  </si>
  <si>
    <t>Взносы/отчисления работодателей</t>
  </si>
  <si>
    <t>Другие взносы/отчисления</t>
  </si>
  <si>
    <t>Прочие доходы Социального фонда</t>
  </si>
  <si>
    <t>От правительств иностранных государств</t>
  </si>
  <si>
    <t>От международных организаций</t>
  </si>
  <si>
    <t>Трансферты сектора государственного управления</t>
  </si>
  <si>
    <t>Гранты местным бюджетам</t>
  </si>
  <si>
    <t>Средства, получаемые по взаимным расчетам</t>
  </si>
  <si>
    <t>Неналоговые доходы</t>
  </si>
  <si>
    <t>Доходы от собственности и проценты</t>
  </si>
  <si>
    <t>Проценты</t>
  </si>
  <si>
    <t xml:space="preserve">Проценты по депозитам </t>
  </si>
  <si>
    <t xml:space="preserve">Проценты по депозитам Правительства, находящимся в Национальном банке КР </t>
  </si>
  <si>
    <t>Курсовая прибыль/убыток</t>
  </si>
  <si>
    <t>Проценты по выданным бюджетным ссудам и кредитам</t>
  </si>
  <si>
    <t>Дивиденды и прибыль</t>
  </si>
  <si>
    <t>Дивиденды</t>
  </si>
  <si>
    <t>Дивиденды, начисленные на государственный пакет акций</t>
  </si>
  <si>
    <t>Прибыль</t>
  </si>
  <si>
    <t>Прибыль Национального банка Кыргызской Республики</t>
  </si>
  <si>
    <t>Арендная плата</t>
  </si>
  <si>
    <t>Плата за разработку месторождений полезных ископаемых или ископаемого топлива</t>
  </si>
  <si>
    <t>Плата за использование природных ресурсов</t>
  </si>
  <si>
    <t>Плата за аренду земель</t>
  </si>
  <si>
    <t>Плата за аренду земель Фонда перераспределения земель</t>
  </si>
  <si>
    <t>Плата за использование лесных ресурсов</t>
  </si>
  <si>
    <t>Плата за использование водных ресурсов</t>
  </si>
  <si>
    <t>Прочие платежи за использование природных активов</t>
  </si>
  <si>
    <t>Плата за аренду помещений, зданий и сооружений, находящихся в государственной и муниципальной собственности</t>
  </si>
  <si>
    <t>Плата за аренду зданий и сооружений</t>
  </si>
  <si>
    <t>Плата за аренду помещений</t>
  </si>
  <si>
    <t>Доходы от продажи товаров и оказания услуг</t>
  </si>
  <si>
    <t>Административные сборы и платежи</t>
  </si>
  <si>
    <t>Сборы и платежи</t>
  </si>
  <si>
    <t>Плата за выдачу лицензий</t>
  </si>
  <si>
    <t>Плата за выдачу сертификатов и других разрешительных документов</t>
  </si>
  <si>
    <t xml:space="preserve">Плата за право осуществления лотерейной деятельности </t>
  </si>
  <si>
    <t>Плата за регистрацию и перерегистрацию транспортных средств</t>
  </si>
  <si>
    <t>Пробирная плата</t>
  </si>
  <si>
    <t>Плата за обслуживание счетов</t>
  </si>
  <si>
    <t>Государственные пошлины</t>
  </si>
  <si>
    <t>Государственная пошлина за выдачу паспортов гражданам Кыргызской Республики</t>
  </si>
  <si>
    <t>Государственная пошлина, взимаемая органами юстиции</t>
  </si>
  <si>
    <t>Государственная пошлина, взимаемая судебными органами</t>
  </si>
  <si>
    <t>Поступления от оказания платных услуг</t>
  </si>
  <si>
    <t>Плата за оказание услуг в сфере здравоохранения</t>
  </si>
  <si>
    <t>Плата за оказание услуг в сфере образования</t>
  </si>
  <si>
    <t>Плата за оказание услуг в сфере культуры</t>
  </si>
  <si>
    <t>Плата за оказание услуг в сфере сельского, водного хозяйства</t>
  </si>
  <si>
    <t>Плата за оказание других видов услуг</t>
  </si>
  <si>
    <t>Штрафы, санкции, конфискации</t>
  </si>
  <si>
    <t>Административные штрафы</t>
  </si>
  <si>
    <t>Поступления от реализации выявленной контрабанды</t>
  </si>
  <si>
    <t>Поступления от реализации конфискованного имущества</t>
  </si>
  <si>
    <t>Поступления от проведения контрольно-надзорных мероприятий</t>
  </si>
  <si>
    <t>Возмещение причиненного ущерба по экономическим преступлениям</t>
  </si>
  <si>
    <t>Прочие поступления по штрафам, санкциям и конфискациям</t>
  </si>
  <si>
    <t>Добровольные трансферты, кроме грантов</t>
  </si>
  <si>
    <t>Прочие неналоговые доходы</t>
  </si>
  <si>
    <t>Наименование показателя</t>
  </si>
  <si>
    <t>Доходы от  продажи нефинансовых активов</t>
  </si>
  <si>
    <t>Плата за аренду прочего имущества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</si>
  <si>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2008                </t>
    </r>
  </si>
  <si>
    <t>Подоходный налог, уплаченный налоговым агентом</t>
  </si>
  <si>
    <t>Подоходный налог по единой декларации</t>
  </si>
  <si>
    <t xml:space="preserve">Налог на доходы лиц-нерезидентов Кыргызской Республики </t>
  </si>
  <si>
    <t>Налоги по специальным режимам</t>
  </si>
  <si>
    <t>Поступления по единому налогу</t>
  </si>
  <si>
    <t>Налог на основе патента</t>
  </si>
  <si>
    <t>Налог на основе обязательного патента</t>
  </si>
  <si>
    <t>Налог на основе добровольного патента</t>
  </si>
  <si>
    <t>Налог на специальные средства бюджетных организаций</t>
  </si>
  <si>
    <t>Налог на имущество</t>
  </si>
  <si>
    <t>Налог на недвижимое имущество не используемое для осуществления предпринимательской деятельности</t>
  </si>
  <si>
    <t>Налог на недвижимое имущество используемое для осуществления предпринимательской деятельности</t>
  </si>
  <si>
    <t>Налог на транспортные средства</t>
  </si>
  <si>
    <t>Земельный налог за пользование приусадебными и садово-огородными земельными участками</t>
  </si>
  <si>
    <t xml:space="preserve">Налог с продаж </t>
  </si>
  <si>
    <t>Прочие налоги и сборы</t>
  </si>
  <si>
    <t>Плата за аренду земли в населенных пунктах</t>
  </si>
  <si>
    <t>Плата за аренду  пастбищ зоны интенсивного использования</t>
  </si>
  <si>
    <t xml:space="preserve">Плата за аренду отгонных пастбищ </t>
  </si>
  <si>
    <t>Плата за аренду имущества</t>
  </si>
  <si>
    <t>Сбор за вывоз мусора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</si>
  <si>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2009                </t>
    </r>
  </si>
  <si>
    <t>Бонусы</t>
  </si>
  <si>
    <t>Налоги не распределяемые по категориям</t>
  </si>
  <si>
    <t>Налог на валовый доход от Кумтора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</si>
  <si>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</si>
  <si>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2010 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</si>
  <si>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</si>
  <si>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2011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</si>
  <si>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</si>
  <si>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2012         </t>
    </r>
  </si>
  <si>
    <t>Прибыль государственных предприятий</t>
  </si>
  <si>
    <t>Медицинские услуги</t>
  </si>
  <si>
    <t>Социальные услуги</t>
  </si>
  <si>
    <t>Услуги регистрации, выдачи справок, удостоверений и других документов</t>
  </si>
  <si>
    <t>Услуги исследования, анализа, оценки и экспертизы</t>
  </si>
  <si>
    <t>Предоставление информации и услуги печати</t>
  </si>
  <si>
    <t>Обеспечение безопасности и хранения</t>
  </si>
  <si>
    <t>Другие виды услуг</t>
  </si>
  <si>
    <t xml:space="preserve">Сборы за прием экзаменов на право получения водительского удостоверения, осмотр автотранспортного средства 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</si>
  <si>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</si>
  <si>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2013         </t>
    </r>
  </si>
  <si>
    <t>Прочая государственная пошлина</t>
  </si>
  <si>
    <t>Налог на транспортные средства юридических лиц</t>
  </si>
  <si>
    <t>Налог на транспортные средства физических лиц</t>
  </si>
  <si>
    <t>Налог на доходы золотодобывающих компаний</t>
  </si>
  <si>
    <t>Плата за удержание лицензии на право пользования недрами</t>
  </si>
  <si>
    <t xml:space="preserve">Акцизный налог на товары, производимые или реализуемые на территории КР </t>
  </si>
  <si>
    <t>Государственная пошлина взимаемая регистрационным органом</t>
  </si>
  <si>
    <t>Государственная пошлина, за совершение нотариальных действий при декларировании</t>
  </si>
  <si>
    <t>Единовременный декларационный платеж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</si>
  <si>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2014         </t>
    </r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</si>
  <si>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2015         </t>
    </r>
  </si>
  <si>
    <t>Ввозные таможенные пошлины</t>
  </si>
  <si>
    <t>Ввозные таможенные пошлины, поступающие от государств-членов в соответствии с Договором о присоединении к ЕАЭС</t>
  </si>
  <si>
    <r>
      <t xml:space="preserve"> </t>
    </r>
    <r>
      <rPr>
        <b/>
        <u/>
        <sz val="9"/>
        <color indexed="8"/>
        <rFont val="Times New Roman Cyr"/>
        <family val="1"/>
        <charset val="204"/>
      </rPr>
      <t xml:space="preserve">                 2016         </t>
    </r>
  </si>
  <si>
    <t>Сборы</t>
  </si>
  <si>
    <t>Сбор за предоставление доступа автомототранспорта и водителей к участию в дорожном движении</t>
  </si>
  <si>
    <t>НДС на товары, ввозимые на территорию Кыргызской Республики до присоединения к ЕАЭС</t>
  </si>
  <si>
    <t>НДС на товары, ввозимые на территорию Кыргызской Республики из государств-членов Евразийского экономического союза</t>
  </si>
  <si>
    <t>НДС на товары, ввозимые на территорию Кыргызской Республики из третьих стран</t>
  </si>
  <si>
    <t>Акцизный налог на товары, ввозимые на территорию Кыргызской Республики до присоединения к ЕАЭС</t>
  </si>
  <si>
    <t>Акцизный налог на товары, ввозимые на территорию Кыргызской Республики от государств-членов Евразийского экономического союза</t>
  </si>
  <si>
    <t xml:space="preserve">Акцизный налог на товары, ввозимые на территорию Кыргызской Республики из третьих стран </t>
  </si>
  <si>
    <t>Прочие платежи</t>
  </si>
  <si>
    <t>Плата за право разведки, разработки и/или использования месторождений полезных ископаемых или ископаемого топлива</t>
  </si>
  <si>
    <t>Плата по возмещению экологического ущерба</t>
  </si>
  <si>
    <t>Проценты, поступившие за несвоевременное исполнение обязательств государств-членов по перечислению сумм от распределения ввозных таможенных пошлин</t>
  </si>
  <si>
    <t>Поступления от проведения конкурса на право пользования радиочастотного спектра</t>
  </si>
  <si>
    <t>Распределенные ввозные таможенные пошлины, перечисленные на счет Кыргызской Республики</t>
  </si>
  <si>
    <t>Плата за аренду нематериальных активов</t>
  </si>
  <si>
    <t>Арендная плата и плата за разработку и использование ресурсов</t>
  </si>
  <si>
    <t>Плата за право разведки,  разработки и /или использования месторождений полезных ископаемых или ископаемого топлива</t>
  </si>
  <si>
    <t>Плата за загрязнение окружающей среды</t>
  </si>
  <si>
    <t>Плата за аренду</t>
  </si>
  <si>
    <t>Плата за аренду помещений, зданий и сооружений, находящихся в государственной собственности</t>
  </si>
  <si>
    <t>Платежи</t>
  </si>
  <si>
    <t>Платежи за прохождение видов служб и сборов, предоставляемых взамен срочной военной службы</t>
  </si>
  <si>
    <t>Отчисления за развитие отрасли связи</t>
  </si>
  <si>
    <t>Плата за использование радиочастотного спектра</t>
  </si>
  <si>
    <t>Пошлины</t>
  </si>
  <si>
    <t>Патентная пошлина</t>
  </si>
  <si>
    <t>Сборы за государственную регистрацию</t>
  </si>
  <si>
    <t>Плата за вывоз мусора населенных пунктов</t>
  </si>
  <si>
    <t>Сбор за парковку и стоянку автотранспорта</t>
  </si>
  <si>
    <t>Сбор за взвешивание, измерение, пропуск и проезд</t>
  </si>
  <si>
    <t>Плата по возмещению причиненного ущерба по экономическим преступлениям</t>
  </si>
  <si>
    <t>Плата за пользование пастбищными угодьями</t>
  </si>
  <si>
    <t>Плата за аренду присельных пастбищ</t>
  </si>
  <si>
    <t>Плата в республиканский бюджет от возмещения потерь сельскохозяйственного производства</t>
  </si>
  <si>
    <t>Плата в местный бюджет от возмещения упущенной выгоды</t>
  </si>
  <si>
    <t>Плата за пользование лесными ресурсами и пользование природными объектами растительного, животного мира и грибами</t>
  </si>
  <si>
    <t>Возмещение потерь сельскохозяйственного производства</t>
  </si>
  <si>
    <t xml:space="preserve">Поступления от проведения конкурса на право пользования радиочастотного спектра </t>
  </si>
  <si>
    <t>Проценты по депозитам Правительства Кыргызской Республики, размещенных в коммерческих банках КР</t>
  </si>
  <si>
    <t>Штрафы за порчу земель</t>
  </si>
  <si>
    <t>Возмещение вреда и ущерба причиненного, автомобильным дорогам общего пользования</t>
  </si>
  <si>
    <t>Плата от реализации ушных бирок</t>
  </si>
  <si>
    <t>Невыясненные суммы, поступившие на счет казначейства</t>
  </si>
  <si>
    <t xml:space="preserve">    Сверхплановые отчисления 
     общегосударственных доходов</t>
  </si>
  <si>
    <t xml:space="preserve">    Остатки бюджетных средств, обращаемых
      на покрытие расходов</t>
  </si>
  <si>
    <t xml:space="preserve">    Остатки бюджетных средств, обращаемых
     на покрытие расходов</t>
  </si>
  <si>
    <t>Код клас-сификации</t>
  </si>
  <si>
    <t>Земельный налог за использование земель 
населенных пунктов и земель несельскохозяйственного назначения</t>
  </si>
  <si>
    <t>Проценты, поступившие за несвоевременное исполнение обязательств государств-членов по перечислению сумм от распределения  специальных, антидемпинговых и компенсационных пошлин</t>
  </si>
  <si>
    <t>Налоги за пользование недрами</t>
  </si>
  <si>
    <t>11311200
11311300</t>
  </si>
  <si>
    <t>Штрафы</t>
  </si>
  <si>
    <t>Государственная пошлина за выдачу лицензий</t>
  </si>
  <si>
    <t>Государственная пошлина за выдачу сертификатов и других разрешительных документов</t>
  </si>
  <si>
    <t>Пени, финансовые санкции по штрафам</t>
  </si>
  <si>
    <t>Сбор за осуществление деятельности по производству и обороту этилового спирта и алкогольной продукции от субъектов, получивших лицензию на реализацию алкогольной продукции</t>
  </si>
  <si>
    <t>Сбор за осуществление деятельности по производству и обороту этилового спирта и алкогольной продукции от субъектов, получивших лицензию на производство и оборот алкогольной продукции</t>
  </si>
  <si>
    <t>Добровольные трансферты и гранты единицам государственного сектора</t>
  </si>
  <si>
    <t>Утилизационный сбор на переработку ртутьсодержащих отходов</t>
  </si>
  <si>
    <t>Государственная пошлина, взимаемая органами миграционной службы</t>
  </si>
  <si>
    <t>Сбор за проставление апостиля</t>
  </si>
  <si>
    <t>Сбор за выдачу свидетельства о регистрации в едином государственном реестре</t>
  </si>
  <si>
    <t xml:space="preserve">Специальные, антидемпинговые и компенсационные пошлины, перечисленные на счета в иностранной валюте в соответствии с Протоколом  о применении специальных защитных, антидемпинговых и компенсационных мер по отношению
 к третьим странам </t>
  </si>
  <si>
    <t xml:space="preserve">Специальные, антидемпинговые и компенсационные пошлины, уплаченные в соответствии с соглашениями о применении специальных защитных, антидемпинговых и компенсационных мер по отношению к третьим странам </t>
  </si>
  <si>
    <t>Плата за пользование  водными ресурсами  и водными объектами</t>
  </si>
  <si>
    <t>Плата за аренду помещений, зданий и сооружений, находящихся в муниципальной собственности</t>
  </si>
  <si>
    <t>Плата за апробирование и клеймение ювелирных и других бытовых изделий из драгоценных металлов</t>
  </si>
  <si>
    <t>Образовательные и культурные услуги</t>
  </si>
  <si>
    <t>Налог на прибыль туристических агентств</t>
  </si>
  <si>
    <t>Обязательные отчисления на государственное социальное страхование</t>
  </si>
  <si>
    <t>Дивиденды и часть прибылей от государственных предприятий</t>
  </si>
  <si>
    <t>Возмещение вреда, причиненного в результате нарушения земельного законодательства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</si>
</sst>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2"/>
      <color indexed="24"/>
      <name val="Symbol"/>
      <family val="1"/>
      <charset val="2"/>
    </font>
    <font>
      <b/>
      <sz val="12"/>
      <name val="Times New Roman CYR"/>
      <family val="1"/>
      <charset val="204"/>
    </font>
    <font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sz val="10"/>
      <name val="Times New Roman Cyr"/>
      <family val="1"/>
      <charset val="204"/>
    </font>
    <font>
      <b/>
      <sz val="9"/>
      <name val="Times New Roman Cyr"/>
      <family val="1"/>
      <charset val="204"/>
    </font>
    <font>
      <b/>
      <u/>
      <sz val="9"/>
      <color indexed="8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u/>
      <sz val="9"/>
      <name val="Times New Roman Cyr"/>
      <family val="1"/>
      <charset val="204"/>
    </font>
    <font>
      <sz val="9"/>
      <name val="Times New Roman CE"/>
      <family val="1"/>
      <charset val="238"/>
    </font>
    <font>
      <sz val="8"/>
      <name val="Times New Roman Cyr"/>
      <family val="1"/>
      <charset val="204"/>
    </font>
    <font>
      <sz val="9"/>
      <name val="Times New Roman Cyr"/>
      <charset val="204"/>
    </font>
    <font>
      <b/>
      <sz val="9"/>
      <name val="Times New Roman Cyr"/>
      <charset val="204"/>
    </font>
    <font>
      <b/>
      <sz val="12"/>
      <name val="Times New Roman Cyr"/>
      <charset val="204"/>
    </font>
    <font>
      <b/>
      <i/>
      <sz val="9"/>
      <name val="Times New Roman Cyr"/>
      <charset val="204"/>
    </font>
    <font>
      <sz val="8"/>
      <name val="Times New Roman Cyr"/>
      <charset val="204"/>
    </font>
    <font>
      <i/>
      <sz val="9"/>
      <name val="Times New Roman Cyr"/>
      <charset val="204"/>
    </font>
    <font>
      <b/>
      <sz val="9"/>
      <name val="Times New Roman CE"/>
      <family val="1"/>
      <charset val="238"/>
    </font>
    <font>
      <b/>
      <sz val="8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3" fillId="0" borderId="0"/>
    <xf numFmtId="164" fontId="3" fillId="0" borderId="0"/>
  </cellStyleXfs>
  <cellXfs count="137">
    <xf numFmtId="0" fontId="0" fillId="0" borderId="0" xfId="0"/>
    <xf numFmtId="0" fontId="4" fillId="0" borderId="0" xfId="3" applyNumberFormat="1" applyFont="1" applyFill="1" applyBorder="1" applyAlignment="1">
      <alignment horizontal="left"/>
    </xf>
    <xf numFmtId="1" fontId="5" fillId="0" borderId="0" xfId="4" applyNumberFormat="1" applyFont="1" applyFill="1" applyBorder="1" applyAlignment="1">
      <alignment horizontal="left"/>
    </xf>
    <xf numFmtId="1" fontId="5" fillId="0" borderId="0" xfId="4" applyNumberFormat="1" applyFont="1" applyFill="1" applyBorder="1" applyAlignment="1">
      <alignment horizontal="right"/>
    </xf>
    <xf numFmtId="1" fontId="4" fillId="0" borderId="0" xfId="3" applyNumberFormat="1" applyFont="1" applyFill="1" applyBorder="1" applyAlignment="1">
      <alignment horizontal="right"/>
    </xf>
    <xf numFmtId="1" fontId="5" fillId="0" borderId="0" xfId="2" applyNumberFormat="1" applyFont="1" applyFill="1" applyBorder="1" applyAlignment="1">
      <alignment horizontal="right"/>
    </xf>
    <xf numFmtId="0" fontId="5" fillId="0" borderId="0" xfId="2" applyFont="1" applyFill="1" applyBorder="1" applyAlignment="1">
      <alignment horizontal="right"/>
    </xf>
    <xf numFmtId="0" fontId="5" fillId="0" borderId="0" xfId="2" applyFont="1" applyFill="1" applyBorder="1" applyAlignment="1">
      <alignment horizontal="left"/>
    </xf>
    <xf numFmtId="1" fontId="5" fillId="0" borderId="0" xfId="4" applyNumberFormat="1" applyFont="1" applyFill="1" applyAlignment="1">
      <alignment horizontal="left" vertical="top"/>
    </xf>
    <xf numFmtId="1" fontId="5" fillId="0" borderId="0" xfId="4" applyNumberFormat="1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5" fillId="0" borderId="0" xfId="2" applyNumberFormat="1" applyFont="1" applyFill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0" xfId="2" applyFont="1" applyFill="1" applyAlignment="1">
      <alignment horizontal="left" vertical="top"/>
    </xf>
    <xf numFmtId="0" fontId="5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164" fontId="10" fillId="0" borderId="1" xfId="4" quotePrefix="1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 wrapText="1"/>
    </xf>
    <xf numFmtId="1" fontId="8" fillId="0" borderId="1" xfId="0" applyNumberFormat="1" applyFont="1" applyFill="1" applyBorder="1" applyAlignment="1">
      <alignment horizontal="right"/>
    </xf>
    <xf numFmtId="0" fontId="5" fillId="0" borderId="2" xfId="0" applyFont="1" applyFill="1" applyBorder="1"/>
    <xf numFmtId="0" fontId="7" fillId="0" borderId="2" xfId="0" applyFont="1" applyFill="1" applyBorder="1"/>
    <xf numFmtId="0" fontId="8" fillId="0" borderId="2" xfId="0" applyFont="1" applyBorder="1" applyAlignment="1">
      <alignment horizontal="right" vertical="center" wrapText="1"/>
    </xf>
    <xf numFmtId="1" fontId="8" fillId="0" borderId="2" xfId="0" applyNumberFormat="1" applyFont="1" applyFill="1" applyBorder="1" applyAlignment="1">
      <alignment horizontal="right" wrapText="1"/>
    </xf>
    <xf numFmtId="0" fontId="5" fillId="0" borderId="0" xfId="0" applyFont="1" applyFill="1" applyBorder="1"/>
    <xf numFmtId="0" fontId="7" fillId="0" borderId="0" xfId="0" applyFont="1" applyFill="1" applyBorder="1"/>
    <xf numFmtId="1" fontId="8" fillId="0" borderId="0" xfId="0" applyNumberFormat="1" applyFont="1" applyFill="1" applyBorder="1" applyAlignment="1">
      <alignment horizontal="right" wrapText="1"/>
    </xf>
    <xf numFmtId="0" fontId="8" fillId="0" borderId="0" xfId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right" vertical="top" wrapText="1"/>
    </xf>
    <xf numFmtId="164" fontId="5" fillId="0" borderId="0" xfId="1" applyNumberFormat="1" applyFont="1" applyFill="1" applyBorder="1" applyAlignment="1">
      <alignment horizontal="right" wrapText="1"/>
    </xf>
    <xf numFmtId="0" fontId="13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left" vertical="top" wrapText="1"/>
    </xf>
    <xf numFmtId="0" fontId="8" fillId="0" borderId="0" xfId="0" applyFont="1" applyBorder="1" applyAlignment="1">
      <alignment vertical="center" wrapText="1"/>
    </xf>
    <xf numFmtId="0" fontId="13" fillId="0" borderId="0" xfId="1" applyFont="1" applyFill="1" applyBorder="1" applyAlignment="1">
      <alignment horizontal="right" vertical="top" wrapText="1"/>
    </xf>
    <xf numFmtId="164" fontId="5" fillId="0" borderId="0" xfId="1" applyNumberFormat="1" applyFont="1" applyFill="1" applyAlignment="1">
      <alignment horizontal="right" wrapText="1"/>
    </xf>
    <xf numFmtId="0" fontId="8" fillId="0" borderId="2" xfId="0" applyFont="1" applyBorder="1" applyAlignment="1">
      <alignment vertical="center" wrapText="1"/>
    </xf>
    <xf numFmtId="0" fontId="13" fillId="0" borderId="2" xfId="1" applyFont="1" applyFill="1" applyBorder="1" applyAlignment="1">
      <alignment horizontal="right" vertical="top" wrapText="1"/>
    </xf>
    <xf numFmtId="164" fontId="5" fillId="0" borderId="2" xfId="1" applyNumberFormat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5" fillId="0" borderId="0" xfId="1" applyFont="1" applyFill="1" applyAlignment="1">
      <alignment horizontal="right" wrapText="1"/>
    </xf>
    <xf numFmtId="0" fontId="13" fillId="0" borderId="0" xfId="1" applyFont="1" applyFill="1" applyAlignment="1">
      <alignment horizontal="right" wrapText="1"/>
    </xf>
    <xf numFmtId="0" fontId="13" fillId="0" borderId="0" xfId="1" applyFont="1" applyFill="1" applyAlignment="1">
      <alignment horizontal="left" vertical="top" wrapText="1"/>
    </xf>
    <xf numFmtId="1" fontId="8" fillId="0" borderId="1" xfId="4" quotePrefix="1" applyNumberFormat="1" applyFont="1" applyFill="1" applyBorder="1" applyAlignment="1">
      <alignment horizontal="centerContinuous" vertical="center"/>
    </xf>
    <xf numFmtId="0" fontId="11" fillId="0" borderId="1" xfId="0" applyFont="1" applyBorder="1" applyAlignment="1">
      <alignment horizontal="centerContinuous" vertical="center" wrapText="1"/>
    </xf>
    <xf numFmtId="164" fontId="6" fillId="0" borderId="0" xfId="4" applyFont="1" applyFill="1" applyBorder="1" applyAlignment="1">
      <alignment horizontal="left"/>
    </xf>
    <xf numFmtId="0" fontId="5" fillId="0" borderId="1" xfId="0" applyFont="1" applyFill="1" applyBorder="1" applyAlignment="1"/>
    <xf numFmtId="0" fontId="5" fillId="0" borderId="2" xfId="0" applyFont="1" applyFill="1" applyBorder="1" applyAlignment="1"/>
    <xf numFmtId="0" fontId="5" fillId="0" borderId="0" xfId="0" applyFont="1" applyFill="1" applyBorder="1" applyAlignment="1"/>
    <xf numFmtId="0" fontId="8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14" fontId="5" fillId="0" borderId="0" xfId="0" applyNumberFormat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left" wrapText="1"/>
    </xf>
    <xf numFmtId="0" fontId="5" fillId="0" borderId="2" xfId="1" applyFont="1" applyFill="1" applyBorder="1" applyAlignment="1">
      <alignment horizontal="left" wrapText="1"/>
    </xf>
    <xf numFmtId="0" fontId="13" fillId="0" borderId="0" xfId="1" applyFont="1" applyFill="1" applyBorder="1" applyAlignment="1">
      <alignment horizontal="left" wrapText="1"/>
    </xf>
    <xf numFmtId="0" fontId="13" fillId="0" borderId="0" xfId="1" applyFont="1" applyFill="1" applyAlignment="1">
      <alignment horizontal="left" wrapText="1"/>
    </xf>
    <xf numFmtId="1" fontId="5" fillId="0" borderId="0" xfId="4" applyNumberFormat="1" applyFont="1" applyFill="1" applyBorder="1" applyAlignment="1">
      <alignment horizontal="center"/>
    </xf>
    <xf numFmtId="1" fontId="5" fillId="0" borderId="0" xfId="4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13" fillId="0" borderId="0" xfId="1" applyFont="1" applyFill="1" applyBorder="1" applyAlignment="1">
      <alignment horizontal="center" wrapText="1"/>
    </xf>
    <xf numFmtId="0" fontId="13" fillId="0" borderId="0" xfId="1" applyFont="1" applyFill="1" applyAlignment="1">
      <alignment horizontal="center" wrapText="1"/>
    </xf>
    <xf numFmtId="0" fontId="5" fillId="0" borderId="0" xfId="2" applyFont="1" applyFill="1" applyBorder="1" applyAlignment="1">
      <alignment horizontal="lef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/>
    <xf numFmtId="164" fontId="8" fillId="0" borderId="0" xfId="0" applyNumberFormat="1" applyFont="1" applyFill="1" applyBorder="1" applyAlignment="1">
      <alignment horizontal="righ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14" fontId="5" fillId="0" borderId="0" xfId="0" applyNumberFormat="1" applyFont="1" applyFill="1" applyBorder="1" applyAlignment="1">
      <alignment horizontal="center" vertical="top" wrapText="1"/>
    </xf>
    <xf numFmtId="164" fontId="8" fillId="0" borderId="0" xfId="0" applyNumberFormat="1" applyFont="1" applyBorder="1" applyAlignment="1">
      <alignment horizontal="right" wrapText="1"/>
    </xf>
    <xf numFmtId="0" fontId="5" fillId="0" borderId="2" xfId="1" applyFont="1" applyFill="1" applyBorder="1" applyAlignment="1">
      <alignment horizontal="left" vertical="top" wrapText="1"/>
    </xf>
    <xf numFmtId="164" fontId="8" fillId="0" borderId="2" xfId="0" applyNumberFormat="1" applyFont="1" applyBorder="1" applyAlignment="1">
      <alignment horizontal="right" wrapText="1"/>
    </xf>
    <xf numFmtId="164" fontId="13" fillId="0" borderId="0" xfId="1" applyNumberFormat="1" applyFont="1" applyFill="1" applyBorder="1" applyAlignment="1">
      <alignment horizontal="right" wrapText="1"/>
    </xf>
    <xf numFmtId="0" fontId="8" fillId="0" borderId="0" xfId="0" applyFont="1" applyFill="1" applyBorder="1" applyAlignment="1">
      <alignment horizontal="center" vertical="center"/>
    </xf>
    <xf numFmtId="165" fontId="8" fillId="0" borderId="0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Border="1" applyAlignment="1">
      <alignment horizontal="right" wrapText="1"/>
    </xf>
    <xf numFmtId="165" fontId="5" fillId="0" borderId="2" xfId="1" applyNumberFormat="1" applyFont="1" applyFill="1" applyBorder="1" applyAlignment="1">
      <alignment horizontal="right" wrapText="1"/>
    </xf>
    <xf numFmtId="165" fontId="5" fillId="0" borderId="0" xfId="1" applyNumberFormat="1" applyFont="1" applyFill="1" applyAlignment="1">
      <alignment horizontal="right" wrapText="1"/>
    </xf>
    <xf numFmtId="165" fontId="13" fillId="0" borderId="0" xfId="1" applyNumberFormat="1" applyFont="1" applyFill="1" applyAlignment="1">
      <alignment horizontal="right" wrapText="1"/>
    </xf>
    <xf numFmtId="165" fontId="13" fillId="0" borderId="0" xfId="1" applyNumberFormat="1" applyFont="1" applyFill="1" applyAlignment="1">
      <alignment horizontal="left" vertical="top" wrapText="1"/>
    </xf>
    <xf numFmtId="165" fontId="13" fillId="0" borderId="0" xfId="1" applyNumberFormat="1" applyFont="1" applyFill="1" applyBorder="1" applyAlignment="1">
      <alignment horizontal="right" wrapText="1"/>
    </xf>
    <xf numFmtId="165" fontId="13" fillId="0" borderId="0" xfId="1" applyNumberFormat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164" fontId="14" fillId="0" borderId="0" xfId="0" applyNumberFormat="1" applyFont="1" applyFill="1" applyBorder="1" applyAlignment="1">
      <alignment horizontal="right" wrapText="1"/>
    </xf>
    <xf numFmtId="165" fontId="14" fillId="0" borderId="0" xfId="1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top" wrapText="1"/>
    </xf>
    <xf numFmtId="164" fontId="15" fillId="0" borderId="0" xfId="0" applyNumberFormat="1" applyFont="1" applyFill="1" applyBorder="1" applyAlignment="1">
      <alignment horizontal="right" wrapText="1"/>
    </xf>
    <xf numFmtId="165" fontId="15" fillId="0" borderId="0" xfId="1" applyNumberFormat="1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center" vertical="top" wrapText="1"/>
    </xf>
    <xf numFmtId="0" fontId="14" fillId="0" borderId="0" xfId="0" applyFont="1" applyFill="1" applyBorder="1" applyAlignment="1">
      <alignment horizontal="center" vertical="top" wrapText="1"/>
    </xf>
    <xf numFmtId="164" fontId="16" fillId="0" borderId="0" xfId="3" applyFont="1" applyFill="1" applyBorder="1" applyAlignment="1">
      <alignment horizontal="left"/>
    </xf>
    <xf numFmtId="164" fontId="17" fillId="0" borderId="0" xfId="4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top" wrapText="1"/>
    </xf>
    <xf numFmtId="0" fontId="14" fillId="0" borderId="2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164" fontId="5" fillId="0" borderId="2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right"/>
    </xf>
    <xf numFmtId="165" fontId="12" fillId="0" borderId="0" xfId="1" applyNumberFormat="1" applyFont="1" applyFill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0" xfId="1" applyNumberFormat="1" applyFont="1" applyFill="1" applyAlignment="1">
      <alignment horizontal="right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164" fontId="19" fillId="0" borderId="0" xfId="4" applyFont="1" applyFill="1" applyBorder="1" applyAlignment="1">
      <alignment horizontal="left" vertical="top"/>
    </xf>
    <xf numFmtId="0" fontId="4" fillId="0" borderId="0" xfId="3" applyNumberFormat="1" applyFont="1" applyFill="1" applyBorder="1" applyAlignment="1">
      <alignment horizontal="left" vertical="center"/>
    </xf>
    <xf numFmtId="165" fontId="8" fillId="0" borderId="0" xfId="1" applyNumberFormat="1" applyFont="1" applyFill="1" applyBorder="1" applyAlignment="1">
      <alignment horizontal="right"/>
    </xf>
    <xf numFmtId="0" fontId="5" fillId="0" borderId="2" xfId="0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right" vertical="top" wrapText="1"/>
    </xf>
    <xf numFmtId="165" fontId="20" fillId="0" borderId="0" xfId="1" applyNumberFormat="1" applyFont="1" applyFill="1" applyBorder="1" applyAlignment="1">
      <alignment horizontal="right"/>
    </xf>
    <xf numFmtId="0" fontId="21" fillId="0" borderId="0" xfId="1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 wrapText="1"/>
    </xf>
    <xf numFmtId="0" fontId="15" fillId="0" borderId="0" xfId="1" applyFont="1" applyFill="1" applyBorder="1" applyAlignment="1">
      <alignment horizontal="right" vertical="top" wrapText="1"/>
    </xf>
    <xf numFmtId="164" fontId="15" fillId="0" borderId="0" xfId="1" applyNumberFormat="1" applyFont="1" applyFill="1" applyBorder="1" applyAlignment="1">
      <alignment horizontal="right" wrapText="1"/>
    </xf>
    <xf numFmtId="165" fontId="14" fillId="0" borderId="0" xfId="1" applyNumberFormat="1" applyFont="1" applyFill="1" applyBorder="1" applyAlignment="1">
      <alignment horizontal="right"/>
    </xf>
    <xf numFmtId="165" fontId="15" fillId="0" borderId="0" xfId="1" applyNumberFormat="1" applyFont="1" applyFill="1" applyBorder="1" applyAlignment="1">
      <alignment horizontal="right"/>
    </xf>
    <xf numFmtId="1" fontId="10" fillId="0" borderId="1" xfId="4" quotePrefix="1" applyNumberFormat="1" applyFont="1" applyBorder="1" applyAlignment="1">
      <alignment horizontal="centerContinuous" vertical="center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5">
    <cellStyle name="Normal_Data95_1" xfId="1"/>
    <cellStyle name="Обычный" xfId="0" builtinId="0"/>
    <cellStyle name="Обычный_B" xfId="2"/>
    <cellStyle name="ТЕКСТ_A" xfId="3"/>
    <cellStyle name="ТЕКСТ_B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70"/>
  <sheetViews>
    <sheetView workbookViewId="0">
      <pane xSplit="3" ySplit="4" topLeftCell="HR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defaultColWidth="9.140625" defaultRowHeight="12" x14ac:dyDescent="0.2"/>
  <cols>
    <col min="1" max="1" width="39.7109375" style="43" customWidth="1"/>
    <col min="2" max="2" width="9.7109375" style="65" customWidth="1"/>
    <col min="3" max="3" width="9.7109375" style="56" customWidth="1"/>
    <col min="4" max="5" width="10.7109375" style="35" customWidth="1"/>
    <col min="6" max="21" width="10.7109375" style="35" hidden="1" customWidth="1"/>
    <col min="22" max="22" width="10.7109375" style="35" customWidth="1"/>
    <col min="23" max="38" width="10.7109375" style="35" hidden="1" customWidth="1"/>
    <col min="39" max="39" width="10.7109375" style="35" customWidth="1"/>
    <col min="40" max="55" width="10.7109375" style="35" hidden="1" customWidth="1"/>
    <col min="56" max="56" width="10.7109375" style="35" customWidth="1"/>
    <col min="57" max="72" width="10.7109375" style="41" hidden="1" customWidth="1"/>
    <col min="73" max="73" width="10.7109375" style="41" customWidth="1"/>
    <col min="74" max="89" width="10.7109375" style="41" hidden="1" customWidth="1"/>
    <col min="90" max="114" width="10.7109375" style="41" customWidth="1"/>
    <col min="115" max="140" width="10.7109375" style="42" customWidth="1"/>
    <col min="141" max="157" width="10.7109375" style="35" customWidth="1"/>
    <col min="158" max="242" width="10.7109375" style="43" customWidth="1"/>
    <col min="243" max="16384" width="9.140625" style="43"/>
  </cols>
  <sheetData>
    <row r="1" spans="1:256" s="7" customFormat="1" ht="18" customHeight="1" x14ac:dyDescent="0.25">
      <c r="A1" s="1" t="s">
        <v>0</v>
      </c>
      <c r="B1" s="57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3"/>
      <c r="BG1" s="3"/>
      <c r="BH1" s="3"/>
      <c r="BI1" s="3"/>
      <c r="BJ1" s="3"/>
      <c r="BK1" s="3"/>
      <c r="BL1" s="3"/>
      <c r="BM1" s="3"/>
      <c r="BN1" s="4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4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4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6"/>
      <c r="EJ1" s="6"/>
      <c r="EK1" s="6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</row>
    <row r="2" spans="1:256" s="13" customFormat="1" ht="15" customHeight="1" thickBot="1" x14ac:dyDescent="0.25">
      <c r="A2" s="116" t="s">
        <v>1</v>
      </c>
      <c r="B2" s="58"/>
      <c r="C2" s="4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10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10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10"/>
      <c r="DC2" s="9"/>
      <c r="DD2" s="9"/>
      <c r="DE2" s="9"/>
      <c r="DF2" s="9"/>
      <c r="DG2" s="9"/>
      <c r="DH2" s="9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2"/>
      <c r="EJ2" s="12"/>
      <c r="EK2" s="12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</row>
    <row r="3" spans="1:256" s="27" customFormat="1" ht="15.95" customHeight="1" x14ac:dyDescent="0.2">
      <c r="A3" s="14"/>
      <c r="B3" s="59"/>
      <c r="C3" s="47"/>
      <c r="D3" s="15"/>
      <c r="E3" s="16"/>
      <c r="F3" s="17" t="s">
        <v>2</v>
      </c>
      <c r="G3" s="18"/>
      <c r="H3" s="18"/>
      <c r="I3" s="18"/>
      <c r="J3" s="17" t="s">
        <v>2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6"/>
      <c r="W3" s="17" t="s">
        <v>3</v>
      </c>
      <c r="X3" s="18"/>
      <c r="Y3" s="18"/>
      <c r="Z3" s="18"/>
      <c r="AA3" s="17" t="s">
        <v>3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6"/>
      <c r="AN3" s="17" t="s">
        <v>4</v>
      </c>
      <c r="AO3" s="18"/>
      <c r="AP3" s="18"/>
      <c r="AQ3" s="18"/>
      <c r="AR3" s="17" t="s">
        <v>4</v>
      </c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6"/>
      <c r="BE3" s="45" t="s">
        <v>5</v>
      </c>
      <c r="BF3" s="45"/>
      <c r="BG3" s="45"/>
      <c r="BH3" s="45"/>
      <c r="BI3" s="17" t="s">
        <v>6</v>
      </c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6"/>
      <c r="BV3" s="17" t="s">
        <v>7</v>
      </c>
      <c r="BW3" s="18"/>
      <c r="BX3" s="18"/>
      <c r="BY3" s="18"/>
      <c r="BZ3" s="17" t="s">
        <v>7</v>
      </c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9"/>
      <c r="CM3" s="44" t="s">
        <v>8</v>
      </c>
      <c r="CN3" s="44"/>
      <c r="CO3" s="44"/>
      <c r="CP3" s="44"/>
      <c r="CQ3" s="44" t="s">
        <v>8</v>
      </c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19"/>
      <c r="DD3" s="44" t="s">
        <v>9</v>
      </c>
      <c r="DE3" s="44"/>
      <c r="DF3" s="44"/>
      <c r="DG3" s="44"/>
      <c r="DH3" s="44" t="s">
        <v>9</v>
      </c>
      <c r="DI3" s="44"/>
      <c r="DJ3" s="44"/>
      <c r="DK3" s="44"/>
      <c r="DL3" s="44"/>
      <c r="DM3" s="44"/>
      <c r="DN3" s="44"/>
      <c r="DO3" s="44"/>
      <c r="DP3" s="44"/>
      <c r="DQ3" s="44"/>
      <c r="DR3" s="44"/>
      <c r="DS3" s="44"/>
      <c r="DT3" s="19"/>
      <c r="DU3" s="44" t="s">
        <v>10</v>
      </c>
      <c r="DV3" s="44"/>
      <c r="DW3" s="44"/>
      <c r="DX3" s="44"/>
      <c r="DY3" s="44" t="s">
        <v>10</v>
      </c>
      <c r="DZ3" s="44"/>
      <c r="EA3" s="44"/>
      <c r="EB3" s="44"/>
      <c r="EC3" s="44"/>
      <c r="ED3" s="44"/>
      <c r="EE3" s="44"/>
      <c r="EF3" s="44"/>
      <c r="EG3" s="44"/>
      <c r="EH3" s="44"/>
      <c r="EI3" s="44"/>
      <c r="EJ3" s="44"/>
      <c r="EK3" s="16"/>
      <c r="EL3" s="17" t="s">
        <v>11</v>
      </c>
      <c r="EM3" s="18"/>
      <c r="EN3" s="18"/>
      <c r="EO3" s="18"/>
      <c r="EP3" s="17" t="s">
        <v>11</v>
      </c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6"/>
      <c r="FC3" s="17" t="s">
        <v>12</v>
      </c>
      <c r="FD3" s="18"/>
      <c r="FE3" s="18"/>
      <c r="FF3" s="18"/>
      <c r="FG3" s="17" t="s">
        <v>12</v>
      </c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6"/>
      <c r="FT3" s="17" t="s">
        <v>13</v>
      </c>
      <c r="FU3" s="18"/>
      <c r="FV3" s="18"/>
      <c r="FW3" s="18"/>
      <c r="FX3" s="17" t="s">
        <v>13</v>
      </c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6"/>
      <c r="GK3" s="17" t="s">
        <v>466</v>
      </c>
      <c r="GL3" s="18"/>
      <c r="GM3" s="18"/>
      <c r="GN3" s="18"/>
      <c r="GO3" s="17" t="s">
        <v>466</v>
      </c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6"/>
      <c r="HB3" s="17" t="s">
        <v>470</v>
      </c>
      <c r="HC3" s="18"/>
      <c r="HD3" s="18"/>
      <c r="HE3" s="18"/>
      <c r="HF3" s="17" t="s">
        <v>470</v>
      </c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6"/>
      <c r="HS3" s="17" t="s">
        <v>475</v>
      </c>
      <c r="HT3" s="18"/>
      <c r="HU3" s="18"/>
      <c r="HV3" s="18"/>
      <c r="HW3" s="17" t="s">
        <v>475</v>
      </c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</row>
    <row r="4" spans="1:256" s="27" customFormat="1" ht="15.95" customHeight="1" thickBot="1" x14ac:dyDescent="0.25">
      <c r="A4" s="20"/>
      <c r="B4" s="60"/>
      <c r="C4" s="48"/>
      <c r="D4" s="21"/>
      <c r="E4" s="22">
        <v>1990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22" t="s">
        <v>29</v>
      </c>
      <c r="V4" s="22">
        <v>1991</v>
      </c>
      <c r="W4" s="22" t="s">
        <v>14</v>
      </c>
      <c r="X4" s="22" t="s">
        <v>15</v>
      </c>
      <c r="Y4" s="22" t="s">
        <v>16</v>
      </c>
      <c r="Z4" s="22" t="s">
        <v>17</v>
      </c>
      <c r="AA4" s="22" t="s">
        <v>18</v>
      </c>
      <c r="AB4" s="22" t="s">
        <v>19</v>
      </c>
      <c r="AC4" s="22" t="s">
        <v>20</v>
      </c>
      <c r="AD4" s="22" t="s">
        <v>21</v>
      </c>
      <c r="AE4" s="22" t="s">
        <v>22</v>
      </c>
      <c r="AF4" s="22" t="s">
        <v>23</v>
      </c>
      <c r="AG4" s="22" t="s">
        <v>24</v>
      </c>
      <c r="AH4" s="22" t="s">
        <v>25</v>
      </c>
      <c r="AI4" s="22" t="s">
        <v>26</v>
      </c>
      <c r="AJ4" s="22" t="s">
        <v>27</v>
      </c>
      <c r="AK4" s="22" t="s">
        <v>28</v>
      </c>
      <c r="AL4" s="22" t="s">
        <v>29</v>
      </c>
      <c r="AM4" s="22">
        <v>1992</v>
      </c>
      <c r="AN4" s="22" t="s">
        <v>14</v>
      </c>
      <c r="AO4" s="22" t="s">
        <v>15</v>
      </c>
      <c r="AP4" s="22" t="s">
        <v>16</v>
      </c>
      <c r="AQ4" s="22" t="s">
        <v>17</v>
      </c>
      <c r="AR4" s="22" t="s">
        <v>18</v>
      </c>
      <c r="AS4" s="22" t="s">
        <v>19</v>
      </c>
      <c r="AT4" s="22" t="s">
        <v>20</v>
      </c>
      <c r="AU4" s="22" t="s">
        <v>21</v>
      </c>
      <c r="AV4" s="22" t="s">
        <v>22</v>
      </c>
      <c r="AW4" s="22" t="s">
        <v>23</v>
      </c>
      <c r="AX4" s="22" t="s">
        <v>24</v>
      </c>
      <c r="AY4" s="22" t="s">
        <v>25</v>
      </c>
      <c r="AZ4" s="22" t="s">
        <v>26</v>
      </c>
      <c r="BA4" s="22" t="s">
        <v>27</v>
      </c>
      <c r="BB4" s="22" t="s">
        <v>28</v>
      </c>
      <c r="BC4" s="22" t="s">
        <v>29</v>
      </c>
      <c r="BD4" s="22">
        <v>1993</v>
      </c>
      <c r="BE4" s="22" t="s">
        <v>14</v>
      </c>
      <c r="BF4" s="22" t="s">
        <v>15</v>
      </c>
      <c r="BG4" s="22" t="s">
        <v>16</v>
      </c>
      <c r="BH4" s="22" t="s">
        <v>17</v>
      </c>
      <c r="BI4" s="22" t="s">
        <v>18</v>
      </c>
      <c r="BJ4" s="22" t="s">
        <v>19</v>
      </c>
      <c r="BK4" s="22" t="s">
        <v>20</v>
      </c>
      <c r="BL4" s="22" t="s">
        <v>21</v>
      </c>
      <c r="BM4" s="22" t="s">
        <v>22</v>
      </c>
      <c r="BN4" s="22" t="s">
        <v>23</v>
      </c>
      <c r="BO4" s="22" t="s">
        <v>24</v>
      </c>
      <c r="BP4" s="22" t="s">
        <v>25</v>
      </c>
      <c r="BQ4" s="22" t="s">
        <v>26</v>
      </c>
      <c r="BR4" s="22" t="s">
        <v>27</v>
      </c>
      <c r="BS4" s="22" t="s">
        <v>28</v>
      </c>
      <c r="BT4" s="22" t="s">
        <v>29</v>
      </c>
      <c r="BU4" s="22">
        <v>1994</v>
      </c>
      <c r="BV4" s="22" t="s">
        <v>14</v>
      </c>
      <c r="BW4" s="22" t="s">
        <v>15</v>
      </c>
      <c r="BX4" s="22" t="s">
        <v>16</v>
      </c>
      <c r="BY4" s="22" t="s">
        <v>17</v>
      </c>
      <c r="BZ4" s="22" t="s">
        <v>18</v>
      </c>
      <c r="CA4" s="22" t="s">
        <v>19</v>
      </c>
      <c r="CB4" s="22" t="s">
        <v>20</v>
      </c>
      <c r="CC4" s="22" t="s">
        <v>21</v>
      </c>
      <c r="CD4" s="22" t="s">
        <v>22</v>
      </c>
      <c r="CE4" s="22" t="s">
        <v>23</v>
      </c>
      <c r="CF4" s="22" t="s">
        <v>24</v>
      </c>
      <c r="CG4" s="22" t="s">
        <v>25</v>
      </c>
      <c r="CH4" s="22" t="s">
        <v>26</v>
      </c>
      <c r="CI4" s="22" t="s">
        <v>27</v>
      </c>
      <c r="CJ4" s="22" t="s">
        <v>28</v>
      </c>
      <c r="CK4" s="22" t="s">
        <v>29</v>
      </c>
      <c r="CL4" s="23">
        <v>1995</v>
      </c>
      <c r="CM4" s="23" t="s">
        <v>14</v>
      </c>
      <c r="CN4" s="23" t="s">
        <v>15</v>
      </c>
      <c r="CO4" s="23" t="s">
        <v>16</v>
      </c>
      <c r="CP4" s="23" t="s">
        <v>17</v>
      </c>
      <c r="CQ4" s="23" t="s">
        <v>18</v>
      </c>
      <c r="CR4" s="23" t="s">
        <v>19</v>
      </c>
      <c r="CS4" s="23" t="s">
        <v>20</v>
      </c>
      <c r="CT4" s="23" t="s">
        <v>21</v>
      </c>
      <c r="CU4" s="23" t="s">
        <v>22</v>
      </c>
      <c r="CV4" s="23" t="s">
        <v>23</v>
      </c>
      <c r="CW4" s="23" t="s">
        <v>24</v>
      </c>
      <c r="CX4" s="23" t="s">
        <v>25</v>
      </c>
      <c r="CY4" s="23" t="s">
        <v>26</v>
      </c>
      <c r="CZ4" s="23" t="s">
        <v>27</v>
      </c>
      <c r="DA4" s="23" t="s">
        <v>28</v>
      </c>
      <c r="DB4" s="23" t="s">
        <v>29</v>
      </c>
      <c r="DC4" s="23">
        <v>1996</v>
      </c>
      <c r="DD4" s="23" t="s">
        <v>14</v>
      </c>
      <c r="DE4" s="23" t="s">
        <v>15</v>
      </c>
      <c r="DF4" s="23" t="s">
        <v>16</v>
      </c>
      <c r="DG4" s="23" t="s">
        <v>17</v>
      </c>
      <c r="DH4" s="23" t="s">
        <v>18</v>
      </c>
      <c r="DI4" s="23" t="s">
        <v>19</v>
      </c>
      <c r="DJ4" s="23" t="s">
        <v>20</v>
      </c>
      <c r="DK4" s="23" t="s">
        <v>21</v>
      </c>
      <c r="DL4" s="23" t="s">
        <v>22</v>
      </c>
      <c r="DM4" s="23" t="s">
        <v>23</v>
      </c>
      <c r="DN4" s="23" t="s">
        <v>24</v>
      </c>
      <c r="DO4" s="23" t="s">
        <v>25</v>
      </c>
      <c r="DP4" s="23" t="s">
        <v>26</v>
      </c>
      <c r="DQ4" s="23" t="s">
        <v>27</v>
      </c>
      <c r="DR4" s="23" t="s">
        <v>28</v>
      </c>
      <c r="DS4" s="23" t="s">
        <v>29</v>
      </c>
      <c r="DT4" s="23">
        <v>1997</v>
      </c>
      <c r="DU4" s="23" t="s">
        <v>14</v>
      </c>
      <c r="DV4" s="23" t="s">
        <v>15</v>
      </c>
      <c r="DW4" s="23" t="s">
        <v>16</v>
      </c>
      <c r="DX4" s="23" t="s">
        <v>17</v>
      </c>
      <c r="DY4" s="23" t="s">
        <v>18</v>
      </c>
      <c r="DZ4" s="23" t="s">
        <v>19</v>
      </c>
      <c r="EA4" s="23" t="s">
        <v>20</v>
      </c>
      <c r="EB4" s="23" t="s">
        <v>21</v>
      </c>
      <c r="EC4" s="23" t="s">
        <v>22</v>
      </c>
      <c r="ED4" s="23" t="s">
        <v>23</v>
      </c>
      <c r="EE4" s="23" t="s">
        <v>24</v>
      </c>
      <c r="EF4" s="23" t="s">
        <v>25</v>
      </c>
      <c r="EG4" s="23" t="s">
        <v>26</v>
      </c>
      <c r="EH4" s="23" t="s">
        <v>27</v>
      </c>
      <c r="EI4" s="23" t="s">
        <v>28</v>
      </c>
      <c r="EJ4" s="23" t="s">
        <v>29</v>
      </c>
      <c r="EK4" s="22">
        <v>1998</v>
      </c>
      <c r="EL4" s="22" t="s">
        <v>14</v>
      </c>
      <c r="EM4" s="22" t="s">
        <v>15</v>
      </c>
      <c r="EN4" s="22" t="s">
        <v>16</v>
      </c>
      <c r="EO4" s="22" t="s">
        <v>17</v>
      </c>
      <c r="EP4" s="22" t="s">
        <v>18</v>
      </c>
      <c r="EQ4" s="22" t="s">
        <v>19</v>
      </c>
      <c r="ER4" s="22" t="s">
        <v>20</v>
      </c>
      <c r="ES4" s="22" t="s">
        <v>21</v>
      </c>
      <c r="ET4" s="22" t="s">
        <v>22</v>
      </c>
      <c r="EU4" s="22" t="s">
        <v>23</v>
      </c>
      <c r="EV4" s="22" t="s">
        <v>24</v>
      </c>
      <c r="EW4" s="22" t="s">
        <v>25</v>
      </c>
      <c r="EX4" s="22" t="s">
        <v>26</v>
      </c>
      <c r="EY4" s="22" t="s">
        <v>27</v>
      </c>
      <c r="EZ4" s="22" t="s">
        <v>28</v>
      </c>
      <c r="FA4" s="22" t="s">
        <v>29</v>
      </c>
      <c r="FB4" s="22">
        <v>1999</v>
      </c>
      <c r="FC4" s="22" t="s">
        <v>14</v>
      </c>
      <c r="FD4" s="22" t="s">
        <v>15</v>
      </c>
      <c r="FE4" s="22" t="s">
        <v>16</v>
      </c>
      <c r="FF4" s="22" t="s">
        <v>17</v>
      </c>
      <c r="FG4" s="22" t="s">
        <v>18</v>
      </c>
      <c r="FH4" s="22" t="s">
        <v>19</v>
      </c>
      <c r="FI4" s="22" t="s">
        <v>20</v>
      </c>
      <c r="FJ4" s="22" t="s">
        <v>21</v>
      </c>
      <c r="FK4" s="22" t="s">
        <v>22</v>
      </c>
      <c r="FL4" s="22" t="s">
        <v>23</v>
      </c>
      <c r="FM4" s="22" t="s">
        <v>24</v>
      </c>
      <c r="FN4" s="22" t="s">
        <v>25</v>
      </c>
      <c r="FO4" s="22" t="s">
        <v>26</v>
      </c>
      <c r="FP4" s="22" t="s">
        <v>27</v>
      </c>
      <c r="FQ4" s="22" t="s">
        <v>28</v>
      </c>
      <c r="FR4" s="22" t="s">
        <v>29</v>
      </c>
      <c r="FS4" s="22">
        <v>2000</v>
      </c>
      <c r="FT4" s="22" t="s">
        <v>14</v>
      </c>
      <c r="FU4" s="22" t="s">
        <v>15</v>
      </c>
      <c r="FV4" s="22" t="s">
        <v>16</v>
      </c>
      <c r="FW4" s="22" t="s">
        <v>17</v>
      </c>
      <c r="FX4" s="22" t="s">
        <v>18</v>
      </c>
      <c r="FY4" s="22" t="s">
        <v>19</v>
      </c>
      <c r="FZ4" s="22" t="s">
        <v>20</v>
      </c>
      <c r="GA4" s="22" t="s">
        <v>21</v>
      </c>
      <c r="GB4" s="22" t="s">
        <v>22</v>
      </c>
      <c r="GC4" s="22" t="s">
        <v>23</v>
      </c>
      <c r="GD4" s="22" t="s">
        <v>24</v>
      </c>
      <c r="GE4" s="22" t="s">
        <v>25</v>
      </c>
      <c r="GF4" s="22" t="s">
        <v>26</v>
      </c>
      <c r="GG4" s="22" t="s">
        <v>27</v>
      </c>
      <c r="GH4" s="22" t="s">
        <v>28</v>
      </c>
      <c r="GI4" s="22" t="s">
        <v>29</v>
      </c>
      <c r="GJ4" s="22">
        <v>2001</v>
      </c>
      <c r="GK4" s="22" t="s">
        <v>14</v>
      </c>
      <c r="GL4" s="22" t="s">
        <v>15</v>
      </c>
      <c r="GM4" s="22" t="s">
        <v>16</v>
      </c>
      <c r="GN4" s="22" t="s">
        <v>17</v>
      </c>
      <c r="GO4" s="22" t="s">
        <v>18</v>
      </c>
      <c r="GP4" s="22" t="s">
        <v>19</v>
      </c>
      <c r="GQ4" s="22" t="s">
        <v>20</v>
      </c>
      <c r="GR4" s="22" t="s">
        <v>21</v>
      </c>
      <c r="GS4" s="22" t="s">
        <v>22</v>
      </c>
      <c r="GT4" s="22" t="s">
        <v>23</v>
      </c>
      <c r="GU4" s="22" t="s">
        <v>24</v>
      </c>
      <c r="GV4" s="22" t="s">
        <v>25</v>
      </c>
      <c r="GW4" s="22" t="s">
        <v>26</v>
      </c>
      <c r="GX4" s="22" t="s">
        <v>27</v>
      </c>
      <c r="GY4" s="22" t="s">
        <v>28</v>
      </c>
      <c r="GZ4" s="22" t="s">
        <v>29</v>
      </c>
      <c r="HA4" s="22">
        <v>2002</v>
      </c>
      <c r="HB4" s="22" t="s">
        <v>14</v>
      </c>
      <c r="HC4" s="22" t="s">
        <v>15</v>
      </c>
      <c r="HD4" s="22" t="s">
        <v>16</v>
      </c>
      <c r="HE4" s="22" t="s">
        <v>17</v>
      </c>
      <c r="HF4" s="22" t="s">
        <v>18</v>
      </c>
      <c r="HG4" s="22" t="s">
        <v>19</v>
      </c>
      <c r="HH4" s="22" t="s">
        <v>20</v>
      </c>
      <c r="HI4" s="22" t="s">
        <v>21</v>
      </c>
      <c r="HJ4" s="22" t="s">
        <v>22</v>
      </c>
      <c r="HK4" s="22" t="s">
        <v>23</v>
      </c>
      <c r="HL4" s="22" t="s">
        <v>24</v>
      </c>
      <c r="HM4" s="22" t="s">
        <v>25</v>
      </c>
      <c r="HN4" s="22" t="s">
        <v>26</v>
      </c>
      <c r="HO4" s="22" t="s">
        <v>27</v>
      </c>
      <c r="HP4" s="22" t="s">
        <v>28</v>
      </c>
      <c r="HQ4" s="22" t="s">
        <v>29</v>
      </c>
      <c r="HR4" s="22">
        <v>2003</v>
      </c>
      <c r="HS4" s="22" t="s">
        <v>14</v>
      </c>
      <c r="HT4" s="22" t="s">
        <v>15</v>
      </c>
      <c r="HU4" s="22" t="s">
        <v>16</v>
      </c>
      <c r="HV4" s="22" t="s">
        <v>17</v>
      </c>
      <c r="HW4" s="22" t="s">
        <v>18</v>
      </c>
      <c r="HX4" s="22" t="s">
        <v>19</v>
      </c>
      <c r="HY4" s="22" t="s">
        <v>20</v>
      </c>
      <c r="HZ4" s="22" t="s">
        <v>21</v>
      </c>
      <c r="IA4" s="22" t="s">
        <v>22</v>
      </c>
      <c r="IB4" s="22" t="s">
        <v>23</v>
      </c>
      <c r="IC4" s="22" t="s">
        <v>24</v>
      </c>
      <c r="ID4" s="22" t="s">
        <v>25</v>
      </c>
      <c r="IE4" s="22" t="s">
        <v>26</v>
      </c>
      <c r="IF4" s="22" t="s">
        <v>27</v>
      </c>
      <c r="IG4" s="22" t="s">
        <v>28</v>
      </c>
      <c r="IH4" s="22" t="s">
        <v>29</v>
      </c>
    </row>
    <row r="5" spans="1:256" s="27" customFormat="1" ht="12.95" customHeight="1" x14ac:dyDescent="0.2">
      <c r="A5" s="24"/>
      <c r="B5" s="61"/>
      <c r="C5" s="49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</row>
    <row r="6" spans="1:256" s="122" customFormat="1" ht="24" customHeight="1" x14ac:dyDescent="0.2">
      <c r="A6" s="113" t="s">
        <v>30</v>
      </c>
      <c r="B6" s="50">
        <v>1</v>
      </c>
      <c r="C6" s="50" t="s">
        <v>31</v>
      </c>
      <c r="D6" s="120"/>
      <c r="E6" s="118">
        <f>I6</f>
        <v>12432.399999999998</v>
      </c>
      <c r="F6" s="118">
        <f>L6</f>
        <v>0</v>
      </c>
      <c r="G6" s="118">
        <f>O6</f>
        <v>0</v>
      </c>
      <c r="H6" s="118">
        <f>R6</f>
        <v>0</v>
      </c>
      <c r="I6" s="118">
        <f>U6</f>
        <v>12432.399999999998</v>
      </c>
      <c r="J6" s="118">
        <f t="shared" ref="J6:U6" si="0">J8+J219+J234+J235+J236+J238</f>
        <v>0</v>
      </c>
      <c r="K6" s="118">
        <f t="shared" si="0"/>
        <v>0</v>
      </c>
      <c r="L6" s="118">
        <f t="shared" si="0"/>
        <v>0</v>
      </c>
      <c r="M6" s="118">
        <f t="shared" si="0"/>
        <v>0</v>
      </c>
      <c r="N6" s="118">
        <f t="shared" si="0"/>
        <v>0</v>
      </c>
      <c r="O6" s="118">
        <f t="shared" si="0"/>
        <v>0</v>
      </c>
      <c r="P6" s="118">
        <f t="shared" si="0"/>
        <v>0</v>
      </c>
      <c r="Q6" s="118">
        <f t="shared" si="0"/>
        <v>0</v>
      </c>
      <c r="R6" s="118">
        <f t="shared" si="0"/>
        <v>0</v>
      </c>
      <c r="S6" s="118">
        <f t="shared" si="0"/>
        <v>0</v>
      </c>
      <c r="T6" s="118">
        <f t="shared" si="0"/>
        <v>0</v>
      </c>
      <c r="U6" s="118">
        <f t="shared" si="0"/>
        <v>12432.399999999998</v>
      </c>
      <c r="V6" s="118">
        <f>Z6</f>
        <v>17732.499999999996</v>
      </c>
      <c r="W6" s="118">
        <f>AC6</f>
        <v>0</v>
      </c>
      <c r="X6" s="118">
        <f>AF6</f>
        <v>0</v>
      </c>
      <c r="Y6" s="118">
        <f>AI6</f>
        <v>0</v>
      </c>
      <c r="Z6" s="118">
        <f>AL6</f>
        <v>17732.499999999996</v>
      </c>
      <c r="AA6" s="118">
        <f t="shared" ref="AA6:AL6" si="1">AA8+AA219+AA234+AA235+AA236+AA238</f>
        <v>0</v>
      </c>
      <c r="AB6" s="118">
        <f t="shared" si="1"/>
        <v>0</v>
      </c>
      <c r="AC6" s="118">
        <f t="shared" si="1"/>
        <v>0</v>
      </c>
      <c r="AD6" s="118">
        <f t="shared" si="1"/>
        <v>0</v>
      </c>
      <c r="AE6" s="118">
        <f t="shared" si="1"/>
        <v>0</v>
      </c>
      <c r="AF6" s="118">
        <f t="shared" si="1"/>
        <v>0</v>
      </c>
      <c r="AG6" s="118">
        <f t="shared" si="1"/>
        <v>0</v>
      </c>
      <c r="AH6" s="118">
        <f t="shared" si="1"/>
        <v>0</v>
      </c>
      <c r="AI6" s="118">
        <f t="shared" si="1"/>
        <v>0</v>
      </c>
      <c r="AJ6" s="118">
        <f t="shared" si="1"/>
        <v>0</v>
      </c>
      <c r="AK6" s="118">
        <f t="shared" si="1"/>
        <v>0</v>
      </c>
      <c r="AL6" s="118">
        <f t="shared" si="1"/>
        <v>17732.499999999996</v>
      </c>
      <c r="AM6" s="121">
        <f>AQ6</f>
        <v>128113.2</v>
      </c>
      <c r="AN6" s="118">
        <f>AT6</f>
        <v>0</v>
      </c>
      <c r="AO6" s="118">
        <f>AW6</f>
        <v>0</v>
      </c>
      <c r="AP6" s="118">
        <f>AZ6</f>
        <v>0</v>
      </c>
      <c r="AQ6" s="118">
        <f>BC6</f>
        <v>128113.2</v>
      </c>
      <c r="AR6" s="118">
        <f t="shared" ref="AR6:BC6" si="2">AR8+AR219+AR234+AR235+AR236+AR238</f>
        <v>0</v>
      </c>
      <c r="AS6" s="118">
        <f t="shared" si="2"/>
        <v>0</v>
      </c>
      <c r="AT6" s="118">
        <f t="shared" si="2"/>
        <v>0</v>
      </c>
      <c r="AU6" s="118">
        <f t="shared" si="2"/>
        <v>0</v>
      </c>
      <c r="AV6" s="118">
        <f t="shared" si="2"/>
        <v>0</v>
      </c>
      <c r="AW6" s="118">
        <f t="shared" si="2"/>
        <v>0</v>
      </c>
      <c r="AX6" s="118">
        <f t="shared" si="2"/>
        <v>0</v>
      </c>
      <c r="AY6" s="118">
        <f t="shared" si="2"/>
        <v>0</v>
      </c>
      <c r="AZ6" s="118">
        <f t="shared" si="2"/>
        <v>0</v>
      </c>
      <c r="BA6" s="118">
        <f t="shared" si="2"/>
        <v>0</v>
      </c>
      <c r="BB6" s="118">
        <f t="shared" si="2"/>
        <v>0</v>
      </c>
      <c r="BC6" s="118">
        <f t="shared" si="2"/>
        <v>128113.2</v>
      </c>
      <c r="BD6" s="118">
        <f>BH6</f>
        <v>847949</v>
      </c>
      <c r="BE6" s="118">
        <f>BK6</f>
        <v>0</v>
      </c>
      <c r="BF6" s="118">
        <f>BN6</f>
        <v>0</v>
      </c>
      <c r="BG6" s="118">
        <f>BQ6</f>
        <v>0</v>
      </c>
      <c r="BH6" s="118">
        <f>BT6</f>
        <v>847949</v>
      </c>
      <c r="BI6" s="118">
        <f t="shared" ref="BI6:BT6" si="3">BI8+BI219+BI234+BI235+BI236+BI238</f>
        <v>0</v>
      </c>
      <c r="BJ6" s="118">
        <f t="shared" si="3"/>
        <v>0</v>
      </c>
      <c r="BK6" s="118">
        <f t="shared" si="3"/>
        <v>0</v>
      </c>
      <c r="BL6" s="118">
        <f t="shared" si="3"/>
        <v>0</v>
      </c>
      <c r="BM6" s="118">
        <f t="shared" si="3"/>
        <v>0</v>
      </c>
      <c r="BN6" s="118">
        <f t="shared" si="3"/>
        <v>0</v>
      </c>
      <c r="BO6" s="118">
        <f t="shared" si="3"/>
        <v>0</v>
      </c>
      <c r="BP6" s="118">
        <f t="shared" si="3"/>
        <v>0</v>
      </c>
      <c r="BQ6" s="118">
        <f t="shared" si="3"/>
        <v>0</v>
      </c>
      <c r="BR6" s="118">
        <f t="shared" si="3"/>
        <v>0</v>
      </c>
      <c r="BS6" s="118">
        <f t="shared" si="3"/>
        <v>0</v>
      </c>
      <c r="BT6" s="118">
        <f t="shared" si="3"/>
        <v>847949</v>
      </c>
      <c r="BU6" s="118">
        <f>BY6</f>
        <v>1891168</v>
      </c>
      <c r="BV6" s="118">
        <f>CB6</f>
        <v>0</v>
      </c>
      <c r="BW6" s="118">
        <f>CE6</f>
        <v>0</v>
      </c>
      <c r="BX6" s="118">
        <f>CH6</f>
        <v>0</v>
      </c>
      <c r="BY6" s="118">
        <f>CK6</f>
        <v>1891168</v>
      </c>
      <c r="BZ6" s="118">
        <v>254000</v>
      </c>
      <c r="CA6" s="118">
        <v>495300</v>
      </c>
      <c r="CB6" s="118">
        <f t="shared" ref="CB6:CK6" si="4">CB8+CB219+CB234+CB235+CB236+CB238</f>
        <v>0</v>
      </c>
      <c r="CC6" s="118">
        <f t="shared" si="4"/>
        <v>0</v>
      </c>
      <c r="CD6" s="118">
        <f t="shared" si="4"/>
        <v>0</v>
      </c>
      <c r="CE6" s="118">
        <f t="shared" si="4"/>
        <v>0</v>
      </c>
      <c r="CF6" s="118">
        <f t="shared" si="4"/>
        <v>0</v>
      </c>
      <c r="CG6" s="118">
        <f t="shared" si="4"/>
        <v>0</v>
      </c>
      <c r="CH6" s="118">
        <f t="shared" si="4"/>
        <v>0</v>
      </c>
      <c r="CI6" s="118">
        <f t="shared" si="4"/>
        <v>0</v>
      </c>
      <c r="CJ6" s="118">
        <f t="shared" si="4"/>
        <v>0</v>
      </c>
      <c r="CK6" s="118">
        <f t="shared" si="4"/>
        <v>1891168</v>
      </c>
      <c r="CL6" s="118">
        <f>DB6</f>
        <v>2745917</v>
      </c>
      <c r="CM6" s="118">
        <v>458212.8</v>
      </c>
      <c r="CN6" s="118">
        <v>626037.30000000005</v>
      </c>
      <c r="CO6" s="118">
        <v>757852.5</v>
      </c>
      <c r="CP6" s="118">
        <v>903814.39999999944</v>
      </c>
      <c r="CQ6" s="118">
        <f>CQ8+CQ219+CQ234+CQ235+CQ236+CQ238</f>
        <v>201880.3</v>
      </c>
      <c r="CR6" s="118">
        <f>CR8+CR219+CR234+CR235+CR236+CR238</f>
        <v>344742.7</v>
      </c>
      <c r="CS6" s="118">
        <f>CS8+CS219+CS234+CS235+CS236+CS238</f>
        <v>458212.8</v>
      </c>
      <c r="CT6" s="118">
        <v>631252.30000000005</v>
      </c>
      <c r="CU6" s="118">
        <f t="shared" ref="CU6:DB6" si="5">CU8+CU219+CU234+CU235+CU236+CU238</f>
        <v>797741.09999999986</v>
      </c>
      <c r="CV6" s="118">
        <f t="shared" si="5"/>
        <v>1084250.1000000001</v>
      </c>
      <c r="CW6" s="118">
        <f t="shared" si="5"/>
        <v>1316131.6000000001</v>
      </c>
      <c r="CX6" s="118">
        <f t="shared" si="5"/>
        <v>1599303.6</v>
      </c>
      <c r="CY6" s="118">
        <f t="shared" si="5"/>
        <v>1842102.6000000006</v>
      </c>
      <c r="CZ6" s="118">
        <f t="shared" si="5"/>
        <v>2091394.1</v>
      </c>
      <c r="DA6" s="118">
        <f t="shared" si="5"/>
        <v>2355984.9</v>
      </c>
      <c r="DB6" s="118">
        <f t="shared" si="5"/>
        <v>2745917</v>
      </c>
      <c r="DC6" s="118">
        <f>DS6</f>
        <v>3933076</v>
      </c>
      <c r="DD6" s="118">
        <v>753460.6</v>
      </c>
      <c r="DE6" s="118">
        <v>906760.1</v>
      </c>
      <c r="DF6" s="118">
        <v>998112.2</v>
      </c>
      <c r="DG6" s="118">
        <v>1274743.1000000001</v>
      </c>
      <c r="DH6" s="118">
        <f t="shared" ref="DH6:DS6" si="6">DH8+DH219+DH234+DH235+DH236+DH238</f>
        <v>189544.69999999998</v>
      </c>
      <c r="DI6" s="118">
        <f t="shared" si="6"/>
        <v>431640.29999999993</v>
      </c>
      <c r="DJ6" s="118">
        <f t="shared" si="6"/>
        <v>753460.6</v>
      </c>
      <c r="DK6" s="118">
        <f t="shared" si="6"/>
        <v>1078528.8</v>
      </c>
      <c r="DL6" s="118">
        <f t="shared" si="6"/>
        <v>1424407.7999999998</v>
      </c>
      <c r="DM6" s="118">
        <f t="shared" si="6"/>
        <v>1660220.7</v>
      </c>
      <c r="DN6" s="118">
        <f t="shared" si="6"/>
        <v>2032299.5000000005</v>
      </c>
      <c r="DO6" s="118">
        <f t="shared" si="6"/>
        <v>2361078.3000000003</v>
      </c>
      <c r="DP6" s="118">
        <f t="shared" si="6"/>
        <v>2658332.9</v>
      </c>
      <c r="DQ6" s="118">
        <f t="shared" si="6"/>
        <v>2964984.5999999996</v>
      </c>
      <c r="DR6" s="118">
        <f t="shared" si="6"/>
        <v>3283129.9999999995</v>
      </c>
      <c r="DS6" s="118">
        <f t="shared" si="6"/>
        <v>3933076</v>
      </c>
      <c r="DT6" s="118">
        <f>EJ6</f>
        <v>5090292</v>
      </c>
      <c r="DU6" s="118">
        <v>900762.6</v>
      </c>
      <c r="DV6" s="118">
        <v>1088697.1000000001</v>
      </c>
      <c r="DW6" s="118">
        <v>1237152.8</v>
      </c>
      <c r="DX6" s="118">
        <v>1863679.5</v>
      </c>
      <c r="DY6" s="118">
        <f t="shared" ref="DY6:EI6" si="7">DY8+DY219+DY234+DY235+DY236+DY238</f>
        <v>257933.29999999996</v>
      </c>
      <c r="DZ6" s="118">
        <f t="shared" si="7"/>
        <v>536915.69999999995</v>
      </c>
      <c r="EA6" s="118">
        <f t="shared" si="7"/>
        <v>900762.60000000009</v>
      </c>
      <c r="EB6" s="118">
        <f t="shared" si="7"/>
        <v>1281706.8999999999</v>
      </c>
      <c r="EC6" s="118">
        <f t="shared" si="7"/>
        <v>1615881</v>
      </c>
      <c r="ED6" s="118">
        <f t="shared" si="7"/>
        <v>1989459.7000000004</v>
      </c>
      <c r="EE6" s="118">
        <f t="shared" si="7"/>
        <v>2405769.9</v>
      </c>
      <c r="EF6" s="118">
        <f t="shared" si="7"/>
        <v>2796501.1999999997</v>
      </c>
      <c r="EG6" s="118">
        <f t="shared" si="7"/>
        <v>3226612.5</v>
      </c>
      <c r="EH6" s="118">
        <f t="shared" si="7"/>
        <v>3698196.7999999989</v>
      </c>
      <c r="EI6" s="118">
        <f t="shared" si="7"/>
        <v>4178897.1999999997</v>
      </c>
      <c r="EJ6" s="118">
        <f>EJ8+EJ219+EJ234+EJ235+EJ236+EJ237+EJ238</f>
        <v>5090292</v>
      </c>
      <c r="EK6" s="118">
        <v>6262716</v>
      </c>
      <c r="EL6" s="118">
        <v>1312937.3</v>
      </c>
      <c r="EM6" s="118">
        <v>1362147.3</v>
      </c>
      <c r="EN6" s="118">
        <v>1641190.9</v>
      </c>
      <c r="EO6" s="118">
        <v>1946440.5</v>
      </c>
      <c r="EP6" s="118">
        <f t="shared" ref="EP6:EW6" si="8">EP8+EP219+EP234+EP235+EP236+EP238</f>
        <v>395291.10000000003</v>
      </c>
      <c r="EQ6" s="118">
        <f t="shared" si="8"/>
        <v>823715.59999999986</v>
      </c>
      <c r="ER6" s="118">
        <f t="shared" si="8"/>
        <v>1312937.3</v>
      </c>
      <c r="ES6" s="118">
        <f t="shared" si="8"/>
        <v>1706909.8</v>
      </c>
      <c r="ET6" s="118">
        <f t="shared" si="8"/>
        <v>2159647.4999999995</v>
      </c>
      <c r="EU6" s="118">
        <f t="shared" si="8"/>
        <v>2675084.5999999992</v>
      </c>
      <c r="EV6" s="118">
        <f t="shared" si="8"/>
        <v>3186918.7</v>
      </c>
      <c r="EW6" s="118">
        <f t="shared" si="8"/>
        <v>3703048.9</v>
      </c>
      <c r="EX6" s="118">
        <v>4316275.5</v>
      </c>
      <c r="EY6" s="118">
        <v>4831967.5999999996</v>
      </c>
      <c r="EZ6" s="118">
        <v>5366059.8</v>
      </c>
      <c r="FA6" s="118">
        <v>6262716</v>
      </c>
      <c r="FB6" s="118">
        <v>8091463</v>
      </c>
      <c r="FC6" s="118">
        <v>1507563.7</v>
      </c>
      <c r="FD6" s="118">
        <v>1495051.6</v>
      </c>
      <c r="FE6" s="118">
        <v>2084459.4</v>
      </c>
      <c r="FF6" s="118">
        <v>3004388.3</v>
      </c>
      <c r="FG6" s="118">
        <v>395834.5</v>
      </c>
      <c r="FH6" s="118">
        <v>867473.2</v>
      </c>
      <c r="FI6" s="118">
        <v>1507563.7</v>
      </c>
      <c r="FJ6" s="118">
        <v>1969821.1</v>
      </c>
      <c r="FK6" s="118">
        <v>2469875.2999999998</v>
      </c>
      <c r="FL6" s="118">
        <v>3002615.3</v>
      </c>
      <c r="FM6" s="118">
        <v>3761179.9</v>
      </c>
      <c r="FN6" s="118">
        <v>4399861.9000000004</v>
      </c>
      <c r="FO6" s="118">
        <v>5087074.7</v>
      </c>
      <c r="FP6" s="118">
        <v>5824747.5000000009</v>
      </c>
      <c r="FQ6" s="118">
        <v>6594245.4000000004</v>
      </c>
      <c r="FR6" s="118">
        <v>8091463</v>
      </c>
      <c r="FS6" s="118">
        <v>10029117</v>
      </c>
      <c r="FT6" s="118">
        <v>2000133</v>
      </c>
      <c r="FU6" s="118">
        <v>2197273.2999999998</v>
      </c>
      <c r="FV6" s="118">
        <v>2641502.7999999998</v>
      </c>
      <c r="FW6" s="118">
        <v>3190207.9</v>
      </c>
      <c r="FX6" s="118">
        <v>516169.1</v>
      </c>
      <c r="FY6" s="118">
        <v>1078955.5</v>
      </c>
      <c r="FZ6" s="118">
        <f>FZ8+FZ219+FZ234+FZ235+FZ236+FZ237+FZ238</f>
        <v>2000133.0000000002</v>
      </c>
      <c r="GA6" s="118">
        <v>2646893.2000000002</v>
      </c>
      <c r="GB6" s="118">
        <v>3391331</v>
      </c>
      <c r="GC6" s="118">
        <v>4197406.3</v>
      </c>
      <c r="GD6" s="118">
        <v>4979154.2</v>
      </c>
      <c r="GE6" s="118">
        <v>5966166.5</v>
      </c>
      <c r="GF6" s="118">
        <v>6838909.0999999996</v>
      </c>
      <c r="GG6" s="118">
        <v>7745366.1600000001</v>
      </c>
      <c r="GH6" s="118">
        <v>8707763</v>
      </c>
      <c r="GI6" s="118">
        <v>10029117</v>
      </c>
      <c r="GJ6" s="118">
        <v>12543583.199999999</v>
      </c>
      <c r="GK6" s="118">
        <v>2498782.2000000002</v>
      </c>
      <c r="GL6" s="118">
        <v>3078110.2</v>
      </c>
      <c r="GM6" s="118">
        <v>3032401.1</v>
      </c>
      <c r="GN6" s="118">
        <v>3930396.7</v>
      </c>
      <c r="GO6" s="118">
        <v>763162.5</v>
      </c>
      <c r="GP6" s="118">
        <v>1589385.8</v>
      </c>
      <c r="GQ6" s="118">
        <v>2498782.2000000002</v>
      </c>
      <c r="GR6" s="118">
        <v>3362048.6</v>
      </c>
      <c r="GS6" s="118">
        <v>4561208.5999999996</v>
      </c>
      <c r="GT6" s="118">
        <v>5576892.3999999994</v>
      </c>
      <c r="GU6" s="118">
        <v>6726914.7000000002</v>
      </c>
      <c r="GV6" s="118">
        <v>7756347.7000000011</v>
      </c>
      <c r="GW6" s="118">
        <v>8609293.4999999981</v>
      </c>
      <c r="GX6" s="118">
        <v>9544653.6999999993</v>
      </c>
      <c r="GY6" s="118">
        <v>10680662.300000001</v>
      </c>
      <c r="GZ6" s="118">
        <v>12539690.199999999</v>
      </c>
      <c r="HA6" s="118">
        <v>14411706.5</v>
      </c>
      <c r="HB6" s="118">
        <v>2850306.6</v>
      </c>
      <c r="HC6" s="118">
        <v>3320895.9</v>
      </c>
      <c r="HD6" s="118">
        <v>3853002.5</v>
      </c>
      <c r="HE6" s="118">
        <v>4387501.5</v>
      </c>
      <c r="HF6" s="118">
        <v>674971</v>
      </c>
      <c r="HG6" s="118">
        <v>1650085.9</v>
      </c>
      <c r="HH6" s="118">
        <v>2850306.6</v>
      </c>
      <c r="HI6" s="118">
        <v>4011907.7</v>
      </c>
      <c r="HJ6" s="118">
        <v>4994189</v>
      </c>
      <c r="HK6" s="118">
        <v>6171202.5</v>
      </c>
      <c r="HL6" s="118">
        <v>7229920.9000000004</v>
      </c>
      <c r="HM6" s="118">
        <v>8496012.5</v>
      </c>
      <c r="HN6" s="118">
        <v>10024205</v>
      </c>
      <c r="HO6" s="118">
        <v>11138730.699999999</v>
      </c>
      <c r="HP6" s="118">
        <v>12364288.1</v>
      </c>
      <c r="HQ6" s="118">
        <v>14411706.5</v>
      </c>
      <c r="HR6" s="118">
        <v>16209041.800000001</v>
      </c>
      <c r="HS6" s="118">
        <v>2887083.6</v>
      </c>
      <c r="HT6" s="118">
        <v>4224090.4000000004</v>
      </c>
      <c r="HU6" s="118">
        <v>4287896.8</v>
      </c>
      <c r="HV6" s="118">
        <v>4809971</v>
      </c>
      <c r="HW6" s="118">
        <v>821069.8</v>
      </c>
      <c r="HX6" s="118">
        <v>1763896.1</v>
      </c>
      <c r="HY6" s="118">
        <v>2887083.6</v>
      </c>
      <c r="HZ6" s="118">
        <v>4571593.5999999996</v>
      </c>
      <c r="IA6" s="118">
        <v>5766657.5</v>
      </c>
      <c r="IB6" s="118">
        <v>7111174</v>
      </c>
      <c r="IC6" s="118">
        <v>8404800.4000000004</v>
      </c>
      <c r="ID6" s="118">
        <v>9680803.9000000004</v>
      </c>
      <c r="IE6" s="118">
        <v>11399070.800000001</v>
      </c>
      <c r="IF6" s="118">
        <v>12642867.300000001</v>
      </c>
      <c r="IG6" s="118">
        <v>13927874.9</v>
      </c>
      <c r="IH6" s="118">
        <v>16209041.800000001</v>
      </c>
    </row>
    <row r="7" spans="1:256" s="32" customFormat="1" ht="12.95" customHeight="1" x14ac:dyDescent="0.2">
      <c r="A7" s="113"/>
      <c r="B7" s="51"/>
      <c r="C7" s="50"/>
      <c r="D7" s="30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109"/>
      <c r="CG7" s="109"/>
      <c r="CH7" s="109"/>
      <c r="CI7" s="109"/>
      <c r="CJ7" s="109"/>
      <c r="CK7" s="109"/>
      <c r="CL7" s="108"/>
      <c r="CM7" s="109"/>
      <c r="CN7" s="108"/>
      <c r="CO7" s="108"/>
      <c r="CP7" s="108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8"/>
      <c r="DF7" s="108"/>
      <c r="DG7" s="108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09"/>
      <c r="DS7" s="109"/>
      <c r="DT7" s="108"/>
      <c r="DU7" s="109"/>
      <c r="DV7" s="108"/>
      <c r="DW7" s="108"/>
      <c r="DX7" s="108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  <c r="FV7" s="108"/>
      <c r="FW7" s="108"/>
      <c r="FX7" s="108"/>
      <c r="FY7" s="108"/>
      <c r="FZ7" s="108"/>
      <c r="GA7" s="108"/>
      <c r="GB7" s="108"/>
      <c r="GC7" s="108"/>
      <c r="GD7" s="108"/>
      <c r="GE7" s="108"/>
      <c r="GF7" s="108"/>
      <c r="GG7" s="108"/>
      <c r="GH7" s="108"/>
      <c r="GI7" s="108"/>
      <c r="GJ7" s="108"/>
      <c r="GK7" s="108"/>
      <c r="GL7" s="108"/>
      <c r="GM7" s="108"/>
      <c r="GN7" s="108"/>
      <c r="GO7" s="108"/>
      <c r="GP7" s="108"/>
      <c r="GQ7" s="108"/>
      <c r="GR7" s="108"/>
      <c r="GS7" s="108"/>
      <c r="GT7" s="108"/>
      <c r="GU7" s="108"/>
      <c r="GV7" s="108"/>
      <c r="GW7" s="108"/>
      <c r="GX7" s="108"/>
      <c r="GY7" s="108"/>
      <c r="GZ7" s="108"/>
      <c r="HA7" s="108"/>
      <c r="HB7" s="108"/>
      <c r="HC7" s="108"/>
      <c r="HD7" s="108"/>
      <c r="HE7" s="108"/>
      <c r="HF7" s="108"/>
      <c r="HG7" s="108"/>
      <c r="HH7" s="108"/>
      <c r="HI7" s="108"/>
      <c r="HJ7" s="108"/>
      <c r="HK7" s="108"/>
      <c r="HL7" s="108"/>
      <c r="HM7" s="108"/>
      <c r="HN7" s="108"/>
      <c r="HO7" s="108"/>
      <c r="HP7" s="108"/>
      <c r="HQ7" s="108"/>
      <c r="HR7" s="108"/>
      <c r="HS7" s="108"/>
      <c r="HT7" s="108"/>
      <c r="HU7" s="108"/>
      <c r="HV7" s="108"/>
      <c r="HW7" s="108"/>
      <c r="HX7" s="108"/>
      <c r="HY7" s="108"/>
      <c r="HZ7" s="108"/>
      <c r="IA7" s="108"/>
      <c r="IB7" s="108"/>
      <c r="IC7" s="108"/>
      <c r="ID7" s="108"/>
      <c r="IE7" s="108"/>
      <c r="IF7" s="108"/>
      <c r="IG7" s="108"/>
      <c r="IH7" s="108"/>
    </row>
    <row r="8" spans="1:256" s="32" customFormat="1" ht="12.95" customHeight="1" x14ac:dyDescent="0.2">
      <c r="A8" s="113" t="s">
        <v>32</v>
      </c>
      <c r="B8" s="51">
        <v>2</v>
      </c>
      <c r="C8" s="50" t="s">
        <v>33</v>
      </c>
      <c r="D8" s="30"/>
      <c r="E8" s="108">
        <f t="shared" ref="E8:E26" si="9">I8</f>
        <v>11455.399999999998</v>
      </c>
      <c r="F8" s="108">
        <f>L8</f>
        <v>0</v>
      </c>
      <c r="G8" s="108">
        <f>O8</f>
        <v>0</v>
      </c>
      <c r="H8" s="108">
        <f>R8</f>
        <v>0</v>
      </c>
      <c r="I8" s="108">
        <f>U8</f>
        <v>11455.399999999998</v>
      </c>
      <c r="J8" s="108">
        <f t="shared" ref="J8:U8" si="10">J9+J207</f>
        <v>0</v>
      </c>
      <c r="K8" s="108">
        <f t="shared" si="10"/>
        <v>0</v>
      </c>
      <c r="L8" s="108">
        <f t="shared" si="10"/>
        <v>0</v>
      </c>
      <c r="M8" s="108">
        <f t="shared" si="10"/>
        <v>0</v>
      </c>
      <c r="N8" s="108">
        <f t="shared" si="10"/>
        <v>0</v>
      </c>
      <c r="O8" s="108">
        <f t="shared" si="10"/>
        <v>0</v>
      </c>
      <c r="P8" s="108">
        <f t="shared" si="10"/>
        <v>0</v>
      </c>
      <c r="Q8" s="108">
        <f t="shared" si="10"/>
        <v>0</v>
      </c>
      <c r="R8" s="108">
        <f t="shared" si="10"/>
        <v>0</v>
      </c>
      <c r="S8" s="108">
        <f t="shared" si="10"/>
        <v>0</v>
      </c>
      <c r="T8" s="108">
        <f t="shared" si="10"/>
        <v>0</v>
      </c>
      <c r="U8" s="108">
        <f t="shared" si="10"/>
        <v>11455.399999999998</v>
      </c>
      <c r="V8" s="108">
        <f t="shared" ref="V8:V26" si="11">Z8</f>
        <v>16779.399999999998</v>
      </c>
      <c r="W8" s="108">
        <f>AC8</f>
        <v>0</v>
      </c>
      <c r="X8" s="108">
        <f>AF8</f>
        <v>0</v>
      </c>
      <c r="Y8" s="108">
        <f>AI8</f>
        <v>0</v>
      </c>
      <c r="Z8" s="108">
        <f>AL8</f>
        <v>16779.399999999998</v>
      </c>
      <c r="AA8" s="108">
        <f t="shared" ref="AA8:AL8" si="12">AA9+AA207</f>
        <v>0</v>
      </c>
      <c r="AB8" s="108">
        <f t="shared" si="12"/>
        <v>0</v>
      </c>
      <c r="AC8" s="108">
        <f t="shared" si="12"/>
        <v>0</v>
      </c>
      <c r="AD8" s="108">
        <f t="shared" si="12"/>
        <v>0</v>
      </c>
      <c r="AE8" s="108">
        <f t="shared" si="12"/>
        <v>0</v>
      </c>
      <c r="AF8" s="108">
        <f t="shared" si="12"/>
        <v>0</v>
      </c>
      <c r="AG8" s="108">
        <f t="shared" si="12"/>
        <v>0</v>
      </c>
      <c r="AH8" s="108">
        <f t="shared" si="12"/>
        <v>0</v>
      </c>
      <c r="AI8" s="108">
        <f t="shared" si="12"/>
        <v>0</v>
      </c>
      <c r="AJ8" s="108">
        <f t="shared" si="12"/>
        <v>0</v>
      </c>
      <c r="AK8" s="108">
        <f t="shared" si="12"/>
        <v>0</v>
      </c>
      <c r="AL8" s="108">
        <f t="shared" si="12"/>
        <v>16779.399999999998</v>
      </c>
      <c r="AM8" s="108">
        <f t="shared" ref="AM8:AM26" si="13">AQ8</f>
        <v>122155.5</v>
      </c>
      <c r="AN8" s="108">
        <f>AT8</f>
        <v>0</v>
      </c>
      <c r="AO8" s="108">
        <f>AW8</f>
        <v>0</v>
      </c>
      <c r="AP8" s="108">
        <f>AZ8</f>
        <v>0</v>
      </c>
      <c r="AQ8" s="108">
        <f>BC8</f>
        <v>122155.5</v>
      </c>
      <c r="AR8" s="108">
        <f t="shared" ref="AR8:BC8" si="14">AR9+AR207</f>
        <v>0</v>
      </c>
      <c r="AS8" s="108">
        <f t="shared" si="14"/>
        <v>0</v>
      </c>
      <c r="AT8" s="108">
        <f t="shared" si="14"/>
        <v>0</v>
      </c>
      <c r="AU8" s="108">
        <f t="shared" si="14"/>
        <v>0</v>
      </c>
      <c r="AV8" s="108">
        <f t="shared" si="14"/>
        <v>0</v>
      </c>
      <c r="AW8" s="108">
        <f t="shared" si="14"/>
        <v>0</v>
      </c>
      <c r="AX8" s="108">
        <f t="shared" si="14"/>
        <v>0</v>
      </c>
      <c r="AY8" s="108">
        <f t="shared" si="14"/>
        <v>0</v>
      </c>
      <c r="AZ8" s="108">
        <f t="shared" si="14"/>
        <v>0</v>
      </c>
      <c r="BA8" s="108">
        <f t="shared" si="14"/>
        <v>0</v>
      </c>
      <c r="BB8" s="108">
        <f t="shared" si="14"/>
        <v>0</v>
      </c>
      <c r="BC8" s="108">
        <f t="shared" si="14"/>
        <v>122155.5</v>
      </c>
      <c r="BD8" s="108">
        <f>BH8</f>
        <v>829947</v>
      </c>
      <c r="BE8" s="108">
        <f>BK8</f>
        <v>0</v>
      </c>
      <c r="BF8" s="108">
        <f>BN8</f>
        <v>0</v>
      </c>
      <c r="BG8" s="108">
        <f>BQ8</f>
        <v>0</v>
      </c>
      <c r="BH8" s="108">
        <f>BT8</f>
        <v>829947</v>
      </c>
      <c r="BI8" s="108">
        <f t="shared" ref="BI8:BT8" si="15">BI9+BI207</f>
        <v>0</v>
      </c>
      <c r="BJ8" s="108">
        <f t="shared" si="15"/>
        <v>0</v>
      </c>
      <c r="BK8" s="108">
        <f t="shared" si="15"/>
        <v>0</v>
      </c>
      <c r="BL8" s="108">
        <f t="shared" si="15"/>
        <v>0</v>
      </c>
      <c r="BM8" s="108">
        <f t="shared" si="15"/>
        <v>0</v>
      </c>
      <c r="BN8" s="108">
        <f t="shared" si="15"/>
        <v>0</v>
      </c>
      <c r="BO8" s="108">
        <f t="shared" si="15"/>
        <v>0</v>
      </c>
      <c r="BP8" s="108">
        <f t="shared" si="15"/>
        <v>0</v>
      </c>
      <c r="BQ8" s="108">
        <f t="shared" si="15"/>
        <v>0</v>
      </c>
      <c r="BR8" s="108">
        <f t="shared" si="15"/>
        <v>0</v>
      </c>
      <c r="BS8" s="108">
        <f t="shared" si="15"/>
        <v>0</v>
      </c>
      <c r="BT8" s="108">
        <f t="shared" si="15"/>
        <v>829947</v>
      </c>
      <c r="BU8" s="108">
        <f>BY8</f>
        <v>1871984</v>
      </c>
      <c r="BV8" s="108">
        <f t="shared" ref="BV8:BV72" si="16">CB8</f>
        <v>0</v>
      </c>
      <c r="BW8" s="108">
        <f t="shared" ref="BW8:BW72" si="17">CE8</f>
        <v>0</v>
      </c>
      <c r="BX8" s="108">
        <f t="shared" ref="BX8:BX72" si="18">CH8</f>
        <v>0</v>
      </c>
      <c r="BY8" s="108">
        <f t="shared" ref="BY8:BY40" si="19">CK8</f>
        <v>1871984</v>
      </c>
      <c r="BZ8" s="108">
        <f t="shared" ref="BZ8:CK8" si="20">BZ9+BZ207</f>
        <v>0</v>
      </c>
      <c r="CA8" s="108">
        <f t="shared" si="20"/>
        <v>0</v>
      </c>
      <c r="CB8" s="108">
        <f t="shared" si="20"/>
        <v>0</v>
      </c>
      <c r="CC8" s="108">
        <f t="shared" si="20"/>
        <v>0</v>
      </c>
      <c r="CD8" s="108">
        <f t="shared" si="20"/>
        <v>0</v>
      </c>
      <c r="CE8" s="108">
        <f t="shared" si="20"/>
        <v>0</v>
      </c>
      <c r="CF8" s="108">
        <f t="shared" si="20"/>
        <v>0</v>
      </c>
      <c r="CG8" s="108">
        <f t="shared" si="20"/>
        <v>0</v>
      </c>
      <c r="CH8" s="108">
        <f t="shared" si="20"/>
        <v>0</v>
      </c>
      <c r="CI8" s="108">
        <f t="shared" si="20"/>
        <v>0</v>
      </c>
      <c r="CJ8" s="108">
        <f t="shared" si="20"/>
        <v>0</v>
      </c>
      <c r="CK8" s="108">
        <f t="shared" si="20"/>
        <v>1871984</v>
      </c>
      <c r="CL8" s="108">
        <f>DB8</f>
        <v>2691013</v>
      </c>
      <c r="CM8" s="108">
        <v>458212.8</v>
      </c>
      <c r="CN8" s="108">
        <v>598455.69999999995</v>
      </c>
      <c r="CO8" s="108">
        <v>745602.5</v>
      </c>
      <c r="CP8" s="108">
        <v>888742</v>
      </c>
      <c r="CQ8" s="108">
        <f>CQ9+CQ207</f>
        <v>104466.79999999999</v>
      </c>
      <c r="CR8" s="108">
        <f>CR9+CR207</f>
        <v>256684.7</v>
      </c>
      <c r="CS8" s="108">
        <f>CS9+CS207</f>
        <v>458212.8</v>
      </c>
      <c r="CT8" s="108">
        <v>631252.30000000005</v>
      </c>
      <c r="CU8" s="108">
        <f t="shared" ref="CU8:DB8" si="21">CU9+CU207</f>
        <v>797741.09999999986</v>
      </c>
      <c r="CV8" s="108">
        <f t="shared" si="21"/>
        <v>1056668.5</v>
      </c>
      <c r="CW8" s="108">
        <f t="shared" si="21"/>
        <v>1288550</v>
      </c>
      <c r="CX8" s="108">
        <f t="shared" si="21"/>
        <v>1559472</v>
      </c>
      <c r="CY8" s="108">
        <f t="shared" si="21"/>
        <v>1802271.0000000005</v>
      </c>
      <c r="CZ8" s="108">
        <f t="shared" si="21"/>
        <v>2051562.5</v>
      </c>
      <c r="DA8" s="108">
        <f t="shared" si="21"/>
        <v>2316153.2999999998</v>
      </c>
      <c r="DB8" s="108">
        <f t="shared" si="21"/>
        <v>2691013</v>
      </c>
      <c r="DC8" s="108">
        <f t="shared" ref="DC8:DC15" si="22">DS8</f>
        <v>3747546</v>
      </c>
      <c r="DD8" s="108">
        <v>677285.8</v>
      </c>
      <c r="DE8" s="108">
        <v>853932</v>
      </c>
      <c r="DF8" s="108">
        <v>989408.3</v>
      </c>
      <c r="DG8" s="108">
        <v>1226919.8999999999</v>
      </c>
      <c r="DH8" s="108">
        <f t="shared" ref="DH8:DS8" si="23">DH9+DH207</f>
        <v>189544.69999999998</v>
      </c>
      <c r="DI8" s="108">
        <f t="shared" si="23"/>
        <v>372895.69999999995</v>
      </c>
      <c r="DJ8" s="108">
        <f t="shared" si="23"/>
        <v>677285.79999999993</v>
      </c>
      <c r="DK8" s="108">
        <f t="shared" si="23"/>
        <v>986989.20000000007</v>
      </c>
      <c r="DL8" s="108">
        <f t="shared" si="23"/>
        <v>1286820.8</v>
      </c>
      <c r="DM8" s="108">
        <f t="shared" si="23"/>
        <v>1531217.7999999998</v>
      </c>
      <c r="DN8" s="108">
        <f t="shared" si="23"/>
        <v>1900396.6000000003</v>
      </c>
      <c r="DO8" s="108">
        <f t="shared" si="23"/>
        <v>2227704.9</v>
      </c>
      <c r="DP8" s="108">
        <f t="shared" si="23"/>
        <v>2520626.1</v>
      </c>
      <c r="DQ8" s="108">
        <f t="shared" si="23"/>
        <v>2838573.6</v>
      </c>
      <c r="DR8" s="108">
        <f t="shared" si="23"/>
        <v>3142107.3999999994</v>
      </c>
      <c r="DS8" s="108">
        <f t="shared" si="23"/>
        <v>3747546</v>
      </c>
      <c r="DT8" s="108">
        <f>EJ8</f>
        <v>4840458</v>
      </c>
      <c r="DU8" s="108">
        <v>835987.2</v>
      </c>
      <c r="DV8" s="108">
        <v>987845.9</v>
      </c>
      <c r="DW8" s="108">
        <v>1228388.8</v>
      </c>
      <c r="DX8" s="108">
        <v>1788236.1</v>
      </c>
      <c r="DY8" s="108">
        <f t="shared" ref="DY8:EJ8" si="24">DY9+DY207</f>
        <v>250657.3</v>
      </c>
      <c r="DZ8" s="108">
        <f t="shared" si="24"/>
        <v>527181.5</v>
      </c>
      <c r="EA8" s="108">
        <f t="shared" si="24"/>
        <v>835987.20000000007</v>
      </c>
      <c r="EB8" s="108">
        <f t="shared" si="24"/>
        <v>1164573.3999999999</v>
      </c>
      <c r="EC8" s="108">
        <f t="shared" si="24"/>
        <v>1499569.7</v>
      </c>
      <c r="ED8" s="108">
        <f t="shared" si="24"/>
        <v>1823833.1000000003</v>
      </c>
      <c r="EE8" s="108">
        <f t="shared" si="24"/>
        <v>2239916.2000000002</v>
      </c>
      <c r="EF8" s="108">
        <f t="shared" si="24"/>
        <v>2628679.5999999996</v>
      </c>
      <c r="EG8" s="108">
        <f t="shared" si="24"/>
        <v>3052221.9</v>
      </c>
      <c r="EH8" s="108">
        <f t="shared" si="24"/>
        <v>3522262.9999999991</v>
      </c>
      <c r="EI8" s="108">
        <f t="shared" si="24"/>
        <v>3996008.6999999997</v>
      </c>
      <c r="EJ8" s="108">
        <f t="shared" si="24"/>
        <v>4840458</v>
      </c>
      <c r="EK8" s="108">
        <v>6090661</v>
      </c>
      <c r="EL8" s="108">
        <v>1276238.5</v>
      </c>
      <c r="EM8" s="108">
        <v>1347061.7</v>
      </c>
      <c r="EN8" s="108">
        <v>1624692.8</v>
      </c>
      <c r="EO8" s="108">
        <v>1842668</v>
      </c>
      <c r="EP8" s="108">
        <f t="shared" ref="EP8:EW8" si="25">EP9+EP207</f>
        <v>359992.2</v>
      </c>
      <c r="EQ8" s="108">
        <f t="shared" si="25"/>
        <v>788439.7</v>
      </c>
      <c r="ER8" s="108">
        <f t="shared" si="25"/>
        <v>1276238.5</v>
      </c>
      <c r="ES8" s="108">
        <f t="shared" si="25"/>
        <v>1732477.7000000002</v>
      </c>
      <c r="ET8" s="108">
        <f t="shared" si="25"/>
        <v>2181632.6999999997</v>
      </c>
      <c r="EU8" s="108">
        <f t="shared" si="25"/>
        <v>2623300.1999999993</v>
      </c>
      <c r="EV8" s="108">
        <f t="shared" si="25"/>
        <v>3124136.2</v>
      </c>
      <c r="EW8" s="108">
        <f t="shared" si="25"/>
        <v>3640266.4</v>
      </c>
      <c r="EX8" s="108">
        <v>4247993</v>
      </c>
      <c r="EY8" s="108">
        <v>4763685.0999999996</v>
      </c>
      <c r="EZ8" s="108">
        <v>5294772.3</v>
      </c>
      <c r="FA8" s="108">
        <v>6090661</v>
      </c>
      <c r="FB8" s="108">
        <v>7873730</v>
      </c>
      <c r="FC8" s="108">
        <v>1412932.4</v>
      </c>
      <c r="FD8" s="108">
        <v>1544889.7</v>
      </c>
      <c r="FE8" s="108">
        <v>1923885.8</v>
      </c>
      <c r="FF8" s="108">
        <v>2992022.1</v>
      </c>
      <c r="FG8" s="108">
        <v>351157.8</v>
      </c>
      <c r="FH8" s="108">
        <v>823015.7</v>
      </c>
      <c r="FI8" s="108">
        <v>1412932.4</v>
      </c>
      <c r="FJ8" s="108">
        <v>1927032.9</v>
      </c>
      <c r="FK8" s="108">
        <v>2427087.1</v>
      </c>
      <c r="FL8" s="108">
        <v>2957822.1</v>
      </c>
      <c r="FM8" s="108">
        <v>3555813.1</v>
      </c>
      <c r="FN8" s="108">
        <v>4194495.0999999996</v>
      </c>
      <c r="FO8" s="108">
        <v>4881707.9000000004</v>
      </c>
      <c r="FP8" s="108">
        <v>5605130.4000000004</v>
      </c>
      <c r="FQ8" s="108">
        <v>6374628.2999999998</v>
      </c>
      <c r="FR8" s="108">
        <v>7873730</v>
      </c>
      <c r="FS8" s="108">
        <v>9280060</v>
      </c>
      <c r="FT8" s="108">
        <v>1754599.3</v>
      </c>
      <c r="FU8" s="108">
        <v>2146197</v>
      </c>
      <c r="FV8" s="108">
        <v>2417762.6</v>
      </c>
      <c r="FW8" s="108">
        <v>2961501.1</v>
      </c>
      <c r="FX8" s="108">
        <v>453733.8</v>
      </c>
      <c r="FY8" s="108">
        <v>1016469.1</v>
      </c>
      <c r="FZ8" s="108">
        <f>FZ9+FZ207</f>
        <v>1754599.3000000003</v>
      </c>
      <c r="GA8" s="108">
        <v>2383268.5</v>
      </c>
      <c r="GB8" s="108">
        <v>3127706.3</v>
      </c>
      <c r="GC8" s="108">
        <v>3900796.3</v>
      </c>
      <c r="GD8" s="108">
        <v>4628874.4000000004</v>
      </c>
      <c r="GE8" s="108">
        <v>5445816.3000000007</v>
      </c>
      <c r="GF8" s="108">
        <v>6318558.9000000004</v>
      </c>
      <c r="GG8" s="108">
        <v>7211382.9600000009</v>
      </c>
      <c r="GH8" s="108">
        <v>8143722.3000000007</v>
      </c>
      <c r="GI8" s="108">
        <v>9280060</v>
      </c>
      <c r="GJ8" s="108">
        <v>11921554.1</v>
      </c>
      <c r="GK8" s="108">
        <v>2292256.7000000002</v>
      </c>
      <c r="GL8" s="108">
        <v>2961762.3</v>
      </c>
      <c r="GM8" s="108">
        <v>2702121.3</v>
      </c>
      <c r="GN8" s="108">
        <v>3961520.8</v>
      </c>
      <c r="GO8" s="108">
        <v>680974.9</v>
      </c>
      <c r="GP8" s="108">
        <v>1395519.4</v>
      </c>
      <c r="GQ8" s="108">
        <v>2292256.7000000002</v>
      </c>
      <c r="GR8" s="108">
        <v>3136860.9</v>
      </c>
      <c r="GS8" s="108">
        <v>4288194.9000000004</v>
      </c>
      <c r="GT8" s="108">
        <v>5254019</v>
      </c>
      <c r="GU8" s="108">
        <v>6190945.7000000002</v>
      </c>
      <c r="GV8" s="108">
        <v>7106104.3000000017</v>
      </c>
      <c r="GW8" s="108">
        <v>7956140.2999999998</v>
      </c>
      <c r="GX8" s="108">
        <v>9054016.1999999993</v>
      </c>
      <c r="GY8" s="108">
        <v>10198425.700000001</v>
      </c>
      <c r="GZ8" s="108">
        <v>11917661.1</v>
      </c>
      <c r="HA8" s="108">
        <v>13588109.9</v>
      </c>
      <c r="HB8" s="108">
        <v>2597065.6</v>
      </c>
      <c r="HC8" s="108">
        <v>3310746.1</v>
      </c>
      <c r="HD8" s="108">
        <v>3624133.5</v>
      </c>
      <c r="HE8" s="108">
        <v>4056164.7</v>
      </c>
      <c r="HF8" s="108">
        <v>654971</v>
      </c>
      <c r="HG8" s="108">
        <v>1406917.5</v>
      </c>
      <c r="HH8" s="108">
        <v>2597065.6</v>
      </c>
      <c r="HI8" s="108">
        <v>3758666.7</v>
      </c>
      <c r="HJ8" s="108">
        <v>4730798.2</v>
      </c>
      <c r="HK8" s="108">
        <v>5907811.7000000002</v>
      </c>
      <c r="HL8" s="108">
        <v>6852095.5999999996</v>
      </c>
      <c r="HM8" s="108">
        <v>8003752.7000000002</v>
      </c>
      <c r="HN8" s="108">
        <v>9531945.1999999993</v>
      </c>
      <c r="HO8" s="108">
        <v>10646470.9</v>
      </c>
      <c r="HP8" s="108">
        <v>11872028.300000001</v>
      </c>
      <c r="HQ8" s="108">
        <v>13588109.9</v>
      </c>
      <c r="HR8" s="108">
        <v>15747879.800000001</v>
      </c>
      <c r="HS8" s="108">
        <v>2887083.6</v>
      </c>
      <c r="HT8" s="108">
        <v>4173331.5</v>
      </c>
      <c r="HU8" s="108">
        <v>3972191.2</v>
      </c>
      <c r="HV8" s="108">
        <v>4715273.5</v>
      </c>
      <c r="HW8" s="108">
        <v>821069.8</v>
      </c>
      <c r="HX8" s="108">
        <v>1763896.1</v>
      </c>
      <c r="HY8" s="108">
        <v>2887083.6</v>
      </c>
      <c r="HZ8" s="108">
        <v>4571593.5999999996</v>
      </c>
      <c r="IA8" s="108">
        <v>5761657.5</v>
      </c>
      <c r="IB8" s="108">
        <v>7060415.0999999996</v>
      </c>
      <c r="IC8" s="108">
        <v>8310860</v>
      </c>
      <c r="ID8" s="108">
        <v>9512150.4000000004</v>
      </c>
      <c r="IE8" s="108">
        <v>11032606.300000001</v>
      </c>
      <c r="IF8" s="108">
        <v>12272491.9</v>
      </c>
      <c r="IG8" s="108">
        <v>13557499.5</v>
      </c>
      <c r="IH8" s="108">
        <v>15747879.800000001</v>
      </c>
    </row>
    <row r="9" spans="1:256" s="32" customFormat="1" ht="12.95" customHeight="1" x14ac:dyDescent="0.2">
      <c r="A9" s="113" t="s">
        <v>34</v>
      </c>
      <c r="B9" s="51">
        <v>3</v>
      </c>
      <c r="C9" s="50" t="s">
        <v>35</v>
      </c>
      <c r="D9" s="30"/>
      <c r="E9" s="108">
        <f t="shared" si="9"/>
        <v>11436.199999999997</v>
      </c>
      <c r="F9" s="108">
        <f>L9</f>
        <v>0</v>
      </c>
      <c r="G9" s="108">
        <f>O9</f>
        <v>0</v>
      </c>
      <c r="H9" s="108">
        <f>R9</f>
        <v>0</v>
      </c>
      <c r="I9" s="108">
        <f>U9</f>
        <v>11436.199999999997</v>
      </c>
      <c r="J9" s="108">
        <f t="shared" ref="J9:U9" si="26">J10+J138</f>
        <v>0</v>
      </c>
      <c r="K9" s="108">
        <f t="shared" si="26"/>
        <v>0</v>
      </c>
      <c r="L9" s="108">
        <f t="shared" si="26"/>
        <v>0</v>
      </c>
      <c r="M9" s="108">
        <f t="shared" si="26"/>
        <v>0</v>
      </c>
      <c r="N9" s="108">
        <f t="shared" si="26"/>
        <v>0</v>
      </c>
      <c r="O9" s="108">
        <f t="shared" si="26"/>
        <v>0</v>
      </c>
      <c r="P9" s="108">
        <f t="shared" si="26"/>
        <v>0</v>
      </c>
      <c r="Q9" s="108">
        <f t="shared" si="26"/>
        <v>0</v>
      </c>
      <c r="R9" s="108">
        <f t="shared" si="26"/>
        <v>0</v>
      </c>
      <c r="S9" s="108">
        <f t="shared" si="26"/>
        <v>0</v>
      </c>
      <c r="T9" s="108">
        <f t="shared" si="26"/>
        <v>0</v>
      </c>
      <c r="U9" s="108">
        <f t="shared" si="26"/>
        <v>11436.199999999997</v>
      </c>
      <c r="V9" s="108">
        <f t="shared" si="11"/>
        <v>16618.599999999999</v>
      </c>
      <c r="W9" s="108">
        <f>AC9</f>
        <v>0</v>
      </c>
      <c r="X9" s="108">
        <f>AF9</f>
        <v>0</v>
      </c>
      <c r="Y9" s="108">
        <f>AI9</f>
        <v>0</v>
      </c>
      <c r="Z9" s="108">
        <f>AL9</f>
        <v>16618.599999999999</v>
      </c>
      <c r="AA9" s="108">
        <f t="shared" ref="AA9:AL9" si="27">AA10+AA138</f>
        <v>0</v>
      </c>
      <c r="AB9" s="108">
        <f t="shared" si="27"/>
        <v>0</v>
      </c>
      <c r="AC9" s="108">
        <f t="shared" si="27"/>
        <v>0</v>
      </c>
      <c r="AD9" s="108">
        <f t="shared" si="27"/>
        <v>0</v>
      </c>
      <c r="AE9" s="108">
        <f t="shared" si="27"/>
        <v>0</v>
      </c>
      <c r="AF9" s="108">
        <f t="shared" si="27"/>
        <v>0</v>
      </c>
      <c r="AG9" s="108">
        <f t="shared" si="27"/>
        <v>0</v>
      </c>
      <c r="AH9" s="108">
        <f t="shared" si="27"/>
        <v>0</v>
      </c>
      <c r="AI9" s="108">
        <f t="shared" si="27"/>
        <v>0</v>
      </c>
      <c r="AJ9" s="108">
        <f t="shared" si="27"/>
        <v>0</v>
      </c>
      <c r="AK9" s="108">
        <f t="shared" si="27"/>
        <v>0</v>
      </c>
      <c r="AL9" s="108">
        <f t="shared" si="27"/>
        <v>16618.599999999999</v>
      </c>
      <c r="AM9" s="108">
        <f t="shared" si="13"/>
        <v>121227.6</v>
      </c>
      <c r="AN9" s="108">
        <f>AT9</f>
        <v>0</v>
      </c>
      <c r="AO9" s="108">
        <f>AW9</f>
        <v>0</v>
      </c>
      <c r="AP9" s="108">
        <f>AZ9</f>
        <v>0</v>
      </c>
      <c r="AQ9" s="108">
        <f>BC9</f>
        <v>121227.6</v>
      </c>
      <c r="AR9" s="108">
        <f t="shared" ref="AR9:BC9" si="28">AR10+AR138</f>
        <v>0</v>
      </c>
      <c r="AS9" s="108">
        <f t="shared" si="28"/>
        <v>0</v>
      </c>
      <c r="AT9" s="108">
        <f t="shared" si="28"/>
        <v>0</v>
      </c>
      <c r="AU9" s="108">
        <f t="shared" si="28"/>
        <v>0</v>
      </c>
      <c r="AV9" s="108">
        <f t="shared" si="28"/>
        <v>0</v>
      </c>
      <c r="AW9" s="108">
        <f t="shared" si="28"/>
        <v>0</v>
      </c>
      <c r="AX9" s="108">
        <f t="shared" si="28"/>
        <v>0</v>
      </c>
      <c r="AY9" s="108">
        <f t="shared" si="28"/>
        <v>0</v>
      </c>
      <c r="AZ9" s="108">
        <f t="shared" si="28"/>
        <v>0</v>
      </c>
      <c r="BA9" s="108">
        <f t="shared" si="28"/>
        <v>0</v>
      </c>
      <c r="BB9" s="108">
        <f t="shared" si="28"/>
        <v>0</v>
      </c>
      <c r="BC9" s="108">
        <f t="shared" si="28"/>
        <v>121227.6</v>
      </c>
      <c r="BD9" s="108">
        <f>BH9</f>
        <v>829251</v>
      </c>
      <c r="BE9" s="108">
        <f>BK9</f>
        <v>0</v>
      </c>
      <c r="BF9" s="108">
        <f>BN9</f>
        <v>0</v>
      </c>
      <c r="BG9" s="108">
        <f>BQ9</f>
        <v>0</v>
      </c>
      <c r="BH9" s="108">
        <f>BT9</f>
        <v>829251</v>
      </c>
      <c r="BI9" s="108">
        <f t="shared" ref="BI9:BT9" si="29">BI10+BI138</f>
        <v>0</v>
      </c>
      <c r="BJ9" s="108">
        <f t="shared" si="29"/>
        <v>0</v>
      </c>
      <c r="BK9" s="108">
        <f t="shared" si="29"/>
        <v>0</v>
      </c>
      <c r="BL9" s="108">
        <f t="shared" si="29"/>
        <v>0</v>
      </c>
      <c r="BM9" s="108">
        <f t="shared" si="29"/>
        <v>0</v>
      </c>
      <c r="BN9" s="108">
        <f t="shared" si="29"/>
        <v>0</v>
      </c>
      <c r="BO9" s="108">
        <f t="shared" si="29"/>
        <v>0</v>
      </c>
      <c r="BP9" s="108">
        <f t="shared" si="29"/>
        <v>0</v>
      </c>
      <c r="BQ9" s="108">
        <f t="shared" si="29"/>
        <v>0</v>
      </c>
      <c r="BR9" s="108">
        <f t="shared" si="29"/>
        <v>0</v>
      </c>
      <c r="BS9" s="108">
        <f t="shared" si="29"/>
        <v>0</v>
      </c>
      <c r="BT9" s="108">
        <f t="shared" si="29"/>
        <v>829251</v>
      </c>
      <c r="BU9" s="108">
        <f>BY9</f>
        <v>1871645</v>
      </c>
      <c r="BV9" s="108">
        <f t="shared" si="16"/>
        <v>0</v>
      </c>
      <c r="BW9" s="108">
        <f t="shared" si="17"/>
        <v>0</v>
      </c>
      <c r="BX9" s="108">
        <f t="shared" si="18"/>
        <v>0</v>
      </c>
      <c r="BY9" s="108">
        <f t="shared" si="19"/>
        <v>1871645</v>
      </c>
      <c r="BZ9" s="108">
        <f t="shared" ref="BZ9:CK9" si="30">BZ10+BZ138</f>
        <v>0</v>
      </c>
      <c r="CA9" s="108">
        <f t="shared" si="30"/>
        <v>0</v>
      </c>
      <c r="CB9" s="108">
        <f t="shared" si="30"/>
        <v>0</v>
      </c>
      <c r="CC9" s="108">
        <f t="shared" si="30"/>
        <v>0</v>
      </c>
      <c r="CD9" s="108">
        <f t="shared" si="30"/>
        <v>0</v>
      </c>
      <c r="CE9" s="108">
        <f t="shared" si="30"/>
        <v>0</v>
      </c>
      <c r="CF9" s="108">
        <f t="shared" si="30"/>
        <v>0</v>
      </c>
      <c r="CG9" s="108">
        <f t="shared" si="30"/>
        <v>0</v>
      </c>
      <c r="CH9" s="108">
        <f t="shared" si="30"/>
        <v>0</v>
      </c>
      <c r="CI9" s="108">
        <f t="shared" si="30"/>
        <v>0</v>
      </c>
      <c r="CJ9" s="108">
        <f t="shared" si="30"/>
        <v>0</v>
      </c>
      <c r="CK9" s="108">
        <f t="shared" si="30"/>
        <v>1871645</v>
      </c>
      <c r="CL9" s="108">
        <f>DB9</f>
        <v>2690658</v>
      </c>
      <c r="CM9" s="108">
        <v>458093.8</v>
      </c>
      <c r="CN9" s="108">
        <v>598572.9</v>
      </c>
      <c r="CO9" s="108">
        <v>745600.10000000056</v>
      </c>
      <c r="CP9" s="108">
        <v>888391.2</v>
      </c>
      <c r="CQ9" s="108">
        <f t="shared" ref="CQ9:DB9" si="31">CQ10+CQ138</f>
        <v>104466.79999999999</v>
      </c>
      <c r="CR9" s="108">
        <f t="shared" si="31"/>
        <v>256684.7</v>
      </c>
      <c r="CS9" s="108">
        <f t="shared" si="31"/>
        <v>458093.8</v>
      </c>
      <c r="CT9" s="108">
        <v>630707.30000000005</v>
      </c>
      <c r="CU9" s="108">
        <f t="shared" si="31"/>
        <v>797194.09999999986</v>
      </c>
      <c r="CV9" s="108">
        <f t="shared" si="31"/>
        <v>1056666.7</v>
      </c>
      <c r="CW9" s="108">
        <f t="shared" si="31"/>
        <v>1288548.2</v>
      </c>
      <c r="CX9" s="108">
        <f t="shared" si="31"/>
        <v>1559467.8</v>
      </c>
      <c r="CY9" s="108">
        <f t="shared" si="31"/>
        <v>1802266.8000000005</v>
      </c>
      <c r="CZ9" s="108">
        <f t="shared" si="31"/>
        <v>2051518.7</v>
      </c>
      <c r="DA9" s="108">
        <f t="shared" si="31"/>
        <v>2316109.5</v>
      </c>
      <c r="DB9" s="108">
        <f t="shared" si="31"/>
        <v>2690658</v>
      </c>
      <c r="DC9" s="108">
        <f t="shared" si="22"/>
        <v>3471813</v>
      </c>
      <c r="DD9" s="108">
        <v>597361.19999999995</v>
      </c>
      <c r="DE9" s="108">
        <v>823035.2</v>
      </c>
      <c r="DF9" s="108">
        <v>912167.6</v>
      </c>
      <c r="DG9" s="108">
        <v>1139249</v>
      </c>
      <c r="DH9" s="108">
        <f t="shared" ref="DH9:DS9" si="32">DH10+DH138</f>
        <v>189213.19999999998</v>
      </c>
      <c r="DI9" s="108">
        <f t="shared" si="32"/>
        <v>372443.89999999997</v>
      </c>
      <c r="DJ9" s="108">
        <f t="shared" si="32"/>
        <v>597361.19999999995</v>
      </c>
      <c r="DK9" s="108">
        <f t="shared" si="32"/>
        <v>905458.3</v>
      </c>
      <c r="DL9" s="108">
        <f t="shared" si="32"/>
        <v>1181714.3</v>
      </c>
      <c r="DM9" s="108">
        <f t="shared" si="32"/>
        <v>1420396.4</v>
      </c>
      <c r="DN9" s="108">
        <f t="shared" si="32"/>
        <v>1740998.8000000003</v>
      </c>
      <c r="DO9" s="108">
        <f t="shared" si="32"/>
        <v>2046852.7</v>
      </c>
      <c r="DP9" s="108">
        <f t="shared" si="32"/>
        <v>2332564</v>
      </c>
      <c r="DQ9" s="108">
        <f t="shared" si="32"/>
        <v>2653077.4</v>
      </c>
      <c r="DR9" s="108">
        <f t="shared" si="32"/>
        <v>2957938.3999999994</v>
      </c>
      <c r="DS9" s="108">
        <f t="shared" si="32"/>
        <v>3471813</v>
      </c>
      <c r="DT9" s="108">
        <f>EJ9</f>
        <v>4707667</v>
      </c>
      <c r="DU9" s="108">
        <v>832539.8</v>
      </c>
      <c r="DV9" s="108">
        <v>987665</v>
      </c>
      <c r="DW9" s="108">
        <v>1225647</v>
      </c>
      <c r="DX9" s="108">
        <v>1661815.2</v>
      </c>
      <c r="DY9" s="108">
        <f t="shared" ref="DY9:EJ9" si="33">DY10+DY138</f>
        <v>250591.5</v>
      </c>
      <c r="DZ9" s="108">
        <f t="shared" si="33"/>
        <v>526910.6</v>
      </c>
      <c r="EA9" s="108">
        <f t="shared" si="33"/>
        <v>832539.8</v>
      </c>
      <c r="EB9" s="108">
        <f t="shared" si="33"/>
        <v>1161124.7</v>
      </c>
      <c r="EC9" s="108">
        <f t="shared" si="33"/>
        <v>1495994.5</v>
      </c>
      <c r="ED9" s="108">
        <f t="shared" si="33"/>
        <v>1820204.8000000003</v>
      </c>
      <c r="EE9" s="108">
        <f t="shared" si="33"/>
        <v>2236265.7000000002</v>
      </c>
      <c r="EF9" s="108">
        <f t="shared" si="33"/>
        <v>2623654.5999999996</v>
      </c>
      <c r="EG9" s="108">
        <f t="shared" si="33"/>
        <v>3045851.8</v>
      </c>
      <c r="EH9" s="108">
        <f t="shared" si="33"/>
        <v>3515807.6999999993</v>
      </c>
      <c r="EI9" s="108">
        <f t="shared" si="33"/>
        <v>3986849.5999999996</v>
      </c>
      <c r="EJ9" s="108">
        <f t="shared" si="33"/>
        <v>4707667</v>
      </c>
      <c r="EK9" s="108">
        <v>6001139</v>
      </c>
      <c r="EL9" s="108">
        <v>1275762.3</v>
      </c>
      <c r="EM9" s="108">
        <v>1338197.1000000001</v>
      </c>
      <c r="EN9" s="108">
        <v>1558416.4</v>
      </c>
      <c r="EO9" s="108">
        <v>1828763.2</v>
      </c>
      <c r="EP9" s="108">
        <f t="shared" ref="EP9:EW9" si="34">EP10+EP138</f>
        <v>359312.3</v>
      </c>
      <c r="EQ9" s="108">
        <f t="shared" si="34"/>
        <v>788421.2</v>
      </c>
      <c r="ER9" s="108">
        <f t="shared" si="34"/>
        <v>1275762.3</v>
      </c>
      <c r="ES9" s="108">
        <f t="shared" si="34"/>
        <v>1731352.5000000002</v>
      </c>
      <c r="ET9" s="108">
        <f t="shared" si="34"/>
        <v>2173762.7999999998</v>
      </c>
      <c r="EU9" s="108">
        <f t="shared" si="34"/>
        <v>2613959.3999999994</v>
      </c>
      <c r="EV9" s="108">
        <f t="shared" si="34"/>
        <v>3114666.7</v>
      </c>
      <c r="EW9" s="108">
        <f t="shared" si="34"/>
        <v>3629527.1</v>
      </c>
      <c r="EX9" s="108">
        <v>4172375.8</v>
      </c>
      <c r="EY9" s="108">
        <v>4681230.5</v>
      </c>
      <c r="EZ9" s="108">
        <v>5212317</v>
      </c>
      <c r="FA9" s="108">
        <v>6001139</v>
      </c>
      <c r="FB9" s="108">
        <v>7725238</v>
      </c>
      <c r="FC9" s="108">
        <v>1409560.8</v>
      </c>
      <c r="FD9" s="108">
        <v>1496085</v>
      </c>
      <c r="FE9" s="108">
        <v>1896392</v>
      </c>
      <c r="FF9" s="108">
        <v>2923200.2</v>
      </c>
      <c r="FG9" s="108">
        <v>351105.2</v>
      </c>
      <c r="FH9" s="108">
        <v>822814.6</v>
      </c>
      <c r="FI9" s="108">
        <v>1409560.8</v>
      </c>
      <c r="FJ9" s="108">
        <v>1914659.6</v>
      </c>
      <c r="FK9" s="108">
        <v>2414713.1</v>
      </c>
      <c r="FL9" s="108">
        <v>2905645.8</v>
      </c>
      <c r="FM9" s="108">
        <v>3476193.5</v>
      </c>
      <c r="FN9" s="108">
        <v>4114840</v>
      </c>
      <c r="FO9" s="108">
        <v>4802037.8</v>
      </c>
      <c r="FP9" s="108">
        <v>5525428.2000000002</v>
      </c>
      <c r="FQ9" s="108">
        <v>6294524.5999999996</v>
      </c>
      <c r="FR9" s="108">
        <v>7725238</v>
      </c>
      <c r="FS9" s="108">
        <v>9256516</v>
      </c>
      <c r="FT9" s="108">
        <v>1752181.2</v>
      </c>
      <c r="FU9" s="108">
        <v>2136823.6</v>
      </c>
      <c r="FV9" s="108">
        <v>2413390.2000000002</v>
      </c>
      <c r="FW9" s="108">
        <v>2954121</v>
      </c>
      <c r="FX9" s="108">
        <v>453779.20000000001</v>
      </c>
      <c r="FY9" s="108">
        <v>1016197.9</v>
      </c>
      <c r="FZ9" s="108">
        <f>FZ10+FZ138</f>
        <v>1752181.2000000002</v>
      </c>
      <c r="GA9" s="108">
        <v>2380841.7000000002</v>
      </c>
      <c r="GB9" s="108">
        <v>3123110.1</v>
      </c>
      <c r="GC9" s="108">
        <v>3889004.8</v>
      </c>
      <c r="GD9" s="108">
        <v>4616062.7</v>
      </c>
      <c r="GE9" s="108">
        <v>5432192.1000000006</v>
      </c>
      <c r="GF9" s="108">
        <v>6302395</v>
      </c>
      <c r="GG9" s="108">
        <v>7195044.9600000009</v>
      </c>
      <c r="GH9" s="108">
        <v>8125014.4000000004</v>
      </c>
      <c r="GI9" s="108">
        <v>9256516</v>
      </c>
      <c r="GJ9" s="108">
        <v>11864418.799999999</v>
      </c>
      <c r="GK9" s="108">
        <v>2283765.1</v>
      </c>
      <c r="GL9" s="108">
        <v>2958098.6</v>
      </c>
      <c r="GM9" s="108">
        <v>2692369.9</v>
      </c>
      <c r="GN9" s="108">
        <v>3926292.1</v>
      </c>
      <c r="GO9" s="108">
        <v>679498.9</v>
      </c>
      <c r="GP9" s="108">
        <v>1390602.6</v>
      </c>
      <c r="GQ9" s="108">
        <v>2283765.1</v>
      </c>
      <c r="GR9" s="108">
        <v>3125305.2</v>
      </c>
      <c r="GS9" s="108">
        <v>4276254</v>
      </c>
      <c r="GT9" s="108">
        <v>5241863.7</v>
      </c>
      <c r="GU9" s="108">
        <v>6178336.2000000002</v>
      </c>
      <c r="GV9" s="108">
        <v>7084309.3000000017</v>
      </c>
      <c r="GW9" s="108">
        <v>7934233.5999999996</v>
      </c>
      <c r="GX9" s="108">
        <v>9029118.1999999993</v>
      </c>
      <c r="GY9" s="108">
        <v>10144291.9</v>
      </c>
      <c r="GZ9" s="108">
        <v>11860525.699999999</v>
      </c>
      <c r="HA9" s="108">
        <v>13458584.9</v>
      </c>
      <c r="HB9" s="108">
        <v>2539361.7999999998</v>
      </c>
      <c r="HC9" s="108">
        <v>3302296.2</v>
      </c>
      <c r="HD9" s="108">
        <v>3611741.4</v>
      </c>
      <c r="HE9" s="108">
        <v>4005185.5</v>
      </c>
      <c r="HF9" s="108">
        <v>654891.69999999995</v>
      </c>
      <c r="HG9" s="108">
        <v>1406522.6</v>
      </c>
      <c r="HH9" s="108">
        <v>2539361.7999999998</v>
      </c>
      <c r="HI9" s="108">
        <v>3695830.5</v>
      </c>
      <c r="HJ9" s="108">
        <v>4666059.5</v>
      </c>
      <c r="HK9" s="108">
        <v>5841658</v>
      </c>
      <c r="HL9" s="108">
        <v>6785719.0999999996</v>
      </c>
      <c r="HM9" s="108">
        <v>7936942.0999999996</v>
      </c>
      <c r="HN9" s="108">
        <v>9453399.4000000004</v>
      </c>
      <c r="HO9" s="108">
        <v>10566261.9</v>
      </c>
      <c r="HP9" s="108">
        <v>11790610.1</v>
      </c>
      <c r="HQ9" s="108">
        <v>13458584.9</v>
      </c>
      <c r="HR9" s="108">
        <v>15611168.4</v>
      </c>
      <c r="HS9" s="108">
        <v>2874714.1</v>
      </c>
      <c r="HT9" s="108">
        <v>4168061.6</v>
      </c>
      <c r="HU9" s="108">
        <v>3968390.8</v>
      </c>
      <c r="HV9" s="108">
        <v>4600001.9000000004</v>
      </c>
      <c r="HW9" s="108">
        <v>820213.7</v>
      </c>
      <c r="HX9" s="108">
        <v>1762511.9</v>
      </c>
      <c r="HY9" s="108">
        <v>2874714.1</v>
      </c>
      <c r="HZ9" s="108">
        <v>4557977.0999999996</v>
      </c>
      <c r="IA9" s="108">
        <v>5745381.7000000002</v>
      </c>
      <c r="IB9" s="108">
        <v>7042775.7000000002</v>
      </c>
      <c r="IC9" s="108">
        <v>8291884.2000000002</v>
      </c>
      <c r="ID9" s="108">
        <v>9492194.1999999993</v>
      </c>
      <c r="IE9" s="108">
        <v>11011166.5</v>
      </c>
      <c r="IF9" s="108">
        <v>12249513.6</v>
      </c>
      <c r="IG9" s="108">
        <v>13523702.300000001</v>
      </c>
      <c r="IH9" s="108">
        <v>15611168.4</v>
      </c>
    </row>
    <row r="10" spans="1:256" s="32" customFormat="1" ht="12.95" customHeight="1" x14ac:dyDescent="0.2">
      <c r="A10" s="113" t="s">
        <v>36</v>
      </c>
      <c r="B10" s="51">
        <v>4</v>
      </c>
      <c r="C10" s="50" t="s">
        <v>37</v>
      </c>
      <c r="D10" s="30"/>
      <c r="E10" s="108">
        <f t="shared" si="9"/>
        <v>10985.399999999998</v>
      </c>
      <c r="F10" s="108">
        <f>L10</f>
        <v>0</v>
      </c>
      <c r="G10" s="108">
        <f>O10</f>
        <v>0</v>
      </c>
      <c r="H10" s="108">
        <f>R10</f>
        <v>0</v>
      </c>
      <c r="I10" s="108">
        <f>U10</f>
        <v>10985.399999999998</v>
      </c>
      <c r="J10" s="108">
        <f t="shared" ref="J10:U10" si="35">J11+J29+J48+J49+J64+J116+J132</f>
        <v>0</v>
      </c>
      <c r="K10" s="108">
        <f t="shared" si="35"/>
        <v>0</v>
      </c>
      <c r="L10" s="108">
        <f t="shared" si="35"/>
        <v>0</v>
      </c>
      <c r="M10" s="108">
        <f t="shared" si="35"/>
        <v>0</v>
      </c>
      <c r="N10" s="108">
        <f t="shared" si="35"/>
        <v>0</v>
      </c>
      <c r="O10" s="108">
        <f t="shared" si="35"/>
        <v>0</v>
      </c>
      <c r="P10" s="108">
        <f t="shared" si="35"/>
        <v>0</v>
      </c>
      <c r="Q10" s="108">
        <f t="shared" si="35"/>
        <v>0</v>
      </c>
      <c r="R10" s="108">
        <f t="shared" si="35"/>
        <v>0</v>
      </c>
      <c r="S10" s="108">
        <f t="shared" si="35"/>
        <v>0</v>
      </c>
      <c r="T10" s="108">
        <f t="shared" si="35"/>
        <v>0</v>
      </c>
      <c r="U10" s="108">
        <f t="shared" si="35"/>
        <v>10985.399999999998</v>
      </c>
      <c r="V10" s="108">
        <f t="shared" si="11"/>
        <v>14226.8</v>
      </c>
      <c r="W10" s="108">
        <f>AC10</f>
        <v>0</v>
      </c>
      <c r="X10" s="108">
        <f>AF10</f>
        <v>0</v>
      </c>
      <c r="Y10" s="108">
        <f>AI10</f>
        <v>0</v>
      </c>
      <c r="Z10" s="108">
        <f>AL10</f>
        <v>14226.8</v>
      </c>
      <c r="AA10" s="108">
        <f t="shared" ref="AA10:AL10" si="36">AA11+AA29+AA48+AA49+AA64+AA116+AA132</f>
        <v>0</v>
      </c>
      <c r="AB10" s="108">
        <f t="shared" si="36"/>
        <v>0</v>
      </c>
      <c r="AC10" s="108">
        <f t="shared" si="36"/>
        <v>0</v>
      </c>
      <c r="AD10" s="108">
        <f t="shared" si="36"/>
        <v>0</v>
      </c>
      <c r="AE10" s="108">
        <f t="shared" si="36"/>
        <v>0</v>
      </c>
      <c r="AF10" s="108">
        <f t="shared" si="36"/>
        <v>0</v>
      </c>
      <c r="AG10" s="108">
        <f t="shared" si="36"/>
        <v>0</v>
      </c>
      <c r="AH10" s="108">
        <f t="shared" si="36"/>
        <v>0</v>
      </c>
      <c r="AI10" s="108">
        <f t="shared" si="36"/>
        <v>0</v>
      </c>
      <c r="AJ10" s="108">
        <f t="shared" si="36"/>
        <v>0</v>
      </c>
      <c r="AK10" s="108">
        <f t="shared" si="36"/>
        <v>0</v>
      </c>
      <c r="AL10" s="108">
        <f t="shared" si="36"/>
        <v>14226.8</v>
      </c>
      <c r="AM10" s="108">
        <f t="shared" si="13"/>
        <v>112203.70000000001</v>
      </c>
      <c r="AN10" s="108">
        <f>AT10</f>
        <v>0</v>
      </c>
      <c r="AO10" s="108">
        <f>AW10</f>
        <v>0</v>
      </c>
      <c r="AP10" s="108">
        <f>AZ10</f>
        <v>0</v>
      </c>
      <c r="AQ10" s="108">
        <f>BC10</f>
        <v>112203.70000000001</v>
      </c>
      <c r="AR10" s="108">
        <f t="shared" ref="AR10:BC10" si="37">AR11+AR29+AR48+AR49+AR64+AR116+AR132</f>
        <v>0</v>
      </c>
      <c r="AS10" s="108">
        <f t="shared" si="37"/>
        <v>0</v>
      </c>
      <c r="AT10" s="108">
        <f t="shared" si="37"/>
        <v>0</v>
      </c>
      <c r="AU10" s="108">
        <f t="shared" si="37"/>
        <v>0</v>
      </c>
      <c r="AV10" s="108">
        <f t="shared" si="37"/>
        <v>0</v>
      </c>
      <c r="AW10" s="108">
        <f t="shared" si="37"/>
        <v>0</v>
      </c>
      <c r="AX10" s="108">
        <f t="shared" si="37"/>
        <v>0</v>
      </c>
      <c r="AY10" s="108">
        <f t="shared" si="37"/>
        <v>0</v>
      </c>
      <c r="AZ10" s="108">
        <f t="shared" si="37"/>
        <v>0</v>
      </c>
      <c r="BA10" s="108">
        <f t="shared" si="37"/>
        <v>0</v>
      </c>
      <c r="BB10" s="108">
        <f t="shared" si="37"/>
        <v>0</v>
      </c>
      <c r="BC10" s="108">
        <f t="shared" si="37"/>
        <v>112203.70000000001</v>
      </c>
      <c r="BD10" s="108">
        <f>BH10</f>
        <v>795772</v>
      </c>
      <c r="BE10" s="108">
        <f>BK10</f>
        <v>0</v>
      </c>
      <c r="BF10" s="108">
        <f>BN10</f>
        <v>0</v>
      </c>
      <c r="BG10" s="108">
        <f>BQ10</f>
        <v>0</v>
      </c>
      <c r="BH10" s="108">
        <f>BT10</f>
        <v>795772</v>
      </c>
      <c r="BI10" s="108">
        <f t="shared" ref="BI10:BT10" si="38">BI11+BI29+BI48+BI49+BI64+BI116+BI132</f>
        <v>0</v>
      </c>
      <c r="BJ10" s="108">
        <f t="shared" si="38"/>
        <v>0</v>
      </c>
      <c r="BK10" s="108">
        <f t="shared" si="38"/>
        <v>0</v>
      </c>
      <c r="BL10" s="108">
        <f t="shared" si="38"/>
        <v>0</v>
      </c>
      <c r="BM10" s="108">
        <f t="shared" si="38"/>
        <v>0</v>
      </c>
      <c r="BN10" s="108">
        <f t="shared" si="38"/>
        <v>0</v>
      </c>
      <c r="BO10" s="108">
        <f t="shared" si="38"/>
        <v>0</v>
      </c>
      <c r="BP10" s="108">
        <f t="shared" si="38"/>
        <v>0</v>
      </c>
      <c r="BQ10" s="108">
        <f t="shared" si="38"/>
        <v>0</v>
      </c>
      <c r="BR10" s="108">
        <f t="shared" si="38"/>
        <v>0</v>
      </c>
      <c r="BS10" s="108">
        <f t="shared" si="38"/>
        <v>0</v>
      </c>
      <c r="BT10" s="108">
        <f t="shared" si="38"/>
        <v>795772</v>
      </c>
      <c r="BU10" s="108">
        <f>BY10</f>
        <v>1763921</v>
      </c>
      <c r="BV10" s="108">
        <f t="shared" si="16"/>
        <v>0</v>
      </c>
      <c r="BW10" s="108">
        <f t="shared" si="17"/>
        <v>0</v>
      </c>
      <c r="BX10" s="108">
        <f t="shared" si="18"/>
        <v>0</v>
      </c>
      <c r="BY10" s="108">
        <f t="shared" si="19"/>
        <v>1763921</v>
      </c>
      <c r="BZ10" s="108">
        <f t="shared" ref="BZ10:CK10" si="39">BZ11+BZ29+BZ48+BZ49+BZ64+BZ116+BZ132</f>
        <v>0</v>
      </c>
      <c r="CA10" s="108">
        <f t="shared" si="39"/>
        <v>0</v>
      </c>
      <c r="CB10" s="108">
        <f t="shared" si="39"/>
        <v>0</v>
      </c>
      <c r="CC10" s="108">
        <f t="shared" si="39"/>
        <v>0</v>
      </c>
      <c r="CD10" s="108">
        <f t="shared" si="39"/>
        <v>0</v>
      </c>
      <c r="CE10" s="108">
        <f t="shared" si="39"/>
        <v>0</v>
      </c>
      <c r="CF10" s="108">
        <f t="shared" si="39"/>
        <v>0</v>
      </c>
      <c r="CG10" s="108">
        <f t="shared" si="39"/>
        <v>0</v>
      </c>
      <c r="CH10" s="108">
        <f t="shared" si="39"/>
        <v>0</v>
      </c>
      <c r="CI10" s="108">
        <f t="shared" si="39"/>
        <v>0</v>
      </c>
      <c r="CJ10" s="108">
        <f t="shared" si="39"/>
        <v>0</v>
      </c>
      <c r="CK10" s="108">
        <f t="shared" si="39"/>
        <v>1763921</v>
      </c>
      <c r="CL10" s="108">
        <f>DB10</f>
        <v>2432199</v>
      </c>
      <c r="CM10" s="108">
        <v>426132</v>
      </c>
      <c r="CN10" s="108">
        <v>552686.69999999995</v>
      </c>
      <c r="CO10" s="108">
        <v>701301.3</v>
      </c>
      <c r="CP10" s="108">
        <v>752079</v>
      </c>
      <c r="CQ10" s="108">
        <f t="shared" ref="CQ10:DB10" si="40">CQ11+CQ29+CQ48+CQ49+CQ64+CQ116+CQ132</f>
        <v>91371.4</v>
      </c>
      <c r="CR10" s="108">
        <f t="shared" si="40"/>
        <v>237452.00000000003</v>
      </c>
      <c r="CS10" s="108">
        <f t="shared" si="40"/>
        <v>426132</v>
      </c>
      <c r="CT10" s="108">
        <v>588774.5</v>
      </c>
      <c r="CU10" s="108">
        <f t="shared" si="40"/>
        <v>743496.99999999988</v>
      </c>
      <c r="CV10" s="108">
        <f t="shared" si="40"/>
        <v>978818.7</v>
      </c>
      <c r="CW10" s="108">
        <f t="shared" si="40"/>
        <v>1195682.3999999999</v>
      </c>
      <c r="CX10" s="108">
        <f t="shared" si="40"/>
        <v>1451811.4000000001</v>
      </c>
      <c r="CY10" s="108">
        <f t="shared" si="40"/>
        <v>1680120.0000000005</v>
      </c>
      <c r="CZ10" s="108">
        <f t="shared" si="40"/>
        <v>1918344.3</v>
      </c>
      <c r="DA10" s="108">
        <f t="shared" si="40"/>
        <v>2165479</v>
      </c>
      <c r="DB10" s="108">
        <f t="shared" si="40"/>
        <v>2432199</v>
      </c>
      <c r="DC10" s="108">
        <f t="shared" si="22"/>
        <v>2946970</v>
      </c>
      <c r="DD10" s="108">
        <v>542776.1</v>
      </c>
      <c r="DE10" s="108">
        <v>639117.9</v>
      </c>
      <c r="DF10" s="108">
        <v>769413.8</v>
      </c>
      <c r="DG10" s="108">
        <v>995662.2</v>
      </c>
      <c r="DH10" s="108">
        <f t="shared" ref="DH10:DS10" si="41">DH11+DH29+DH48+DH49+DH64+DH116+DH132</f>
        <v>176272.8</v>
      </c>
      <c r="DI10" s="108">
        <f t="shared" si="41"/>
        <v>344291.39999999997</v>
      </c>
      <c r="DJ10" s="108">
        <f t="shared" si="41"/>
        <v>542776.1</v>
      </c>
      <c r="DK10" s="108">
        <f t="shared" si="41"/>
        <v>748390.10000000009</v>
      </c>
      <c r="DL10" s="108">
        <f t="shared" si="41"/>
        <v>976927.6</v>
      </c>
      <c r="DM10" s="108">
        <f t="shared" si="41"/>
        <v>1181894</v>
      </c>
      <c r="DN10" s="108">
        <f t="shared" si="41"/>
        <v>1443205.4000000001</v>
      </c>
      <c r="DO10" s="108">
        <f t="shared" si="41"/>
        <v>1705988.2</v>
      </c>
      <c r="DP10" s="108">
        <f t="shared" si="41"/>
        <v>1951307.7999999998</v>
      </c>
      <c r="DQ10" s="108">
        <f t="shared" si="41"/>
        <v>2220608.6</v>
      </c>
      <c r="DR10" s="108">
        <f t="shared" si="41"/>
        <v>2482789.8999999994</v>
      </c>
      <c r="DS10" s="108">
        <f t="shared" si="41"/>
        <v>2946970</v>
      </c>
      <c r="DT10" s="108">
        <f>EJ10</f>
        <v>3839220</v>
      </c>
      <c r="DU10" s="108">
        <v>706316.4</v>
      </c>
      <c r="DV10" s="108">
        <v>806300.3</v>
      </c>
      <c r="DW10" s="108">
        <v>965997.4</v>
      </c>
      <c r="DX10" s="108">
        <v>1360605.9</v>
      </c>
      <c r="DY10" s="108">
        <f t="shared" ref="DY10:EJ10" si="42">DY11+DY29+DY48+DY49+DY64+DY116+DY132</f>
        <v>212358.6</v>
      </c>
      <c r="DZ10" s="108">
        <f t="shared" si="42"/>
        <v>443846.99999999994</v>
      </c>
      <c r="EA10" s="108">
        <f t="shared" si="42"/>
        <v>706316.4</v>
      </c>
      <c r="EB10" s="108">
        <f t="shared" si="42"/>
        <v>975643.4</v>
      </c>
      <c r="EC10" s="108">
        <f t="shared" si="42"/>
        <v>1249974.3</v>
      </c>
      <c r="ED10" s="108">
        <f t="shared" si="42"/>
        <v>1512616.7000000002</v>
      </c>
      <c r="EE10" s="108">
        <f t="shared" si="42"/>
        <v>1846588</v>
      </c>
      <c r="EF10" s="108">
        <f t="shared" si="42"/>
        <v>2151107.5999999996</v>
      </c>
      <c r="EG10" s="108">
        <f t="shared" si="42"/>
        <v>2478614.1</v>
      </c>
      <c r="EH10" s="108">
        <f t="shared" si="42"/>
        <v>2869465.7999999993</v>
      </c>
      <c r="EI10" s="108">
        <f t="shared" si="42"/>
        <v>3277633.6999999997</v>
      </c>
      <c r="EJ10" s="108">
        <f t="shared" si="42"/>
        <v>3839220</v>
      </c>
      <c r="EK10" s="108">
        <v>4865016</v>
      </c>
      <c r="EL10" s="108">
        <v>1089667.8999999999</v>
      </c>
      <c r="EM10" s="108">
        <v>1097393.1000000001</v>
      </c>
      <c r="EN10" s="108">
        <v>1258354.6000000001</v>
      </c>
      <c r="EO10" s="108">
        <v>1419600.4</v>
      </c>
      <c r="EP10" s="108">
        <f t="shared" ref="EP10:EW10" si="43">EP11+EP29+EP48+EP49+EP64+EP116+EP132</f>
        <v>304213.8</v>
      </c>
      <c r="EQ10" s="108">
        <f t="shared" si="43"/>
        <v>668626.5</v>
      </c>
      <c r="ER10" s="108">
        <f t="shared" si="43"/>
        <v>1089667.9000000001</v>
      </c>
      <c r="ES10" s="108">
        <f t="shared" si="43"/>
        <v>1471758.8000000003</v>
      </c>
      <c r="ET10" s="108">
        <f t="shared" si="43"/>
        <v>1830555.4</v>
      </c>
      <c r="EU10" s="108">
        <f t="shared" si="43"/>
        <v>2187060.9999999995</v>
      </c>
      <c r="EV10" s="108">
        <f t="shared" si="43"/>
        <v>2595858.1</v>
      </c>
      <c r="EW10" s="108">
        <f t="shared" si="43"/>
        <v>3015213.6</v>
      </c>
      <c r="EX10" s="108">
        <v>3445415.6</v>
      </c>
      <c r="EY10" s="108">
        <v>3877843.7</v>
      </c>
      <c r="EZ10" s="108">
        <v>4330212.8</v>
      </c>
      <c r="FA10" s="108">
        <v>4865016</v>
      </c>
      <c r="FB10" s="108">
        <v>5953983</v>
      </c>
      <c r="FC10" s="108">
        <v>1139091.8999999999</v>
      </c>
      <c r="FD10" s="108">
        <v>1234552.3999999999</v>
      </c>
      <c r="FE10" s="108">
        <v>1598273.2</v>
      </c>
      <c r="FF10" s="108">
        <v>1982065.5</v>
      </c>
      <c r="FG10" s="108">
        <v>296909.40000000002</v>
      </c>
      <c r="FH10" s="108">
        <v>688394.7</v>
      </c>
      <c r="FI10" s="108">
        <v>1139091.8999999999</v>
      </c>
      <c r="FJ10" s="108">
        <v>1534011.1</v>
      </c>
      <c r="FK10" s="108">
        <v>1961346.1</v>
      </c>
      <c r="FL10" s="108">
        <v>2373644.2999999998</v>
      </c>
      <c r="FM10" s="108">
        <v>2855169.1</v>
      </c>
      <c r="FN10" s="108">
        <v>3408017.6</v>
      </c>
      <c r="FO10" s="108">
        <v>3971917.5</v>
      </c>
      <c r="FP10" s="108">
        <v>4572945.5</v>
      </c>
      <c r="FQ10" s="108">
        <v>5238747.4000000004</v>
      </c>
      <c r="FR10" s="108">
        <v>5953983</v>
      </c>
      <c r="FS10" s="108">
        <v>7675519</v>
      </c>
      <c r="FT10" s="108">
        <v>1457071.3</v>
      </c>
      <c r="FU10" s="108">
        <v>1776808.7</v>
      </c>
      <c r="FV10" s="108">
        <v>1960747.2</v>
      </c>
      <c r="FW10" s="108">
        <v>2480891.7999999998</v>
      </c>
      <c r="FX10" s="108">
        <v>390578</v>
      </c>
      <c r="FY10" s="108">
        <v>869038</v>
      </c>
      <c r="FZ10" s="108">
        <f>FZ11+FZ29+FZ48+FZ49+FZ64+FZ116+FZ132</f>
        <v>1457071.3</v>
      </c>
      <c r="GA10" s="108">
        <v>1965748.7</v>
      </c>
      <c r="GB10" s="108">
        <v>2605157.5</v>
      </c>
      <c r="GC10" s="108">
        <v>3233880</v>
      </c>
      <c r="GD10" s="108">
        <v>3829787.7</v>
      </c>
      <c r="GE10" s="108">
        <v>4523484.4000000004</v>
      </c>
      <c r="GF10" s="108">
        <v>5194627.2</v>
      </c>
      <c r="GG10" s="108">
        <v>5950020.0600000005</v>
      </c>
      <c r="GH10" s="108">
        <v>6736292.5000000009</v>
      </c>
      <c r="GI10" s="108">
        <v>7675519</v>
      </c>
      <c r="GJ10" s="108">
        <v>9187901.2999999989</v>
      </c>
      <c r="GK10" s="108">
        <v>1869165.2</v>
      </c>
      <c r="GL10" s="108">
        <v>2193706.7000000002</v>
      </c>
      <c r="GM10" s="108">
        <v>2156460.2000000002</v>
      </c>
      <c r="GN10" s="108">
        <v>2968569.6</v>
      </c>
      <c r="GO10" s="108">
        <v>572673.69999999995</v>
      </c>
      <c r="GP10" s="108">
        <v>1171389.8999999999</v>
      </c>
      <c r="GQ10" s="108">
        <v>1869165.2</v>
      </c>
      <c r="GR10" s="108">
        <v>2579039.7000000002</v>
      </c>
      <c r="GS10" s="108">
        <v>3303177.8</v>
      </c>
      <c r="GT10" s="108">
        <v>4062871.9</v>
      </c>
      <c r="GU10" s="108">
        <v>4799616.2</v>
      </c>
      <c r="GV10" s="108">
        <v>5569982.1000000015</v>
      </c>
      <c r="GW10" s="108">
        <v>6219332.0999999996</v>
      </c>
      <c r="GX10" s="108">
        <v>7099440.2999999998</v>
      </c>
      <c r="GY10" s="108">
        <v>8037036.4000000004</v>
      </c>
      <c r="GZ10" s="108">
        <v>9187901.6999999993</v>
      </c>
      <c r="HA10" s="108">
        <v>10474720.800000001</v>
      </c>
      <c r="HB10" s="108">
        <v>2079123.6</v>
      </c>
      <c r="HC10" s="108">
        <v>2459926.7000000002</v>
      </c>
      <c r="HD10" s="108">
        <v>2850884.7</v>
      </c>
      <c r="HE10" s="108">
        <v>3084785.8</v>
      </c>
      <c r="HF10" s="108">
        <v>537375.19999999995</v>
      </c>
      <c r="HG10" s="108">
        <v>1141068.8999999999</v>
      </c>
      <c r="HH10" s="108">
        <v>2079123.6</v>
      </c>
      <c r="HI10" s="108">
        <v>2778473.5</v>
      </c>
      <c r="HJ10" s="108">
        <v>3563495.3</v>
      </c>
      <c r="HK10" s="108">
        <v>4539050.3</v>
      </c>
      <c r="HL10" s="108">
        <v>5313299.3</v>
      </c>
      <c r="HM10" s="108">
        <v>6285225.0999999996</v>
      </c>
      <c r="HN10" s="108">
        <v>7389935</v>
      </c>
      <c r="HO10" s="108">
        <v>8203085</v>
      </c>
      <c r="HP10" s="108">
        <v>9170374.4000000004</v>
      </c>
      <c r="HQ10" s="108">
        <v>10474720.800000001</v>
      </c>
      <c r="HR10" s="108">
        <v>11912032.699999999</v>
      </c>
      <c r="HS10" s="108">
        <v>2258308.7000000002</v>
      </c>
      <c r="HT10" s="108">
        <v>2873548.2</v>
      </c>
      <c r="HU10" s="108">
        <v>3225636</v>
      </c>
      <c r="HV10" s="108">
        <v>3554539.8</v>
      </c>
      <c r="HW10" s="108">
        <v>622857.30000000005</v>
      </c>
      <c r="HX10" s="108">
        <v>1384895.7</v>
      </c>
      <c r="HY10" s="108">
        <v>2258308.7000000002</v>
      </c>
      <c r="HZ10" s="108">
        <v>3139821.4</v>
      </c>
      <c r="IA10" s="108">
        <v>4102231.6</v>
      </c>
      <c r="IB10" s="108">
        <v>5131856.9000000004</v>
      </c>
      <c r="IC10" s="108">
        <v>6164434.7999999998</v>
      </c>
      <c r="ID10" s="108">
        <v>7157386.0999999996</v>
      </c>
      <c r="IE10" s="108">
        <v>8357492.9000000004</v>
      </c>
      <c r="IF10" s="108">
        <v>9331503</v>
      </c>
      <c r="IG10" s="108">
        <v>10359064.800000001</v>
      </c>
      <c r="IH10" s="108">
        <v>11912032.699999999</v>
      </c>
    </row>
    <row r="11" spans="1:256" s="32" customFormat="1" ht="24" customHeight="1" x14ac:dyDescent="0.2">
      <c r="A11" s="112" t="s">
        <v>38</v>
      </c>
      <c r="B11" s="51">
        <v>5</v>
      </c>
      <c r="C11" s="51" t="s">
        <v>39</v>
      </c>
      <c r="D11" s="30"/>
      <c r="E11" s="108">
        <f t="shared" si="9"/>
        <v>3188</v>
      </c>
      <c r="F11" s="108">
        <f>L11</f>
        <v>0</v>
      </c>
      <c r="G11" s="108">
        <f>O11</f>
        <v>0</v>
      </c>
      <c r="H11" s="108">
        <f>R11</f>
        <v>0</v>
      </c>
      <c r="I11" s="108">
        <f>U11</f>
        <v>3188</v>
      </c>
      <c r="J11" s="108">
        <f t="shared" ref="J11:U11" si="44">J13+J17+J25</f>
        <v>0</v>
      </c>
      <c r="K11" s="108">
        <f t="shared" si="44"/>
        <v>0</v>
      </c>
      <c r="L11" s="108">
        <f t="shared" si="44"/>
        <v>0</v>
      </c>
      <c r="M11" s="108">
        <f t="shared" si="44"/>
        <v>0</v>
      </c>
      <c r="N11" s="108">
        <f t="shared" si="44"/>
        <v>0</v>
      </c>
      <c r="O11" s="108">
        <f t="shared" si="44"/>
        <v>0</v>
      </c>
      <c r="P11" s="108">
        <f t="shared" si="44"/>
        <v>0</v>
      </c>
      <c r="Q11" s="108">
        <f t="shared" si="44"/>
        <v>0</v>
      </c>
      <c r="R11" s="108">
        <f t="shared" si="44"/>
        <v>0</v>
      </c>
      <c r="S11" s="108">
        <f t="shared" si="44"/>
        <v>0</v>
      </c>
      <c r="T11" s="108">
        <f t="shared" si="44"/>
        <v>0</v>
      </c>
      <c r="U11" s="108">
        <f t="shared" si="44"/>
        <v>3188</v>
      </c>
      <c r="V11" s="108">
        <f t="shared" si="11"/>
        <v>5921.4</v>
      </c>
      <c r="W11" s="108">
        <f>AC11</f>
        <v>0</v>
      </c>
      <c r="X11" s="108">
        <f>AF11</f>
        <v>0</v>
      </c>
      <c r="Y11" s="108">
        <f>AI11</f>
        <v>0</v>
      </c>
      <c r="Z11" s="108">
        <f>AL11</f>
        <v>5921.4</v>
      </c>
      <c r="AA11" s="108">
        <f t="shared" ref="AA11:AL11" si="45">AA13+AA17+AA25</f>
        <v>0</v>
      </c>
      <c r="AB11" s="108">
        <f t="shared" si="45"/>
        <v>0</v>
      </c>
      <c r="AC11" s="108">
        <f t="shared" si="45"/>
        <v>0</v>
      </c>
      <c r="AD11" s="108">
        <f t="shared" si="45"/>
        <v>0</v>
      </c>
      <c r="AE11" s="108">
        <f t="shared" si="45"/>
        <v>0</v>
      </c>
      <c r="AF11" s="108">
        <f t="shared" si="45"/>
        <v>0</v>
      </c>
      <c r="AG11" s="108">
        <f t="shared" si="45"/>
        <v>0</v>
      </c>
      <c r="AH11" s="108">
        <f t="shared" si="45"/>
        <v>0</v>
      </c>
      <c r="AI11" s="108">
        <f t="shared" si="45"/>
        <v>0</v>
      </c>
      <c r="AJ11" s="108">
        <f t="shared" si="45"/>
        <v>0</v>
      </c>
      <c r="AK11" s="108">
        <f t="shared" si="45"/>
        <v>0</v>
      </c>
      <c r="AL11" s="108">
        <f t="shared" si="45"/>
        <v>5921.4</v>
      </c>
      <c r="AM11" s="108">
        <f t="shared" si="13"/>
        <v>52748.7</v>
      </c>
      <c r="AN11" s="108">
        <f>AT11</f>
        <v>0</v>
      </c>
      <c r="AO11" s="108">
        <f>AW11</f>
        <v>0</v>
      </c>
      <c r="AP11" s="108">
        <f>AZ11</f>
        <v>0</v>
      </c>
      <c r="AQ11" s="108">
        <f>BC11</f>
        <v>52748.7</v>
      </c>
      <c r="AR11" s="108">
        <f t="shared" ref="AR11:BC11" si="46">AR13+AR17+AR25</f>
        <v>0</v>
      </c>
      <c r="AS11" s="108">
        <f t="shared" si="46"/>
        <v>0</v>
      </c>
      <c r="AT11" s="108">
        <f t="shared" si="46"/>
        <v>0</v>
      </c>
      <c r="AU11" s="108">
        <f t="shared" si="46"/>
        <v>0</v>
      </c>
      <c r="AV11" s="108">
        <f t="shared" si="46"/>
        <v>0</v>
      </c>
      <c r="AW11" s="108">
        <f t="shared" si="46"/>
        <v>0</v>
      </c>
      <c r="AX11" s="108">
        <f t="shared" si="46"/>
        <v>0</v>
      </c>
      <c r="AY11" s="108">
        <f t="shared" si="46"/>
        <v>0</v>
      </c>
      <c r="AZ11" s="108">
        <f t="shared" si="46"/>
        <v>0</v>
      </c>
      <c r="BA11" s="108">
        <f t="shared" si="46"/>
        <v>0</v>
      </c>
      <c r="BB11" s="108">
        <f t="shared" si="46"/>
        <v>0</v>
      </c>
      <c r="BC11" s="108">
        <f t="shared" si="46"/>
        <v>52748.7</v>
      </c>
      <c r="BD11" s="108">
        <f>BH11</f>
        <v>303924</v>
      </c>
      <c r="BE11" s="108">
        <f>BK11</f>
        <v>0</v>
      </c>
      <c r="BF11" s="108">
        <f>BN11</f>
        <v>0</v>
      </c>
      <c r="BG11" s="108">
        <f>BQ11</f>
        <v>0</v>
      </c>
      <c r="BH11" s="108">
        <f>BT11</f>
        <v>303924</v>
      </c>
      <c r="BI11" s="108">
        <f t="shared" ref="BI11:BT11" si="47">BI13+BI17+BI25</f>
        <v>0</v>
      </c>
      <c r="BJ11" s="108">
        <f t="shared" si="47"/>
        <v>0</v>
      </c>
      <c r="BK11" s="108">
        <f t="shared" si="47"/>
        <v>0</v>
      </c>
      <c r="BL11" s="108">
        <f t="shared" si="47"/>
        <v>0</v>
      </c>
      <c r="BM11" s="108">
        <f t="shared" si="47"/>
        <v>0</v>
      </c>
      <c r="BN11" s="108">
        <f t="shared" si="47"/>
        <v>0</v>
      </c>
      <c r="BO11" s="108">
        <f t="shared" si="47"/>
        <v>0</v>
      </c>
      <c r="BP11" s="108">
        <f t="shared" si="47"/>
        <v>0</v>
      </c>
      <c r="BQ11" s="108">
        <f t="shared" si="47"/>
        <v>0</v>
      </c>
      <c r="BR11" s="108">
        <f t="shared" si="47"/>
        <v>0</v>
      </c>
      <c r="BS11" s="108">
        <f t="shared" si="47"/>
        <v>0</v>
      </c>
      <c r="BT11" s="108">
        <f t="shared" si="47"/>
        <v>303924</v>
      </c>
      <c r="BU11" s="108">
        <f>BY11</f>
        <v>661533</v>
      </c>
      <c r="BV11" s="108">
        <f t="shared" si="16"/>
        <v>0</v>
      </c>
      <c r="BW11" s="108">
        <f t="shared" si="17"/>
        <v>0</v>
      </c>
      <c r="BX11" s="108">
        <f t="shared" si="18"/>
        <v>0</v>
      </c>
      <c r="BY11" s="108">
        <f t="shared" si="19"/>
        <v>661533</v>
      </c>
      <c r="BZ11" s="108">
        <f t="shared" ref="BZ11:CK11" si="48">BZ13+BZ17+BZ25</f>
        <v>0</v>
      </c>
      <c r="CA11" s="108">
        <f t="shared" si="48"/>
        <v>0</v>
      </c>
      <c r="CB11" s="108">
        <f t="shared" si="48"/>
        <v>0</v>
      </c>
      <c r="CC11" s="108">
        <f t="shared" si="48"/>
        <v>0</v>
      </c>
      <c r="CD11" s="108">
        <f t="shared" si="48"/>
        <v>0</v>
      </c>
      <c r="CE11" s="108">
        <f t="shared" si="48"/>
        <v>0</v>
      </c>
      <c r="CF11" s="108">
        <f t="shared" si="48"/>
        <v>0</v>
      </c>
      <c r="CG11" s="108">
        <f t="shared" si="48"/>
        <v>0</v>
      </c>
      <c r="CH11" s="108">
        <f t="shared" si="48"/>
        <v>0</v>
      </c>
      <c r="CI11" s="108">
        <f t="shared" si="48"/>
        <v>0</v>
      </c>
      <c r="CJ11" s="108">
        <f t="shared" si="48"/>
        <v>0</v>
      </c>
      <c r="CK11" s="108">
        <f t="shared" si="48"/>
        <v>661533</v>
      </c>
      <c r="CL11" s="108">
        <f>DB11</f>
        <v>720402</v>
      </c>
      <c r="CM11" s="108">
        <v>140642.5</v>
      </c>
      <c r="CN11" s="108">
        <v>178372.4</v>
      </c>
      <c r="CO11" s="108">
        <v>188029.8</v>
      </c>
      <c r="CP11" s="108">
        <v>213357.3</v>
      </c>
      <c r="CQ11" s="108">
        <f t="shared" ref="CQ11:DB11" si="49">CQ13+CQ17+CQ25</f>
        <v>27708.6</v>
      </c>
      <c r="CR11" s="108">
        <f t="shared" si="49"/>
        <v>79378.7</v>
      </c>
      <c r="CS11" s="108">
        <f t="shared" si="49"/>
        <v>140642.5</v>
      </c>
      <c r="CT11" s="108">
        <v>198001.5</v>
      </c>
      <c r="CU11" s="108">
        <f t="shared" si="49"/>
        <v>241269.89999999997</v>
      </c>
      <c r="CV11" s="108">
        <f t="shared" si="49"/>
        <v>319014.90000000002</v>
      </c>
      <c r="CW11" s="108">
        <f t="shared" si="49"/>
        <v>382851.7</v>
      </c>
      <c r="CX11" s="108">
        <f t="shared" si="49"/>
        <v>452596.7</v>
      </c>
      <c r="CY11" s="108">
        <f t="shared" si="49"/>
        <v>507044.7</v>
      </c>
      <c r="CZ11" s="108">
        <f t="shared" si="49"/>
        <v>576371.9</v>
      </c>
      <c r="DA11" s="108">
        <f t="shared" si="49"/>
        <v>653051.9</v>
      </c>
      <c r="DB11" s="108">
        <f t="shared" si="49"/>
        <v>720402</v>
      </c>
      <c r="DC11" s="108">
        <f t="shared" si="22"/>
        <v>677347</v>
      </c>
      <c r="DD11" s="108">
        <v>144494.5</v>
      </c>
      <c r="DE11" s="108">
        <v>146728.6</v>
      </c>
      <c r="DF11" s="108">
        <v>175398.7</v>
      </c>
      <c r="DG11" s="108">
        <v>210725.2</v>
      </c>
      <c r="DH11" s="108">
        <f t="shared" ref="DH11:DS11" si="50">DH13+DH17+DH25</f>
        <v>58708.1</v>
      </c>
      <c r="DI11" s="108">
        <f t="shared" si="50"/>
        <v>97372.199999999983</v>
      </c>
      <c r="DJ11" s="108">
        <f t="shared" si="50"/>
        <v>144494.5</v>
      </c>
      <c r="DK11" s="108">
        <f t="shared" si="50"/>
        <v>196773.9</v>
      </c>
      <c r="DL11" s="108">
        <f t="shared" si="50"/>
        <v>249161.09999999998</v>
      </c>
      <c r="DM11" s="108">
        <f t="shared" si="50"/>
        <v>291223.09999999998</v>
      </c>
      <c r="DN11" s="108">
        <f t="shared" si="50"/>
        <v>352982.8</v>
      </c>
      <c r="DO11" s="108">
        <f t="shared" si="50"/>
        <v>408527.5</v>
      </c>
      <c r="DP11" s="108">
        <f t="shared" si="50"/>
        <v>466621.80000000005</v>
      </c>
      <c r="DQ11" s="108">
        <f t="shared" si="50"/>
        <v>530171.19999999995</v>
      </c>
      <c r="DR11" s="108">
        <f t="shared" si="50"/>
        <v>593632.19999999995</v>
      </c>
      <c r="DS11" s="108">
        <f t="shared" si="50"/>
        <v>677347</v>
      </c>
      <c r="DT11" s="108">
        <f>EJ11</f>
        <v>686952</v>
      </c>
      <c r="DU11" s="108">
        <v>176177.6</v>
      </c>
      <c r="DV11" s="108">
        <v>165347.6</v>
      </c>
      <c r="DW11" s="108">
        <v>151066.5</v>
      </c>
      <c r="DX11" s="108">
        <v>194360.3</v>
      </c>
      <c r="DY11" s="108">
        <f>DY13+DY17+DY25</f>
        <v>51326.8</v>
      </c>
      <c r="DZ11" s="108">
        <f>DZ13+DZ17+DZ25</f>
        <v>114545.9</v>
      </c>
      <c r="EA11" s="108">
        <f>EA13+EA17+EA25</f>
        <v>176177.6</v>
      </c>
      <c r="EB11" s="108">
        <f>94921.5+130801.8+4258.1</f>
        <v>229981.4</v>
      </c>
      <c r="EC11" s="108">
        <f t="shared" ref="EC11:EJ11" si="51">EC13+EC17+EC25</f>
        <v>289395.10000000003</v>
      </c>
      <c r="ED11" s="108">
        <f t="shared" si="51"/>
        <v>341525.19999999995</v>
      </c>
      <c r="EE11" s="108">
        <f t="shared" si="51"/>
        <v>402027.9</v>
      </c>
      <c r="EF11" s="108">
        <f t="shared" si="51"/>
        <v>446042.5</v>
      </c>
      <c r="EG11" s="108">
        <f t="shared" si="51"/>
        <v>492591.69999999995</v>
      </c>
      <c r="EH11" s="108">
        <f t="shared" si="51"/>
        <v>550446.6</v>
      </c>
      <c r="EI11" s="108">
        <f t="shared" si="51"/>
        <v>612877.20000000007</v>
      </c>
      <c r="EJ11" s="108">
        <f t="shared" si="51"/>
        <v>686952</v>
      </c>
      <c r="EK11" s="108">
        <v>891548</v>
      </c>
      <c r="EL11" s="108">
        <v>249152.5</v>
      </c>
      <c r="EM11" s="108">
        <v>193435.8</v>
      </c>
      <c r="EN11" s="108">
        <v>197861.6</v>
      </c>
      <c r="EO11" s="108">
        <v>251098.1</v>
      </c>
      <c r="EP11" s="108">
        <f t="shared" ref="EP11:EW11" si="52">EP13+EP17+EP25</f>
        <v>62731.199999999997</v>
      </c>
      <c r="EQ11" s="108">
        <f t="shared" si="52"/>
        <v>137229</v>
      </c>
      <c r="ER11" s="108">
        <f t="shared" si="52"/>
        <v>249152.5</v>
      </c>
      <c r="ES11" s="108">
        <f t="shared" si="52"/>
        <v>314669.30000000005</v>
      </c>
      <c r="ET11" s="108">
        <f t="shared" si="52"/>
        <v>374237.3</v>
      </c>
      <c r="EU11" s="108">
        <f t="shared" si="52"/>
        <v>442588.3</v>
      </c>
      <c r="EV11" s="108">
        <f t="shared" si="52"/>
        <v>512314.89999999997</v>
      </c>
      <c r="EW11" s="108">
        <f t="shared" si="52"/>
        <v>580806.69999999995</v>
      </c>
      <c r="EX11" s="108">
        <v>640449.9</v>
      </c>
      <c r="EY11" s="108">
        <v>711851.5</v>
      </c>
      <c r="EZ11" s="108">
        <v>789472.6</v>
      </c>
      <c r="FA11" s="108">
        <v>891548</v>
      </c>
      <c r="FB11" s="108">
        <v>1150570</v>
      </c>
      <c r="FC11" s="108">
        <v>270129.40000000002</v>
      </c>
      <c r="FD11" s="108">
        <v>250974.2</v>
      </c>
      <c r="FE11" s="108">
        <v>260881.2</v>
      </c>
      <c r="FF11" s="108">
        <v>368585.2</v>
      </c>
      <c r="FG11" s="108">
        <v>77217.8</v>
      </c>
      <c r="FH11" s="108">
        <v>185328.4</v>
      </c>
      <c r="FI11" s="108">
        <v>270129.40000000002</v>
      </c>
      <c r="FJ11" s="108">
        <v>358666.5</v>
      </c>
      <c r="FK11" s="108">
        <v>432687.1</v>
      </c>
      <c r="FL11" s="108">
        <v>521103.6</v>
      </c>
      <c r="FM11" s="108">
        <v>631157.6</v>
      </c>
      <c r="FN11" s="108">
        <v>704065.7</v>
      </c>
      <c r="FO11" s="108">
        <v>781984.8</v>
      </c>
      <c r="FP11" s="108">
        <v>886362.9</v>
      </c>
      <c r="FQ11" s="108">
        <v>1017763.1</v>
      </c>
      <c r="FR11" s="108">
        <v>1150570</v>
      </c>
      <c r="FS11" s="108">
        <v>1379499</v>
      </c>
      <c r="FT11" s="108">
        <v>372845.4</v>
      </c>
      <c r="FU11" s="108">
        <v>335463.09999999998</v>
      </c>
      <c r="FV11" s="108">
        <v>304697</v>
      </c>
      <c r="FW11" s="108">
        <v>366493.5</v>
      </c>
      <c r="FX11" s="108">
        <v>102027.1</v>
      </c>
      <c r="FY11" s="108">
        <v>236340.8</v>
      </c>
      <c r="FZ11" s="108">
        <f>FZ13+FZ17+FZ25</f>
        <v>372845.39999999997</v>
      </c>
      <c r="GA11" s="108">
        <v>492136.4</v>
      </c>
      <c r="GB11" s="108">
        <v>600073.6</v>
      </c>
      <c r="GC11" s="108">
        <v>708308.5</v>
      </c>
      <c r="GD11" s="108">
        <v>802824.4</v>
      </c>
      <c r="GE11" s="108">
        <v>923010.7</v>
      </c>
      <c r="GF11" s="108">
        <v>1013005.5</v>
      </c>
      <c r="GG11" s="108">
        <v>1114255.8</v>
      </c>
      <c r="GH11" s="108">
        <v>1227319</v>
      </c>
      <c r="GI11" s="108">
        <v>1379499</v>
      </c>
      <c r="GJ11" s="108">
        <v>2008470.8</v>
      </c>
      <c r="GK11" s="108">
        <v>469526.4</v>
      </c>
      <c r="GL11" s="108">
        <v>513128.7</v>
      </c>
      <c r="GM11" s="108">
        <v>493048.3</v>
      </c>
      <c r="GN11" s="108">
        <v>532767.6</v>
      </c>
      <c r="GO11" s="108">
        <v>131590.70000000001</v>
      </c>
      <c r="GP11" s="108">
        <v>292279.40000000002</v>
      </c>
      <c r="GQ11" s="108">
        <v>469526.4</v>
      </c>
      <c r="GR11" s="108">
        <v>637599.9</v>
      </c>
      <c r="GS11" s="108">
        <v>806436.6</v>
      </c>
      <c r="GT11" s="108">
        <v>982655.1</v>
      </c>
      <c r="GU11" s="108">
        <v>1153089.6000000001</v>
      </c>
      <c r="GV11" s="108">
        <v>1335881.8</v>
      </c>
      <c r="GW11" s="108">
        <v>1475703.4</v>
      </c>
      <c r="GX11" s="108">
        <v>1675581.6</v>
      </c>
      <c r="GY11" s="108">
        <v>1816336.4</v>
      </c>
      <c r="GZ11" s="108">
        <v>2008471</v>
      </c>
      <c r="HA11" s="108">
        <v>2131375.5</v>
      </c>
      <c r="HB11" s="108">
        <v>507985.5</v>
      </c>
      <c r="HC11" s="108">
        <v>410284.6</v>
      </c>
      <c r="HD11" s="108">
        <v>583864.4</v>
      </c>
      <c r="HE11" s="108">
        <v>629241</v>
      </c>
      <c r="HF11" s="108">
        <v>152439.20000000001</v>
      </c>
      <c r="HG11" s="108">
        <v>322092.3</v>
      </c>
      <c r="HH11" s="108">
        <v>507985.5</v>
      </c>
      <c r="HI11" s="108">
        <v>626943.1</v>
      </c>
      <c r="HJ11" s="108">
        <v>762369.6</v>
      </c>
      <c r="HK11" s="108">
        <v>918270.1</v>
      </c>
      <c r="HL11" s="108">
        <v>1078114</v>
      </c>
      <c r="HM11" s="108">
        <v>1266462.3999999999</v>
      </c>
      <c r="HN11" s="108">
        <v>1502134.5</v>
      </c>
      <c r="HO11" s="108">
        <v>1671668.1</v>
      </c>
      <c r="HP11" s="108">
        <v>1853247.6</v>
      </c>
      <c r="HQ11" s="108">
        <v>2131375.5</v>
      </c>
      <c r="HR11" s="108">
        <v>2290664.7000000002</v>
      </c>
      <c r="HS11" s="108">
        <v>621962</v>
      </c>
      <c r="HT11" s="108">
        <v>526844.1</v>
      </c>
      <c r="HU11" s="108">
        <v>486149.6</v>
      </c>
      <c r="HV11" s="108">
        <v>655709</v>
      </c>
      <c r="HW11" s="108">
        <v>178935.5</v>
      </c>
      <c r="HX11" s="108">
        <v>377942.3</v>
      </c>
      <c r="HY11" s="108">
        <v>621962</v>
      </c>
      <c r="HZ11" s="108">
        <v>793194.9</v>
      </c>
      <c r="IA11" s="108">
        <v>946757.3</v>
      </c>
      <c r="IB11" s="108">
        <v>1148806.1000000001</v>
      </c>
      <c r="IC11" s="108">
        <v>1322940.6000000001</v>
      </c>
      <c r="ID11" s="108">
        <v>1469333.3</v>
      </c>
      <c r="IE11" s="108">
        <v>1634955.7</v>
      </c>
      <c r="IF11" s="108">
        <v>1807070.2</v>
      </c>
      <c r="IG11" s="108">
        <v>2003431.3</v>
      </c>
      <c r="IH11" s="108">
        <v>2290664.7000000002</v>
      </c>
    </row>
    <row r="12" spans="1:256" s="32" customFormat="1" ht="12.95" customHeight="1" x14ac:dyDescent="0.2">
      <c r="A12" s="112" t="s">
        <v>40</v>
      </c>
      <c r="B12" s="51">
        <v>6</v>
      </c>
      <c r="C12" s="51" t="s">
        <v>41</v>
      </c>
      <c r="D12" s="30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8"/>
      <c r="CN12" s="108"/>
      <c r="CO12" s="108"/>
      <c r="CP12" s="108"/>
      <c r="CQ12" s="108"/>
      <c r="CR12" s="108"/>
      <c r="CS12" s="108"/>
      <c r="CT12" s="108"/>
      <c r="CU12" s="108"/>
      <c r="CV12" s="108"/>
      <c r="CW12" s="108"/>
      <c r="CX12" s="108"/>
      <c r="CY12" s="108"/>
      <c r="CZ12" s="108"/>
      <c r="DA12" s="108"/>
      <c r="DB12" s="108"/>
      <c r="DC12" s="108"/>
      <c r="DD12" s="108"/>
      <c r="DE12" s="108"/>
      <c r="DF12" s="108"/>
      <c r="DG12" s="108"/>
      <c r="DH12" s="108"/>
      <c r="DI12" s="108"/>
      <c r="DJ12" s="108"/>
      <c r="DK12" s="108"/>
      <c r="DL12" s="108"/>
      <c r="DM12" s="108"/>
      <c r="DN12" s="108"/>
      <c r="DO12" s="108"/>
      <c r="DP12" s="108"/>
      <c r="DQ12" s="108"/>
      <c r="DR12" s="108"/>
      <c r="DS12" s="108"/>
      <c r="DT12" s="108"/>
      <c r="DU12" s="108"/>
      <c r="DV12" s="108"/>
      <c r="DW12" s="108"/>
      <c r="DX12" s="108"/>
      <c r="DY12" s="108"/>
      <c r="DZ12" s="108"/>
      <c r="EA12" s="108"/>
      <c r="EB12" s="108"/>
      <c r="EC12" s="108"/>
      <c r="ED12" s="108"/>
      <c r="EE12" s="108"/>
      <c r="EF12" s="108"/>
      <c r="EG12" s="108"/>
      <c r="EH12" s="108"/>
      <c r="EI12" s="108"/>
      <c r="EJ12" s="108"/>
      <c r="EK12" s="108"/>
      <c r="EL12" s="108"/>
      <c r="EM12" s="108"/>
      <c r="EN12" s="108"/>
      <c r="EO12" s="108"/>
      <c r="EP12" s="108"/>
      <c r="EQ12" s="108"/>
      <c r="ER12" s="108"/>
      <c r="ES12" s="108"/>
      <c r="ET12" s="108"/>
      <c r="EU12" s="108"/>
      <c r="EV12" s="108"/>
      <c r="EW12" s="108"/>
      <c r="EX12" s="108"/>
      <c r="EY12" s="108"/>
      <c r="EZ12" s="108"/>
      <c r="FA12" s="108"/>
      <c r="FB12" s="108"/>
      <c r="FC12" s="108"/>
      <c r="FD12" s="108"/>
      <c r="FE12" s="108"/>
      <c r="FF12" s="108">
        <v>0</v>
      </c>
      <c r="FG12" s="108"/>
      <c r="FH12" s="108"/>
      <c r="FI12" s="108"/>
      <c r="FJ12" s="108"/>
      <c r="FK12" s="108"/>
      <c r="FL12" s="108"/>
      <c r="FM12" s="108"/>
      <c r="FN12" s="108"/>
      <c r="FO12" s="108"/>
      <c r="FP12" s="108"/>
      <c r="FQ12" s="108"/>
      <c r="FR12" s="108"/>
      <c r="FS12" s="108"/>
      <c r="FT12" s="108"/>
      <c r="FU12" s="108"/>
      <c r="FV12" s="108"/>
      <c r="FW12" s="108">
        <v>0</v>
      </c>
      <c r="FX12" s="108"/>
      <c r="FY12" s="108"/>
      <c r="FZ12" s="108"/>
      <c r="GA12" s="108"/>
      <c r="GB12" s="108"/>
      <c r="GC12" s="108"/>
      <c r="GD12" s="108"/>
      <c r="GE12" s="108"/>
      <c r="GF12" s="108"/>
      <c r="GG12" s="108"/>
      <c r="GH12" s="108"/>
      <c r="GI12" s="108"/>
      <c r="GJ12" s="108"/>
      <c r="GK12" s="108"/>
      <c r="GL12" s="108"/>
      <c r="GM12" s="108"/>
      <c r="GN12" s="108">
        <v>0</v>
      </c>
      <c r="GO12" s="108"/>
      <c r="GP12" s="108"/>
      <c r="GQ12" s="108"/>
      <c r="GR12" s="108"/>
      <c r="GS12" s="108"/>
      <c r="GT12" s="108"/>
      <c r="GU12" s="108"/>
      <c r="GV12" s="108"/>
      <c r="GW12" s="108"/>
      <c r="GX12" s="108"/>
      <c r="GY12" s="108"/>
      <c r="GZ12" s="108"/>
      <c r="HA12" s="108"/>
      <c r="HB12" s="108"/>
      <c r="HC12" s="108"/>
      <c r="HD12" s="108"/>
      <c r="HE12" s="108"/>
      <c r="HF12" s="108"/>
      <c r="HG12" s="108"/>
      <c r="HH12" s="108"/>
      <c r="HI12" s="108"/>
      <c r="HJ12" s="108"/>
      <c r="HK12" s="108"/>
      <c r="HL12" s="108"/>
      <c r="HM12" s="108"/>
      <c r="HN12" s="108"/>
      <c r="HO12" s="108"/>
      <c r="HP12" s="108"/>
      <c r="HQ12" s="108"/>
      <c r="HR12" s="108"/>
      <c r="HS12" s="108"/>
      <c r="HT12" s="108"/>
      <c r="HU12" s="108"/>
      <c r="HV12" s="108"/>
      <c r="HW12" s="108"/>
      <c r="HX12" s="108"/>
      <c r="HY12" s="108"/>
      <c r="HZ12" s="108"/>
      <c r="IA12" s="108"/>
      <c r="IB12" s="108"/>
      <c r="IC12" s="108"/>
      <c r="ID12" s="108"/>
      <c r="IE12" s="108"/>
      <c r="IF12" s="108"/>
      <c r="IG12" s="108"/>
      <c r="IH12" s="108"/>
    </row>
    <row r="13" spans="1:256" s="32" customFormat="1" ht="12.95" customHeight="1" x14ac:dyDescent="0.2">
      <c r="A13" s="112" t="s">
        <v>42</v>
      </c>
      <c r="B13" s="51">
        <v>7</v>
      </c>
      <c r="C13" s="51" t="s">
        <v>43</v>
      </c>
      <c r="D13" s="30"/>
      <c r="E13" s="108">
        <f t="shared" si="9"/>
        <v>979.5</v>
      </c>
      <c r="F13" s="108">
        <f>L13</f>
        <v>0</v>
      </c>
      <c r="G13" s="108">
        <f>O13</f>
        <v>0</v>
      </c>
      <c r="H13" s="108">
        <f>R13</f>
        <v>0</v>
      </c>
      <c r="I13" s="108">
        <f>U13</f>
        <v>979.5</v>
      </c>
      <c r="J13" s="108">
        <f>SUM(J14:J16)</f>
        <v>0</v>
      </c>
      <c r="K13" s="108">
        <f t="shared" ref="K13:U13" si="53">SUM(K14:K16)</f>
        <v>0</v>
      </c>
      <c r="L13" s="108">
        <f t="shared" si="53"/>
        <v>0</v>
      </c>
      <c r="M13" s="108">
        <f t="shared" si="53"/>
        <v>0</v>
      </c>
      <c r="N13" s="108">
        <f t="shared" si="53"/>
        <v>0</v>
      </c>
      <c r="O13" s="108">
        <f t="shared" si="53"/>
        <v>0</v>
      </c>
      <c r="P13" s="108">
        <f t="shared" si="53"/>
        <v>0</v>
      </c>
      <c r="Q13" s="108">
        <f t="shared" si="53"/>
        <v>0</v>
      </c>
      <c r="R13" s="108">
        <f t="shared" si="53"/>
        <v>0</v>
      </c>
      <c r="S13" s="108">
        <f t="shared" si="53"/>
        <v>0</v>
      </c>
      <c r="T13" s="108">
        <f t="shared" si="53"/>
        <v>0</v>
      </c>
      <c r="U13" s="108">
        <f t="shared" si="53"/>
        <v>979.5</v>
      </c>
      <c r="V13" s="108">
        <f t="shared" si="11"/>
        <v>1976.6</v>
      </c>
      <c r="W13" s="108">
        <f>AC13</f>
        <v>0</v>
      </c>
      <c r="X13" s="108">
        <f>AF13</f>
        <v>0</v>
      </c>
      <c r="Y13" s="108">
        <f>AI13</f>
        <v>0</v>
      </c>
      <c r="Z13" s="108">
        <f>AL13</f>
        <v>1976.6</v>
      </c>
      <c r="AA13" s="108">
        <f t="shared" ref="AA13:AL13" si="54">SUM(AA14:AA16)</f>
        <v>0</v>
      </c>
      <c r="AB13" s="108">
        <f t="shared" si="54"/>
        <v>0</v>
      </c>
      <c r="AC13" s="108">
        <f t="shared" si="54"/>
        <v>0</v>
      </c>
      <c r="AD13" s="108">
        <f t="shared" si="54"/>
        <v>0</v>
      </c>
      <c r="AE13" s="108">
        <f t="shared" si="54"/>
        <v>0</v>
      </c>
      <c r="AF13" s="108">
        <f t="shared" si="54"/>
        <v>0</v>
      </c>
      <c r="AG13" s="108">
        <f t="shared" si="54"/>
        <v>0</v>
      </c>
      <c r="AH13" s="108">
        <f t="shared" si="54"/>
        <v>0</v>
      </c>
      <c r="AI13" s="108">
        <f t="shared" si="54"/>
        <v>0</v>
      </c>
      <c r="AJ13" s="108">
        <f t="shared" si="54"/>
        <v>0</v>
      </c>
      <c r="AK13" s="108">
        <f t="shared" si="54"/>
        <v>0</v>
      </c>
      <c r="AL13" s="108">
        <f t="shared" si="54"/>
        <v>1976.6</v>
      </c>
      <c r="AM13" s="108">
        <f t="shared" si="13"/>
        <v>12883.199999999999</v>
      </c>
      <c r="AN13" s="108">
        <f>AT13</f>
        <v>0</v>
      </c>
      <c r="AO13" s="108">
        <f>AW13</f>
        <v>0</v>
      </c>
      <c r="AP13" s="108">
        <f>AZ13</f>
        <v>0</v>
      </c>
      <c r="AQ13" s="108">
        <f>BC13</f>
        <v>12883.199999999999</v>
      </c>
      <c r="AR13" s="108">
        <f t="shared" ref="AR13:BC13" si="55">SUM(AR14:AR16)</f>
        <v>0</v>
      </c>
      <c r="AS13" s="108">
        <f t="shared" si="55"/>
        <v>0</v>
      </c>
      <c r="AT13" s="108">
        <f t="shared" si="55"/>
        <v>0</v>
      </c>
      <c r="AU13" s="108">
        <f t="shared" si="55"/>
        <v>0</v>
      </c>
      <c r="AV13" s="108">
        <f t="shared" si="55"/>
        <v>0</v>
      </c>
      <c r="AW13" s="108">
        <f t="shared" si="55"/>
        <v>0</v>
      </c>
      <c r="AX13" s="108">
        <f t="shared" si="55"/>
        <v>0</v>
      </c>
      <c r="AY13" s="108">
        <f t="shared" si="55"/>
        <v>0</v>
      </c>
      <c r="AZ13" s="108">
        <f t="shared" si="55"/>
        <v>0</v>
      </c>
      <c r="BA13" s="108">
        <f t="shared" si="55"/>
        <v>0</v>
      </c>
      <c r="BB13" s="108">
        <f t="shared" si="55"/>
        <v>0</v>
      </c>
      <c r="BC13" s="108">
        <f t="shared" si="55"/>
        <v>12883.199999999999</v>
      </c>
      <c r="BD13" s="108">
        <f>BH13</f>
        <v>73359</v>
      </c>
      <c r="BE13" s="108">
        <f>BK13</f>
        <v>0</v>
      </c>
      <c r="BF13" s="108">
        <f>BN13</f>
        <v>0</v>
      </c>
      <c r="BG13" s="108">
        <f>BQ13</f>
        <v>0</v>
      </c>
      <c r="BH13" s="108">
        <f>BT13</f>
        <v>73359</v>
      </c>
      <c r="BI13" s="108">
        <f t="shared" ref="BI13:BT13" si="56">SUM(BI14:BI16)</f>
        <v>0</v>
      </c>
      <c r="BJ13" s="108">
        <f t="shared" si="56"/>
        <v>0</v>
      </c>
      <c r="BK13" s="108">
        <f t="shared" si="56"/>
        <v>0</v>
      </c>
      <c r="BL13" s="108">
        <f t="shared" si="56"/>
        <v>0</v>
      </c>
      <c r="BM13" s="108">
        <f t="shared" si="56"/>
        <v>0</v>
      </c>
      <c r="BN13" s="108">
        <f t="shared" si="56"/>
        <v>0</v>
      </c>
      <c r="BO13" s="108">
        <f t="shared" si="56"/>
        <v>0</v>
      </c>
      <c r="BP13" s="108">
        <f t="shared" si="56"/>
        <v>0</v>
      </c>
      <c r="BQ13" s="108">
        <f t="shared" si="56"/>
        <v>0</v>
      </c>
      <c r="BR13" s="108">
        <f t="shared" si="56"/>
        <v>0</v>
      </c>
      <c r="BS13" s="108">
        <f t="shared" si="56"/>
        <v>0</v>
      </c>
      <c r="BT13" s="108">
        <f t="shared" si="56"/>
        <v>73359</v>
      </c>
      <c r="BU13" s="108">
        <f>BY13</f>
        <v>225202</v>
      </c>
      <c r="BV13" s="108">
        <f t="shared" si="16"/>
        <v>0</v>
      </c>
      <c r="BW13" s="108">
        <f t="shared" si="17"/>
        <v>0</v>
      </c>
      <c r="BX13" s="108">
        <f t="shared" si="18"/>
        <v>0</v>
      </c>
      <c r="BY13" s="108">
        <f t="shared" si="19"/>
        <v>225202</v>
      </c>
      <c r="BZ13" s="108">
        <f t="shared" ref="BZ13:CK13" si="57">SUM(BZ14:BZ16)</f>
        <v>0</v>
      </c>
      <c r="CA13" s="108">
        <f t="shared" si="57"/>
        <v>0</v>
      </c>
      <c r="CB13" s="108">
        <f t="shared" si="57"/>
        <v>0</v>
      </c>
      <c r="CC13" s="108">
        <f t="shared" si="57"/>
        <v>0</v>
      </c>
      <c r="CD13" s="108">
        <f t="shared" si="57"/>
        <v>0</v>
      </c>
      <c r="CE13" s="108">
        <f t="shared" si="57"/>
        <v>0</v>
      </c>
      <c r="CF13" s="108">
        <f t="shared" si="57"/>
        <v>0</v>
      </c>
      <c r="CG13" s="108">
        <f t="shared" si="57"/>
        <v>0</v>
      </c>
      <c r="CH13" s="108">
        <f t="shared" si="57"/>
        <v>0</v>
      </c>
      <c r="CI13" s="108">
        <f t="shared" si="57"/>
        <v>0</v>
      </c>
      <c r="CJ13" s="108">
        <f t="shared" si="57"/>
        <v>0</v>
      </c>
      <c r="CK13" s="108">
        <f t="shared" si="57"/>
        <v>225202</v>
      </c>
      <c r="CL13" s="108">
        <f>DB13</f>
        <v>287034</v>
      </c>
      <c r="CM13" s="108">
        <v>64684.7</v>
      </c>
      <c r="CN13" s="108">
        <v>59366.3</v>
      </c>
      <c r="CO13" s="108">
        <v>74185.100000000006</v>
      </c>
      <c r="CP13" s="108">
        <v>88797.9</v>
      </c>
      <c r="CQ13" s="108">
        <f t="shared" ref="CQ13:DB13" si="58">SUM(CQ14:CQ16)</f>
        <v>16201.9</v>
      </c>
      <c r="CR13" s="108">
        <f t="shared" si="58"/>
        <v>33570.1</v>
      </c>
      <c r="CS13" s="108">
        <f t="shared" si="58"/>
        <v>64684.7</v>
      </c>
      <c r="CT13" s="108">
        <v>82533.8</v>
      </c>
      <c r="CU13" s="108">
        <f t="shared" si="58"/>
        <v>97367.2</v>
      </c>
      <c r="CV13" s="108">
        <f t="shared" si="58"/>
        <v>124051</v>
      </c>
      <c r="CW13" s="108">
        <f t="shared" si="58"/>
        <v>144461.1</v>
      </c>
      <c r="CX13" s="108">
        <f t="shared" si="58"/>
        <v>175184.3</v>
      </c>
      <c r="CY13" s="108">
        <f t="shared" si="58"/>
        <v>198236.1</v>
      </c>
      <c r="CZ13" s="108">
        <f t="shared" si="58"/>
        <v>223986.5</v>
      </c>
      <c r="DA13" s="108">
        <f t="shared" si="58"/>
        <v>252208.6</v>
      </c>
      <c r="DB13" s="108">
        <f t="shared" si="58"/>
        <v>287034</v>
      </c>
      <c r="DC13" s="108">
        <f t="shared" si="22"/>
        <v>288152</v>
      </c>
      <c r="DD13" s="108">
        <v>51484.1</v>
      </c>
      <c r="DE13" s="108">
        <v>61471</v>
      </c>
      <c r="DF13" s="108">
        <v>81639.8</v>
      </c>
      <c r="DG13" s="108">
        <v>93557.1</v>
      </c>
      <c r="DH13" s="108">
        <f t="shared" ref="DH13:DS13" si="59">SUM(DH14:DH16)</f>
        <v>17722</v>
      </c>
      <c r="DI13" s="108">
        <f t="shared" si="59"/>
        <v>33372.6</v>
      </c>
      <c r="DJ13" s="108">
        <f t="shared" si="59"/>
        <v>51484.1</v>
      </c>
      <c r="DK13" s="108">
        <f t="shared" si="59"/>
        <v>69903.5</v>
      </c>
      <c r="DL13" s="108">
        <f t="shared" si="59"/>
        <v>91346.2</v>
      </c>
      <c r="DM13" s="108">
        <f t="shared" si="59"/>
        <v>112955.09999999999</v>
      </c>
      <c r="DN13" s="108">
        <f t="shared" si="59"/>
        <v>137682.5</v>
      </c>
      <c r="DO13" s="108">
        <f t="shared" si="59"/>
        <v>162767.29999999999</v>
      </c>
      <c r="DP13" s="108">
        <f t="shared" si="59"/>
        <v>194594.90000000002</v>
      </c>
      <c r="DQ13" s="108">
        <f t="shared" si="59"/>
        <v>221904.8</v>
      </c>
      <c r="DR13" s="108">
        <f t="shared" si="59"/>
        <v>246879</v>
      </c>
      <c r="DS13" s="108">
        <f t="shared" si="59"/>
        <v>288152</v>
      </c>
      <c r="DT13" s="108">
        <f>EJ13</f>
        <v>331841</v>
      </c>
      <c r="DU13" s="108">
        <v>74203.8</v>
      </c>
      <c r="DV13" s="108">
        <v>72459.600000000006</v>
      </c>
      <c r="DW13" s="108">
        <v>74125.899999999994</v>
      </c>
      <c r="DX13" s="108">
        <v>111051.7</v>
      </c>
      <c r="DY13" s="108">
        <f t="shared" ref="DY13:EJ13" si="60">SUM(DY14:DY16)</f>
        <v>25108.9</v>
      </c>
      <c r="DZ13" s="108">
        <f t="shared" si="60"/>
        <v>52891</v>
      </c>
      <c r="EA13" s="108">
        <f t="shared" si="60"/>
        <v>74203.8</v>
      </c>
      <c r="EB13" s="108">
        <f t="shared" si="60"/>
        <v>94921.5</v>
      </c>
      <c r="EC13" s="108">
        <f t="shared" si="60"/>
        <v>119356.4</v>
      </c>
      <c r="ED13" s="108">
        <f t="shared" si="60"/>
        <v>146663.4</v>
      </c>
      <c r="EE13" s="108">
        <f t="shared" si="60"/>
        <v>173651.9</v>
      </c>
      <c r="EF13" s="108">
        <f t="shared" si="60"/>
        <v>195789.5</v>
      </c>
      <c r="EG13" s="108">
        <f t="shared" si="60"/>
        <v>220789.3</v>
      </c>
      <c r="EH13" s="108">
        <f t="shared" si="60"/>
        <v>246741.7</v>
      </c>
      <c r="EI13" s="108">
        <f t="shared" si="60"/>
        <v>274549.40000000002</v>
      </c>
      <c r="EJ13" s="108">
        <f t="shared" si="60"/>
        <v>331841</v>
      </c>
      <c r="EK13" s="108">
        <v>405436</v>
      </c>
      <c r="EL13" s="108">
        <v>102719.7</v>
      </c>
      <c r="EM13" s="108">
        <v>91749.6</v>
      </c>
      <c r="EN13" s="108">
        <v>97170.3</v>
      </c>
      <c r="EO13" s="108">
        <v>113796.4</v>
      </c>
      <c r="EP13" s="108">
        <f t="shared" ref="EP13:EW13" si="61">SUM(EP14:EP16)</f>
        <v>29183.1</v>
      </c>
      <c r="EQ13" s="108">
        <f t="shared" si="61"/>
        <v>65332.5</v>
      </c>
      <c r="ER13" s="108">
        <f t="shared" si="61"/>
        <v>102719.7</v>
      </c>
      <c r="ES13" s="108">
        <f t="shared" si="61"/>
        <v>134523.1</v>
      </c>
      <c r="ET13" s="108">
        <f t="shared" si="61"/>
        <v>165573.20000000001</v>
      </c>
      <c r="EU13" s="108">
        <f t="shared" si="61"/>
        <v>194469.3</v>
      </c>
      <c r="EV13" s="108">
        <f t="shared" si="61"/>
        <v>227637.5</v>
      </c>
      <c r="EW13" s="108">
        <f t="shared" si="61"/>
        <v>260608.5</v>
      </c>
      <c r="EX13" s="108">
        <v>291639.59999999998</v>
      </c>
      <c r="EY13" s="108">
        <v>319568.90000000002</v>
      </c>
      <c r="EZ13" s="108">
        <v>353620</v>
      </c>
      <c r="FA13" s="108">
        <v>405436</v>
      </c>
      <c r="FB13" s="108">
        <v>546215</v>
      </c>
      <c r="FC13" s="108">
        <v>140226</v>
      </c>
      <c r="FD13" s="108">
        <v>125762.6</v>
      </c>
      <c r="FE13" s="108">
        <v>131725.4</v>
      </c>
      <c r="FF13" s="108">
        <v>148501</v>
      </c>
      <c r="FG13" s="108">
        <v>30945.4</v>
      </c>
      <c r="FH13" s="108">
        <v>95346.2</v>
      </c>
      <c r="FI13" s="108">
        <v>140226</v>
      </c>
      <c r="FJ13" s="108">
        <v>181808.8</v>
      </c>
      <c r="FK13" s="108">
        <v>221883.3</v>
      </c>
      <c r="FL13" s="108">
        <v>265988.59999999998</v>
      </c>
      <c r="FM13" s="108">
        <v>319795.90000000002</v>
      </c>
      <c r="FN13" s="108">
        <v>360511</v>
      </c>
      <c r="FO13" s="108">
        <v>397714</v>
      </c>
      <c r="FP13" s="108">
        <v>439125.2</v>
      </c>
      <c r="FQ13" s="108">
        <v>481778</v>
      </c>
      <c r="FR13" s="108">
        <v>546215</v>
      </c>
      <c r="FS13" s="108">
        <v>753794</v>
      </c>
      <c r="FT13" s="108">
        <v>173479.5</v>
      </c>
      <c r="FU13" s="108">
        <v>176906.7</v>
      </c>
      <c r="FV13" s="108">
        <v>185345.8</v>
      </c>
      <c r="FW13" s="108">
        <v>218062</v>
      </c>
      <c r="FX13" s="108">
        <v>48193.599999999999</v>
      </c>
      <c r="FY13" s="108">
        <v>118693.5</v>
      </c>
      <c r="FZ13" s="108">
        <f>SUM(FZ14:FZ16)</f>
        <v>173479.5</v>
      </c>
      <c r="GA13" s="108">
        <v>229801.2</v>
      </c>
      <c r="GB13" s="108">
        <v>283901.40000000002</v>
      </c>
      <c r="GC13" s="108">
        <v>350386.2</v>
      </c>
      <c r="GD13" s="108">
        <v>410464.2</v>
      </c>
      <c r="GE13" s="108">
        <v>479494.6</v>
      </c>
      <c r="GF13" s="108">
        <v>535732</v>
      </c>
      <c r="GG13" s="108">
        <v>603981.4</v>
      </c>
      <c r="GH13" s="108">
        <v>670914.30000000005</v>
      </c>
      <c r="GI13" s="108">
        <v>753794</v>
      </c>
      <c r="GJ13" s="108">
        <v>960934.8</v>
      </c>
      <c r="GK13" s="108">
        <v>242758.6</v>
      </c>
      <c r="GL13" s="108">
        <v>220504.2</v>
      </c>
      <c r="GM13" s="108">
        <v>234139</v>
      </c>
      <c r="GN13" s="108">
        <v>263533.09999999998</v>
      </c>
      <c r="GO13" s="108">
        <v>90874.2</v>
      </c>
      <c r="GP13" s="108">
        <v>171415.3</v>
      </c>
      <c r="GQ13" s="108">
        <v>242758.6</v>
      </c>
      <c r="GR13" s="108">
        <v>312768</v>
      </c>
      <c r="GS13" s="108">
        <v>386358.6</v>
      </c>
      <c r="GT13" s="108">
        <v>463262.8</v>
      </c>
      <c r="GU13" s="108">
        <v>543136.19999999995</v>
      </c>
      <c r="GV13" s="108">
        <v>622543</v>
      </c>
      <c r="GW13" s="108">
        <v>697401.8</v>
      </c>
      <c r="GX13" s="108">
        <v>772960.6</v>
      </c>
      <c r="GY13" s="108">
        <v>848893.8</v>
      </c>
      <c r="GZ13" s="108">
        <v>960934.9</v>
      </c>
      <c r="HA13" s="108">
        <v>1083251.3999999999</v>
      </c>
      <c r="HB13" s="108">
        <v>295934.40000000002</v>
      </c>
      <c r="HC13" s="108">
        <v>234120.8</v>
      </c>
      <c r="HD13" s="108">
        <v>241674.6</v>
      </c>
      <c r="HE13" s="108">
        <v>311521.59999999998</v>
      </c>
      <c r="HF13" s="108">
        <v>106981.6</v>
      </c>
      <c r="HG13" s="108">
        <v>188095.6</v>
      </c>
      <c r="HH13" s="108">
        <v>295934.40000000002</v>
      </c>
      <c r="HI13" s="108">
        <v>367553.1</v>
      </c>
      <c r="HJ13" s="108">
        <v>446075</v>
      </c>
      <c r="HK13" s="108">
        <v>530055.19999999995</v>
      </c>
      <c r="HL13" s="108">
        <v>610630.19999999995</v>
      </c>
      <c r="HM13" s="108">
        <v>692272.9</v>
      </c>
      <c r="HN13" s="108">
        <v>771729.8</v>
      </c>
      <c r="HO13" s="108">
        <v>853503.2</v>
      </c>
      <c r="HP13" s="108">
        <v>942257.3</v>
      </c>
      <c r="HQ13" s="108">
        <v>1083251.3999999999</v>
      </c>
      <c r="HR13" s="108">
        <v>1207994.8</v>
      </c>
      <c r="HS13" s="108">
        <v>290544.40000000002</v>
      </c>
      <c r="HT13" s="108">
        <v>280010.3</v>
      </c>
      <c r="HU13" s="108">
        <v>302120.8</v>
      </c>
      <c r="HV13" s="108">
        <v>335319.3</v>
      </c>
      <c r="HW13" s="108">
        <v>112512</v>
      </c>
      <c r="HX13" s="108">
        <v>185508.6</v>
      </c>
      <c r="HY13" s="108">
        <v>290544.40000000002</v>
      </c>
      <c r="HZ13" s="108">
        <v>379653.8</v>
      </c>
      <c r="IA13" s="108">
        <v>473319.5</v>
      </c>
      <c r="IB13" s="108">
        <v>570554.69999999995</v>
      </c>
      <c r="IC13" s="108">
        <v>677944.1</v>
      </c>
      <c r="ID13" s="108">
        <v>774452.4</v>
      </c>
      <c r="IE13" s="108">
        <v>872675.5</v>
      </c>
      <c r="IF13" s="108">
        <v>966251.9</v>
      </c>
      <c r="IG13" s="108">
        <v>1072999.2</v>
      </c>
      <c r="IH13" s="108">
        <v>1207994.8</v>
      </c>
    </row>
    <row r="14" spans="1:256" s="32" customFormat="1" ht="12.95" customHeight="1" x14ac:dyDescent="0.2">
      <c r="A14" s="112" t="s">
        <v>44</v>
      </c>
      <c r="B14" s="51">
        <v>8</v>
      </c>
      <c r="C14" s="51" t="s">
        <v>45</v>
      </c>
      <c r="D14" s="30"/>
      <c r="E14" s="108">
        <f t="shared" si="9"/>
        <v>979.5</v>
      </c>
      <c r="F14" s="108">
        <f>L14</f>
        <v>0</v>
      </c>
      <c r="G14" s="108">
        <f>O14</f>
        <v>0</v>
      </c>
      <c r="H14" s="108">
        <f>R14</f>
        <v>0</v>
      </c>
      <c r="I14" s="108">
        <f>U14</f>
        <v>979.5</v>
      </c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>
        <v>979.5</v>
      </c>
      <c r="V14" s="108">
        <f t="shared" si="11"/>
        <v>1976.6</v>
      </c>
      <c r="W14" s="108">
        <f>AC14</f>
        <v>0</v>
      </c>
      <c r="X14" s="108">
        <f>AF14</f>
        <v>0</v>
      </c>
      <c r="Y14" s="108">
        <f>AI14</f>
        <v>0</v>
      </c>
      <c r="Z14" s="108">
        <f>AL14</f>
        <v>1976.6</v>
      </c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  <c r="AL14" s="108">
        <v>1976.6</v>
      </c>
      <c r="AM14" s="108">
        <f t="shared" si="13"/>
        <v>12771.4</v>
      </c>
      <c r="AN14" s="108">
        <f>AT14</f>
        <v>0</v>
      </c>
      <c r="AO14" s="108">
        <f>AW14</f>
        <v>0</v>
      </c>
      <c r="AP14" s="108">
        <f>AZ14</f>
        <v>0</v>
      </c>
      <c r="AQ14" s="108">
        <f>BC14</f>
        <v>12771.4</v>
      </c>
      <c r="AR14" s="108"/>
      <c r="AS14" s="108"/>
      <c r="AT14" s="108"/>
      <c r="AU14" s="108"/>
      <c r="AV14" s="108"/>
      <c r="AW14" s="108"/>
      <c r="AX14" s="108"/>
      <c r="AY14" s="108"/>
      <c r="AZ14" s="108"/>
      <c r="BA14" s="108"/>
      <c r="BB14" s="108"/>
      <c r="BC14" s="108">
        <v>12771.4</v>
      </c>
      <c r="BD14" s="108">
        <f>BH14</f>
        <v>71765</v>
      </c>
      <c r="BE14" s="108">
        <f>BK14</f>
        <v>0</v>
      </c>
      <c r="BF14" s="108">
        <f>BN14</f>
        <v>0</v>
      </c>
      <c r="BG14" s="108">
        <f>BQ14</f>
        <v>0</v>
      </c>
      <c r="BH14" s="108">
        <f>BT14</f>
        <v>71765</v>
      </c>
      <c r="BI14" s="108"/>
      <c r="BJ14" s="108"/>
      <c r="BK14" s="108"/>
      <c r="BL14" s="108"/>
      <c r="BM14" s="108"/>
      <c r="BN14" s="108"/>
      <c r="BO14" s="108"/>
      <c r="BP14" s="108"/>
      <c r="BQ14" s="108"/>
      <c r="BR14" s="108"/>
      <c r="BS14" s="108"/>
      <c r="BT14" s="108">
        <v>71765</v>
      </c>
      <c r="BU14" s="108">
        <f>BY14</f>
        <v>218428</v>
      </c>
      <c r="BV14" s="108">
        <f t="shared" si="16"/>
        <v>0</v>
      </c>
      <c r="BW14" s="108">
        <f t="shared" si="17"/>
        <v>0</v>
      </c>
      <c r="BX14" s="108">
        <f t="shared" si="18"/>
        <v>0</v>
      </c>
      <c r="BY14" s="108">
        <f t="shared" si="19"/>
        <v>218428</v>
      </c>
      <c r="BZ14" s="108"/>
      <c r="CA14" s="108"/>
      <c r="CB14" s="108"/>
      <c r="CC14" s="108"/>
      <c r="CD14" s="108"/>
      <c r="CE14" s="108"/>
      <c r="CF14" s="108"/>
      <c r="CG14" s="108"/>
      <c r="CH14" s="108"/>
      <c r="CI14" s="108"/>
      <c r="CJ14" s="108"/>
      <c r="CK14" s="108">
        <v>218428</v>
      </c>
      <c r="CL14" s="108">
        <f>DB14</f>
        <v>280486</v>
      </c>
      <c r="CM14" s="108">
        <v>63808.6</v>
      </c>
      <c r="CN14" s="108">
        <v>58548.2</v>
      </c>
      <c r="CO14" s="108">
        <v>72128.3</v>
      </c>
      <c r="CP14" s="108">
        <v>86000.9</v>
      </c>
      <c r="CQ14" s="108">
        <v>14615.8</v>
      </c>
      <c r="CR14" s="108">
        <v>33105.5</v>
      </c>
      <c r="CS14" s="108">
        <v>63808.6</v>
      </c>
      <c r="CT14" s="108">
        <v>81388.600000000006</v>
      </c>
      <c r="CU14" s="108">
        <v>96128.9</v>
      </c>
      <c r="CV14" s="108">
        <v>122356.8</v>
      </c>
      <c r="CW14" s="108">
        <v>142372.9</v>
      </c>
      <c r="CX14" s="108">
        <v>171951.5</v>
      </c>
      <c r="CY14" s="108">
        <v>194485.1</v>
      </c>
      <c r="CZ14" s="108">
        <v>219565.2</v>
      </c>
      <c r="DA14" s="108">
        <v>246904</v>
      </c>
      <c r="DB14" s="108">
        <v>280486</v>
      </c>
      <c r="DC14" s="108">
        <f t="shared" si="22"/>
        <v>272034</v>
      </c>
      <c r="DD14" s="108">
        <v>49103.6</v>
      </c>
      <c r="DE14" s="108">
        <v>57032.3</v>
      </c>
      <c r="DF14" s="108">
        <v>79784.3</v>
      </c>
      <c r="DG14" s="108">
        <v>86113.8</v>
      </c>
      <c r="DH14" s="108">
        <v>16764.3</v>
      </c>
      <c r="DI14" s="108">
        <v>31921</v>
      </c>
      <c r="DJ14" s="108">
        <v>49103.6</v>
      </c>
      <c r="DK14" s="108">
        <v>66777</v>
      </c>
      <c r="DL14" s="108">
        <v>87000.3</v>
      </c>
      <c r="DM14" s="108">
        <v>106135.9</v>
      </c>
      <c r="DN14" s="108">
        <v>130740.9</v>
      </c>
      <c r="DO14" s="108">
        <v>154991.29999999999</v>
      </c>
      <c r="DP14" s="108">
        <v>185920.2</v>
      </c>
      <c r="DQ14" s="108">
        <v>211763.3</v>
      </c>
      <c r="DR14" s="108">
        <v>234745.4</v>
      </c>
      <c r="DS14" s="108">
        <v>272034</v>
      </c>
      <c r="DT14" s="108">
        <f>EJ14</f>
        <v>331841</v>
      </c>
      <c r="DU14" s="108">
        <v>74203.8</v>
      </c>
      <c r="DV14" s="108">
        <v>72459.600000000006</v>
      </c>
      <c r="DW14" s="108">
        <v>74125.899999999994</v>
      </c>
      <c r="DX14" s="108">
        <v>111051.7</v>
      </c>
      <c r="DY14" s="108">
        <v>25108.9</v>
      </c>
      <c r="DZ14" s="108">
        <v>52891</v>
      </c>
      <c r="EA14" s="108">
        <v>74203.8</v>
      </c>
      <c r="EB14" s="108">
        <v>94921.5</v>
      </c>
      <c r="EC14" s="108">
        <v>119356.4</v>
      </c>
      <c r="ED14" s="108">
        <v>146663.4</v>
      </c>
      <c r="EE14" s="108">
        <v>173651.9</v>
      </c>
      <c r="EF14" s="108">
        <v>195789.5</v>
      </c>
      <c r="EG14" s="108">
        <v>220789.3</v>
      </c>
      <c r="EH14" s="108">
        <v>246741.7</v>
      </c>
      <c r="EI14" s="108">
        <v>274549.40000000002</v>
      </c>
      <c r="EJ14" s="108">
        <v>331841</v>
      </c>
      <c r="EK14" s="108">
        <v>405436</v>
      </c>
      <c r="EL14" s="108">
        <v>102719.7</v>
      </c>
      <c r="EM14" s="108">
        <v>91749.6</v>
      </c>
      <c r="EN14" s="108">
        <v>97170.3</v>
      </c>
      <c r="EO14" s="108">
        <v>113796.4</v>
      </c>
      <c r="EP14" s="108">
        <v>29183.1</v>
      </c>
      <c r="EQ14" s="108">
        <v>65332.5</v>
      </c>
      <c r="ER14" s="108">
        <v>102719.7</v>
      </c>
      <c r="ES14" s="108">
        <v>134523.1</v>
      </c>
      <c r="ET14" s="108">
        <v>165573.20000000001</v>
      </c>
      <c r="EU14" s="108">
        <v>194469.3</v>
      </c>
      <c r="EV14" s="108">
        <v>227637.5</v>
      </c>
      <c r="EW14" s="108">
        <v>260608.5</v>
      </c>
      <c r="EX14" s="108">
        <v>291639.59999999998</v>
      </c>
      <c r="EY14" s="108">
        <v>319568.90000000002</v>
      </c>
      <c r="EZ14" s="108">
        <v>353620</v>
      </c>
      <c r="FA14" s="108">
        <v>405436</v>
      </c>
      <c r="FB14" s="108">
        <v>546215</v>
      </c>
      <c r="FC14" s="108">
        <v>140226</v>
      </c>
      <c r="FD14" s="108">
        <v>125762.6</v>
      </c>
      <c r="FE14" s="108">
        <v>131725.4</v>
      </c>
      <c r="FF14" s="108">
        <v>148501</v>
      </c>
      <c r="FG14" s="108">
        <v>30945.4</v>
      </c>
      <c r="FH14" s="108">
        <v>95346.2</v>
      </c>
      <c r="FI14" s="108">
        <v>140226</v>
      </c>
      <c r="FJ14" s="108">
        <v>181808.8</v>
      </c>
      <c r="FK14" s="108">
        <v>221883.3</v>
      </c>
      <c r="FL14" s="108">
        <v>265988.59999999998</v>
      </c>
      <c r="FM14" s="108">
        <v>319795.90000000002</v>
      </c>
      <c r="FN14" s="108">
        <v>360511</v>
      </c>
      <c r="FO14" s="108">
        <v>397714</v>
      </c>
      <c r="FP14" s="108">
        <v>439125.2</v>
      </c>
      <c r="FQ14" s="108">
        <v>481778</v>
      </c>
      <c r="FR14" s="108">
        <v>546215</v>
      </c>
      <c r="FS14" s="108">
        <v>753794</v>
      </c>
      <c r="FT14" s="108">
        <v>173479.5</v>
      </c>
      <c r="FU14" s="108">
        <v>176906.7</v>
      </c>
      <c r="FV14" s="108">
        <v>185345.8</v>
      </c>
      <c r="FW14" s="108">
        <v>218062</v>
      </c>
      <c r="FX14" s="108">
        <v>48193.599999999999</v>
      </c>
      <c r="FY14" s="108">
        <v>118693.5</v>
      </c>
      <c r="FZ14" s="108">
        <v>173479.5</v>
      </c>
      <c r="GA14" s="108">
        <v>229801.2</v>
      </c>
      <c r="GB14" s="108">
        <v>283901.40000000002</v>
      </c>
      <c r="GC14" s="108">
        <v>350386.2</v>
      </c>
      <c r="GD14" s="108">
        <v>410464.2</v>
      </c>
      <c r="GE14" s="108">
        <v>479494.6</v>
      </c>
      <c r="GF14" s="108">
        <v>535732</v>
      </c>
      <c r="GG14" s="108">
        <v>603981.4</v>
      </c>
      <c r="GH14" s="108">
        <v>670914.30000000005</v>
      </c>
      <c r="GI14" s="108">
        <v>753794</v>
      </c>
      <c r="GJ14" s="108">
        <v>960934.8</v>
      </c>
      <c r="GK14" s="108">
        <v>242758.6</v>
      </c>
      <c r="GL14" s="108">
        <v>220504.2</v>
      </c>
      <c r="GM14" s="108">
        <v>234139</v>
      </c>
      <c r="GN14" s="108">
        <v>263533.09999999998</v>
      </c>
      <c r="GO14" s="108">
        <v>90874.2</v>
      </c>
      <c r="GP14" s="108">
        <v>171415.3</v>
      </c>
      <c r="GQ14" s="108">
        <v>242758.6</v>
      </c>
      <c r="GR14" s="108">
        <v>312768</v>
      </c>
      <c r="GS14" s="108">
        <v>386358.6</v>
      </c>
      <c r="GT14" s="108">
        <v>463262.8</v>
      </c>
      <c r="GU14" s="108">
        <v>543136.19999999995</v>
      </c>
      <c r="GV14" s="108">
        <v>622543</v>
      </c>
      <c r="GW14" s="108">
        <v>697401.8</v>
      </c>
      <c r="GX14" s="108">
        <v>772960.6</v>
      </c>
      <c r="GY14" s="108">
        <v>848893.8</v>
      </c>
      <c r="GZ14" s="108">
        <v>960934.9</v>
      </c>
      <c r="HA14" s="108">
        <v>1083251.3999999999</v>
      </c>
      <c r="HB14" s="108">
        <v>295934.40000000002</v>
      </c>
      <c r="HC14" s="108">
        <v>234120.8</v>
      </c>
      <c r="HD14" s="108">
        <v>241674.6</v>
      </c>
      <c r="HE14" s="108">
        <v>311521.59999999998</v>
      </c>
      <c r="HF14" s="108">
        <v>106981.6</v>
      </c>
      <c r="HG14" s="108">
        <v>188095.6</v>
      </c>
      <c r="HH14" s="108">
        <v>295934.40000000002</v>
      </c>
      <c r="HI14" s="108">
        <v>367553.1</v>
      </c>
      <c r="HJ14" s="108">
        <v>446075</v>
      </c>
      <c r="HK14" s="108">
        <v>530055.19999999995</v>
      </c>
      <c r="HL14" s="108">
        <v>610630.19999999995</v>
      </c>
      <c r="HM14" s="108">
        <v>692272.9</v>
      </c>
      <c r="HN14" s="108">
        <v>771729.8</v>
      </c>
      <c r="HO14" s="108">
        <v>853503.2</v>
      </c>
      <c r="HP14" s="108">
        <v>942257.3</v>
      </c>
      <c r="HQ14" s="108">
        <v>1083251.3999999999</v>
      </c>
      <c r="HR14" s="108">
        <v>1207994.8</v>
      </c>
      <c r="HS14" s="108">
        <v>290544.40000000002</v>
      </c>
      <c r="HT14" s="108">
        <v>280010.3</v>
      </c>
      <c r="HU14" s="108">
        <v>302120.8</v>
      </c>
      <c r="HV14" s="108">
        <v>335319.3</v>
      </c>
      <c r="HW14" s="108">
        <v>112512</v>
      </c>
      <c r="HX14" s="108">
        <v>185508.6</v>
      </c>
      <c r="HY14" s="108">
        <v>290544.40000000002</v>
      </c>
      <c r="HZ14" s="108">
        <v>379653.8</v>
      </c>
      <c r="IA14" s="108">
        <v>473319.5</v>
      </c>
      <c r="IB14" s="108">
        <v>570554.69999999995</v>
      </c>
      <c r="IC14" s="108">
        <v>677944.1</v>
      </c>
      <c r="ID14" s="108">
        <v>774452.4</v>
      </c>
      <c r="IE14" s="108">
        <v>872675.5</v>
      </c>
      <c r="IF14" s="108">
        <v>966251.9</v>
      </c>
      <c r="IG14" s="108">
        <v>1072999.2</v>
      </c>
      <c r="IH14" s="108">
        <v>1207994.8</v>
      </c>
    </row>
    <row r="15" spans="1:256" s="32" customFormat="1" ht="14.1" customHeight="1" x14ac:dyDescent="0.2">
      <c r="A15" s="112" t="s">
        <v>46</v>
      </c>
      <c r="B15" s="51">
        <v>9</v>
      </c>
      <c r="C15" s="51" t="s">
        <v>47</v>
      </c>
      <c r="D15" s="30"/>
      <c r="E15" s="108">
        <f t="shared" si="9"/>
        <v>0</v>
      </c>
      <c r="F15" s="108">
        <f>L15</f>
        <v>0</v>
      </c>
      <c r="G15" s="108">
        <f>O15</f>
        <v>0</v>
      </c>
      <c r="H15" s="108">
        <f>R15</f>
        <v>0</v>
      </c>
      <c r="I15" s="108">
        <f>U15</f>
        <v>0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>
        <f t="shared" si="11"/>
        <v>0</v>
      </c>
      <c r="W15" s="108">
        <f>AC15</f>
        <v>0</v>
      </c>
      <c r="X15" s="108">
        <f>AF15</f>
        <v>0</v>
      </c>
      <c r="Y15" s="108">
        <f>AI15</f>
        <v>0</v>
      </c>
      <c r="Z15" s="108">
        <f>AL15</f>
        <v>0</v>
      </c>
      <c r="AA15" s="108"/>
      <c r="AB15" s="108"/>
      <c r="AC15" s="108"/>
      <c r="AD15" s="108"/>
      <c r="AE15" s="108"/>
      <c r="AF15" s="108"/>
      <c r="AG15" s="108"/>
      <c r="AH15" s="108"/>
      <c r="AI15" s="108"/>
      <c r="AJ15" s="108"/>
      <c r="AK15" s="108"/>
      <c r="AL15" s="108"/>
      <c r="AM15" s="108">
        <f t="shared" si="13"/>
        <v>111.8</v>
      </c>
      <c r="AN15" s="108">
        <f>AT15</f>
        <v>0</v>
      </c>
      <c r="AO15" s="108">
        <f>AW15</f>
        <v>0</v>
      </c>
      <c r="AP15" s="108">
        <f>AZ15</f>
        <v>0</v>
      </c>
      <c r="AQ15" s="108">
        <f>BC15</f>
        <v>111.8</v>
      </c>
      <c r="AR15" s="108"/>
      <c r="AS15" s="108"/>
      <c r="AT15" s="108"/>
      <c r="AU15" s="108"/>
      <c r="AV15" s="108"/>
      <c r="AW15" s="108"/>
      <c r="AX15" s="108"/>
      <c r="AY15" s="108"/>
      <c r="AZ15" s="108"/>
      <c r="BA15" s="108"/>
      <c r="BB15" s="108"/>
      <c r="BC15" s="108">
        <v>111.8</v>
      </c>
      <c r="BD15" s="108">
        <f>BH15</f>
        <v>1594</v>
      </c>
      <c r="BE15" s="108">
        <f>BK15</f>
        <v>0</v>
      </c>
      <c r="BF15" s="108">
        <f>BN15</f>
        <v>0</v>
      </c>
      <c r="BG15" s="108">
        <f>BQ15</f>
        <v>0</v>
      </c>
      <c r="BH15" s="108">
        <f>BT15</f>
        <v>1594</v>
      </c>
      <c r="BI15" s="108"/>
      <c r="BJ15" s="108"/>
      <c r="BK15" s="108"/>
      <c r="BL15" s="108"/>
      <c r="BM15" s="108"/>
      <c r="BN15" s="108"/>
      <c r="BO15" s="108"/>
      <c r="BP15" s="108"/>
      <c r="BQ15" s="108"/>
      <c r="BR15" s="108"/>
      <c r="BS15" s="108"/>
      <c r="BT15" s="108">
        <v>1594</v>
      </c>
      <c r="BU15" s="108">
        <f>BY15</f>
        <v>6774</v>
      </c>
      <c r="BV15" s="108">
        <f t="shared" si="16"/>
        <v>0</v>
      </c>
      <c r="BW15" s="108">
        <f t="shared" si="17"/>
        <v>0</v>
      </c>
      <c r="BX15" s="108">
        <f t="shared" si="18"/>
        <v>0</v>
      </c>
      <c r="BY15" s="108">
        <f t="shared" si="19"/>
        <v>6774</v>
      </c>
      <c r="BZ15" s="108"/>
      <c r="CA15" s="108"/>
      <c r="CB15" s="108"/>
      <c r="CC15" s="108"/>
      <c r="CD15" s="108"/>
      <c r="CE15" s="108"/>
      <c r="CF15" s="108"/>
      <c r="CG15" s="108"/>
      <c r="CH15" s="108"/>
      <c r="CI15" s="108"/>
      <c r="CJ15" s="108"/>
      <c r="CK15" s="108">
        <v>6774</v>
      </c>
      <c r="CL15" s="108">
        <f>DB15</f>
        <v>6548</v>
      </c>
      <c r="CM15" s="108">
        <v>876.1</v>
      </c>
      <c r="CN15" s="108">
        <v>818.1</v>
      </c>
      <c r="CO15" s="108">
        <v>2056.8000000000002</v>
      </c>
      <c r="CP15" s="108">
        <v>2797</v>
      </c>
      <c r="CQ15" s="108">
        <v>1586.1</v>
      </c>
      <c r="CR15" s="108">
        <v>464.6</v>
      </c>
      <c r="CS15" s="108">
        <v>876.1</v>
      </c>
      <c r="CT15" s="108">
        <v>1145.2</v>
      </c>
      <c r="CU15" s="108">
        <v>1238.3</v>
      </c>
      <c r="CV15" s="108">
        <v>1694.2</v>
      </c>
      <c r="CW15" s="108">
        <v>2088.1999999999998</v>
      </c>
      <c r="CX15" s="108">
        <v>3232.8</v>
      </c>
      <c r="CY15" s="108">
        <v>3751</v>
      </c>
      <c r="CZ15" s="108">
        <v>4421.3</v>
      </c>
      <c r="DA15" s="108">
        <v>5304.6</v>
      </c>
      <c r="DB15" s="108">
        <v>6548</v>
      </c>
      <c r="DC15" s="108">
        <f t="shared" si="22"/>
        <v>16118</v>
      </c>
      <c r="DD15" s="108">
        <v>2380.5</v>
      </c>
      <c r="DE15" s="108">
        <v>4438.7</v>
      </c>
      <c r="DF15" s="108">
        <v>1855.5</v>
      </c>
      <c r="DG15" s="108">
        <v>7443.3</v>
      </c>
      <c r="DH15" s="108">
        <v>957.7</v>
      </c>
      <c r="DI15" s="108">
        <v>1451.6</v>
      </c>
      <c r="DJ15" s="108">
        <v>2380.5</v>
      </c>
      <c r="DK15" s="108">
        <v>3126.5</v>
      </c>
      <c r="DL15" s="108">
        <v>4345.8999999999996</v>
      </c>
      <c r="DM15" s="108">
        <v>6819.2</v>
      </c>
      <c r="DN15" s="108">
        <v>6941.6</v>
      </c>
      <c r="DO15" s="108">
        <v>7776</v>
      </c>
      <c r="DP15" s="108">
        <v>8674.7000000000007</v>
      </c>
      <c r="DQ15" s="108">
        <v>10141.5</v>
      </c>
      <c r="DR15" s="108">
        <v>12133.6</v>
      </c>
      <c r="DS15" s="108">
        <v>16118</v>
      </c>
      <c r="DT15" s="108"/>
      <c r="DU15" s="108"/>
      <c r="DV15" s="108"/>
      <c r="DW15" s="108"/>
      <c r="DX15" s="108"/>
      <c r="DY15" s="108"/>
      <c r="DZ15" s="108"/>
      <c r="EA15" s="108"/>
      <c r="EB15" s="108"/>
      <c r="EC15" s="108"/>
      <c r="ED15" s="108"/>
      <c r="EE15" s="108"/>
      <c r="EF15" s="108"/>
      <c r="EG15" s="108"/>
      <c r="EH15" s="108"/>
      <c r="EI15" s="108"/>
      <c r="EJ15" s="108"/>
      <c r="EK15" s="108"/>
      <c r="EL15" s="108"/>
      <c r="EM15" s="108"/>
      <c r="EN15" s="108"/>
      <c r="EO15" s="108"/>
      <c r="EP15" s="108"/>
      <c r="EQ15" s="108"/>
      <c r="ER15" s="108"/>
      <c r="ES15" s="108"/>
      <c r="ET15" s="108"/>
      <c r="EU15" s="108"/>
      <c r="EV15" s="108"/>
      <c r="EW15" s="108"/>
      <c r="EX15" s="108"/>
      <c r="EY15" s="108"/>
      <c r="EZ15" s="108"/>
      <c r="FA15" s="108"/>
      <c r="FB15" s="108">
        <v>0</v>
      </c>
      <c r="FC15" s="108"/>
      <c r="FD15" s="108"/>
      <c r="FE15" s="108"/>
      <c r="FF15" s="108">
        <v>0</v>
      </c>
      <c r="FG15" s="108"/>
      <c r="FH15" s="108"/>
      <c r="FI15" s="108"/>
      <c r="FJ15" s="108"/>
      <c r="FK15" s="108"/>
      <c r="FL15" s="108"/>
      <c r="FM15" s="108"/>
      <c r="FN15" s="108"/>
      <c r="FO15" s="108"/>
      <c r="FP15" s="108"/>
      <c r="FQ15" s="108"/>
      <c r="FR15" s="108"/>
      <c r="FS15" s="108"/>
      <c r="FT15" s="108"/>
      <c r="FU15" s="108"/>
      <c r="FV15" s="108"/>
      <c r="FW15" s="108">
        <v>0</v>
      </c>
      <c r="FX15" s="108"/>
      <c r="FY15" s="108"/>
      <c r="FZ15" s="108"/>
      <c r="GA15" s="108"/>
      <c r="GB15" s="108"/>
      <c r="GC15" s="108"/>
      <c r="GD15" s="108"/>
      <c r="GE15" s="108"/>
      <c r="GF15" s="108"/>
      <c r="GG15" s="108"/>
      <c r="GH15" s="108"/>
      <c r="GI15" s="108"/>
      <c r="GJ15" s="108"/>
      <c r="GK15" s="108"/>
      <c r="GL15" s="108"/>
      <c r="GM15" s="108"/>
      <c r="GN15" s="108"/>
      <c r="GO15" s="108"/>
      <c r="GP15" s="108"/>
      <c r="GQ15" s="108"/>
      <c r="GR15" s="108"/>
      <c r="GS15" s="108"/>
      <c r="GT15" s="108"/>
      <c r="GU15" s="108"/>
      <c r="GV15" s="108"/>
      <c r="GW15" s="108"/>
      <c r="GX15" s="108"/>
      <c r="GY15" s="108"/>
      <c r="GZ15" s="108"/>
      <c r="HA15" s="108"/>
      <c r="HB15" s="108"/>
      <c r="HC15" s="108"/>
      <c r="HD15" s="108"/>
      <c r="HE15" s="108"/>
      <c r="HF15" s="108"/>
      <c r="HG15" s="108"/>
      <c r="HH15" s="108"/>
      <c r="HI15" s="108"/>
      <c r="HJ15" s="108"/>
      <c r="HK15" s="108"/>
      <c r="HL15" s="108"/>
      <c r="HM15" s="108"/>
      <c r="HN15" s="108"/>
      <c r="HO15" s="108"/>
      <c r="HP15" s="108"/>
      <c r="HQ15" s="108"/>
      <c r="HR15" s="108"/>
      <c r="HS15" s="108"/>
      <c r="HT15" s="108"/>
      <c r="HU15" s="108"/>
      <c r="HV15" s="108"/>
      <c r="HW15" s="108"/>
      <c r="HX15" s="108"/>
      <c r="HY15" s="108"/>
      <c r="HZ15" s="108"/>
      <c r="IA15" s="108"/>
      <c r="IB15" s="108"/>
      <c r="IC15" s="108"/>
      <c r="ID15" s="108"/>
      <c r="IE15" s="108"/>
      <c r="IF15" s="108"/>
      <c r="IG15" s="108"/>
      <c r="IH15" s="108"/>
    </row>
    <row r="16" spans="1:256" s="32" customFormat="1" ht="24" customHeight="1" x14ac:dyDescent="0.2">
      <c r="A16" s="112" t="s">
        <v>48</v>
      </c>
      <c r="B16" s="51">
        <v>10</v>
      </c>
      <c r="C16" s="51" t="s">
        <v>49</v>
      </c>
      <c r="D16" s="30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>
        <v>0</v>
      </c>
      <c r="FC16" s="108"/>
      <c r="FD16" s="108"/>
      <c r="FE16" s="108"/>
      <c r="FF16" s="108">
        <v>0</v>
      </c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>
        <v>0</v>
      </c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  <c r="ID16" s="108"/>
      <c r="IE16" s="108"/>
      <c r="IF16" s="108"/>
      <c r="IG16" s="108"/>
      <c r="IH16" s="108"/>
    </row>
    <row r="17" spans="1:242" s="32" customFormat="1" ht="14.1" customHeight="1" x14ac:dyDescent="0.2">
      <c r="A17" s="112" t="s">
        <v>50</v>
      </c>
      <c r="B17" s="51">
        <v>11</v>
      </c>
      <c r="C17" s="51" t="s">
        <v>51</v>
      </c>
      <c r="D17" s="30"/>
      <c r="E17" s="108">
        <f t="shared" si="9"/>
        <v>2101.8000000000002</v>
      </c>
      <c r="F17" s="108">
        <f>L17</f>
        <v>0</v>
      </c>
      <c r="G17" s="108">
        <f>O17</f>
        <v>0</v>
      </c>
      <c r="H17" s="108">
        <f>R17</f>
        <v>0</v>
      </c>
      <c r="I17" s="108">
        <f>U17</f>
        <v>2101.8000000000002</v>
      </c>
      <c r="J17" s="108">
        <f t="shared" ref="J17:U17" si="62">J18</f>
        <v>0</v>
      </c>
      <c r="K17" s="108">
        <f t="shared" si="62"/>
        <v>0</v>
      </c>
      <c r="L17" s="108">
        <f t="shared" si="62"/>
        <v>0</v>
      </c>
      <c r="M17" s="108">
        <f t="shared" si="62"/>
        <v>0</v>
      </c>
      <c r="N17" s="108">
        <f t="shared" si="62"/>
        <v>0</v>
      </c>
      <c r="O17" s="108">
        <f t="shared" si="62"/>
        <v>0</v>
      </c>
      <c r="P17" s="108">
        <f t="shared" si="62"/>
        <v>0</v>
      </c>
      <c r="Q17" s="108">
        <f t="shared" si="62"/>
        <v>0</v>
      </c>
      <c r="R17" s="108">
        <f t="shared" si="62"/>
        <v>0</v>
      </c>
      <c r="S17" s="108">
        <f t="shared" si="62"/>
        <v>0</v>
      </c>
      <c r="T17" s="108">
        <f t="shared" si="62"/>
        <v>0</v>
      </c>
      <c r="U17" s="108">
        <f t="shared" si="62"/>
        <v>2101.8000000000002</v>
      </c>
      <c r="V17" s="108">
        <f t="shared" si="11"/>
        <v>3876.8</v>
      </c>
      <c r="W17" s="108">
        <f>AC17</f>
        <v>0</v>
      </c>
      <c r="X17" s="108">
        <f>AF17</f>
        <v>0</v>
      </c>
      <c r="Y17" s="108">
        <f>AI17</f>
        <v>0</v>
      </c>
      <c r="Z17" s="108">
        <f>AL17</f>
        <v>3876.8</v>
      </c>
      <c r="AA17" s="108">
        <f t="shared" ref="AA17:AL17" si="63">AA18</f>
        <v>0</v>
      </c>
      <c r="AB17" s="108">
        <f t="shared" si="63"/>
        <v>0</v>
      </c>
      <c r="AC17" s="108">
        <f t="shared" si="63"/>
        <v>0</v>
      </c>
      <c r="AD17" s="108">
        <f t="shared" si="63"/>
        <v>0</v>
      </c>
      <c r="AE17" s="108">
        <f t="shared" si="63"/>
        <v>0</v>
      </c>
      <c r="AF17" s="108">
        <f t="shared" si="63"/>
        <v>0</v>
      </c>
      <c r="AG17" s="108">
        <f t="shared" si="63"/>
        <v>0</v>
      </c>
      <c r="AH17" s="108">
        <f t="shared" si="63"/>
        <v>0</v>
      </c>
      <c r="AI17" s="108">
        <f t="shared" si="63"/>
        <v>0</v>
      </c>
      <c r="AJ17" s="108">
        <f t="shared" si="63"/>
        <v>0</v>
      </c>
      <c r="AK17" s="108">
        <f t="shared" si="63"/>
        <v>0</v>
      </c>
      <c r="AL17" s="108">
        <f t="shared" si="63"/>
        <v>3876.8</v>
      </c>
      <c r="AM17" s="108">
        <f t="shared" si="13"/>
        <v>39617.800000000003</v>
      </c>
      <c r="AN17" s="108">
        <f>AT17</f>
        <v>0</v>
      </c>
      <c r="AO17" s="108">
        <f>AW17</f>
        <v>0</v>
      </c>
      <c r="AP17" s="108">
        <f>AZ17</f>
        <v>0</v>
      </c>
      <c r="AQ17" s="108">
        <f>BC17</f>
        <v>39617.800000000003</v>
      </c>
      <c r="AR17" s="108">
        <f t="shared" ref="AR17:BC17" si="64">AR18</f>
        <v>0</v>
      </c>
      <c r="AS17" s="108">
        <f t="shared" si="64"/>
        <v>0</v>
      </c>
      <c r="AT17" s="108">
        <f t="shared" si="64"/>
        <v>0</v>
      </c>
      <c r="AU17" s="108">
        <f t="shared" si="64"/>
        <v>0</v>
      </c>
      <c r="AV17" s="108">
        <f t="shared" si="64"/>
        <v>0</v>
      </c>
      <c r="AW17" s="108">
        <f t="shared" si="64"/>
        <v>0</v>
      </c>
      <c r="AX17" s="108">
        <f t="shared" si="64"/>
        <v>0</v>
      </c>
      <c r="AY17" s="108">
        <f t="shared" si="64"/>
        <v>0</v>
      </c>
      <c r="AZ17" s="108">
        <f t="shared" si="64"/>
        <v>0</v>
      </c>
      <c r="BA17" s="108">
        <f t="shared" si="64"/>
        <v>0</v>
      </c>
      <c r="BB17" s="108">
        <f t="shared" si="64"/>
        <v>0</v>
      </c>
      <c r="BC17" s="108">
        <f t="shared" si="64"/>
        <v>39617.800000000003</v>
      </c>
      <c r="BD17" s="108">
        <f>BH17</f>
        <v>229978</v>
      </c>
      <c r="BE17" s="108">
        <f>BK17</f>
        <v>0</v>
      </c>
      <c r="BF17" s="108">
        <f>BN17</f>
        <v>0</v>
      </c>
      <c r="BG17" s="108">
        <f>BQ17</f>
        <v>0</v>
      </c>
      <c r="BH17" s="108">
        <f>BT17</f>
        <v>229978</v>
      </c>
      <c r="BI17" s="108">
        <f t="shared" ref="BI17:BT17" si="65">BI18</f>
        <v>0</v>
      </c>
      <c r="BJ17" s="108">
        <f t="shared" si="65"/>
        <v>0</v>
      </c>
      <c r="BK17" s="108">
        <f t="shared" si="65"/>
        <v>0</v>
      </c>
      <c r="BL17" s="108">
        <f t="shared" si="65"/>
        <v>0</v>
      </c>
      <c r="BM17" s="108">
        <f t="shared" si="65"/>
        <v>0</v>
      </c>
      <c r="BN17" s="108">
        <f t="shared" si="65"/>
        <v>0</v>
      </c>
      <c r="BO17" s="108">
        <f t="shared" si="65"/>
        <v>0</v>
      </c>
      <c r="BP17" s="108">
        <f t="shared" si="65"/>
        <v>0</v>
      </c>
      <c r="BQ17" s="108">
        <f t="shared" si="65"/>
        <v>0</v>
      </c>
      <c r="BR17" s="108">
        <f t="shared" si="65"/>
        <v>0</v>
      </c>
      <c r="BS17" s="108">
        <f t="shared" si="65"/>
        <v>0</v>
      </c>
      <c r="BT17" s="108">
        <f t="shared" si="65"/>
        <v>229978</v>
      </c>
      <c r="BU17" s="108">
        <f>BY17</f>
        <v>434642</v>
      </c>
      <c r="BV17" s="108">
        <f t="shared" si="16"/>
        <v>0</v>
      </c>
      <c r="BW17" s="108">
        <f t="shared" si="17"/>
        <v>0</v>
      </c>
      <c r="BX17" s="108">
        <f t="shared" si="18"/>
        <v>0</v>
      </c>
      <c r="BY17" s="108">
        <f t="shared" si="19"/>
        <v>434642</v>
      </c>
      <c r="BZ17" s="108">
        <f t="shared" ref="BZ17:CK17" si="66">BZ18</f>
        <v>0</v>
      </c>
      <c r="CA17" s="108">
        <f t="shared" si="66"/>
        <v>0</v>
      </c>
      <c r="CB17" s="108">
        <f t="shared" si="66"/>
        <v>0</v>
      </c>
      <c r="CC17" s="108">
        <f t="shared" si="66"/>
        <v>0</v>
      </c>
      <c r="CD17" s="108">
        <f t="shared" si="66"/>
        <v>0</v>
      </c>
      <c r="CE17" s="108">
        <f t="shared" si="66"/>
        <v>0</v>
      </c>
      <c r="CF17" s="108">
        <f t="shared" si="66"/>
        <v>0</v>
      </c>
      <c r="CG17" s="108">
        <f t="shared" si="66"/>
        <v>0</v>
      </c>
      <c r="CH17" s="108">
        <f t="shared" si="66"/>
        <v>0</v>
      </c>
      <c r="CI17" s="108">
        <f t="shared" si="66"/>
        <v>0</v>
      </c>
      <c r="CJ17" s="108">
        <f t="shared" si="66"/>
        <v>0</v>
      </c>
      <c r="CK17" s="108">
        <f t="shared" si="66"/>
        <v>434642</v>
      </c>
      <c r="CL17" s="108">
        <f>DB17</f>
        <v>433228</v>
      </c>
      <c r="CM17" s="108">
        <v>75948.3</v>
      </c>
      <c r="CN17" s="108">
        <v>118903.6</v>
      </c>
      <c r="CO17" s="108">
        <v>113744.9</v>
      </c>
      <c r="CP17" s="108">
        <v>124631.2</v>
      </c>
      <c r="CQ17" s="108">
        <f t="shared" ref="CQ17:DC17" si="67">CQ18</f>
        <v>11477.6</v>
      </c>
      <c r="CR17" s="108">
        <f t="shared" si="67"/>
        <v>45808.3</v>
      </c>
      <c r="CS17" s="108">
        <f t="shared" si="67"/>
        <v>75948.3</v>
      </c>
      <c r="CT17" s="108">
        <v>115458.2</v>
      </c>
      <c r="CU17" s="108">
        <f t="shared" si="67"/>
        <v>143822.39999999999</v>
      </c>
      <c r="CV17" s="108">
        <f t="shared" si="67"/>
        <v>194851.9</v>
      </c>
      <c r="CW17" s="108">
        <f t="shared" si="67"/>
        <v>238277.9</v>
      </c>
      <c r="CX17" s="108">
        <f t="shared" si="67"/>
        <v>277295</v>
      </c>
      <c r="CY17" s="108">
        <f t="shared" si="67"/>
        <v>308596.8</v>
      </c>
      <c r="CZ17" s="108">
        <f t="shared" si="67"/>
        <v>352155.1</v>
      </c>
      <c r="DA17" s="108">
        <f t="shared" si="67"/>
        <v>400611.9</v>
      </c>
      <c r="DB17" s="108">
        <f t="shared" si="67"/>
        <v>433228</v>
      </c>
      <c r="DC17" s="108">
        <f t="shared" si="67"/>
        <v>372123</v>
      </c>
      <c r="DD17" s="108">
        <v>93010.4</v>
      </c>
      <c r="DE17" s="108">
        <v>81498.100000000006</v>
      </c>
      <c r="DF17" s="108">
        <v>87689.2</v>
      </c>
      <c r="DG17" s="108">
        <v>109925.3</v>
      </c>
      <c r="DH17" s="108">
        <f t="shared" ref="DH17:DS17" si="68">DH18</f>
        <v>40855.199999999997</v>
      </c>
      <c r="DI17" s="108">
        <f t="shared" si="68"/>
        <v>63986.2</v>
      </c>
      <c r="DJ17" s="108">
        <f t="shared" si="68"/>
        <v>93010.4</v>
      </c>
      <c r="DK17" s="108">
        <f t="shared" si="68"/>
        <v>124385.1</v>
      </c>
      <c r="DL17" s="108">
        <f t="shared" si="68"/>
        <v>154656.6</v>
      </c>
      <c r="DM17" s="108">
        <f t="shared" si="68"/>
        <v>174508.5</v>
      </c>
      <c r="DN17" s="108">
        <f t="shared" si="68"/>
        <v>209241.60000000001</v>
      </c>
      <c r="DO17" s="108">
        <f t="shared" si="68"/>
        <v>236872</v>
      </c>
      <c r="DP17" s="108">
        <f t="shared" si="68"/>
        <v>262197.7</v>
      </c>
      <c r="DQ17" s="108">
        <f t="shared" si="68"/>
        <v>297302.90000000002</v>
      </c>
      <c r="DR17" s="108">
        <f t="shared" si="68"/>
        <v>332563.5</v>
      </c>
      <c r="DS17" s="108">
        <f t="shared" si="68"/>
        <v>372123</v>
      </c>
      <c r="DT17" s="108">
        <f>EJ17</f>
        <v>336122</v>
      </c>
      <c r="DU17" s="108">
        <v>99041.7</v>
      </c>
      <c r="DV17" s="108">
        <v>88828.1</v>
      </c>
      <c r="DW17" s="108">
        <v>73405.600000000006</v>
      </c>
      <c r="DX17" s="108">
        <v>74846.600000000006</v>
      </c>
      <c r="DY17" s="108">
        <f t="shared" ref="DY17:EJ17" si="69">DY18</f>
        <v>25426.400000000001</v>
      </c>
      <c r="DZ17" s="108">
        <f t="shared" si="69"/>
        <v>59550.2</v>
      </c>
      <c r="EA17" s="108">
        <f t="shared" si="69"/>
        <v>99041.7</v>
      </c>
      <c r="EB17" s="108">
        <f t="shared" si="69"/>
        <v>130801.8</v>
      </c>
      <c r="EC17" s="108">
        <f t="shared" si="69"/>
        <v>164586.5</v>
      </c>
      <c r="ED17" s="108">
        <f t="shared" si="69"/>
        <v>187869.8</v>
      </c>
      <c r="EE17" s="108">
        <f t="shared" si="69"/>
        <v>220575.1</v>
      </c>
      <c r="EF17" s="108">
        <f t="shared" si="69"/>
        <v>241653.1</v>
      </c>
      <c r="EG17" s="108">
        <f t="shared" si="69"/>
        <v>261275.4</v>
      </c>
      <c r="EH17" s="108">
        <f t="shared" si="69"/>
        <v>290775.8</v>
      </c>
      <c r="EI17" s="108">
        <f t="shared" si="69"/>
        <v>324213.40000000002</v>
      </c>
      <c r="EJ17" s="108">
        <f t="shared" si="69"/>
        <v>336122</v>
      </c>
      <c r="EK17" s="108">
        <v>452365</v>
      </c>
      <c r="EL17" s="108">
        <v>139178.79999999999</v>
      </c>
      <c r="EM17" s="108">
        <v>93561</v>
      </c>
      <c r="EN17" s="108">
        <v>90845.6</v>
      </c>
      <c r="EO17" s="108">
        <v>128779.6</v>
      </c>
      <c r="EP17" s="108">
        <f t="shared" ref="EP17:EW17" si="70">EP18</f>
        <v>31733</v>
      </c>
      <c r="EQ17" s="108">
        <f t="shared" si="70"/>
        <v>67933.100000000006</v>
      </c>
      <c r="ER17" s="108">
        <f t="shared" si="70"/>
        <v>139178.79999999999</v>
      </c>
      <c r="ES17" s="108">
        <f t="shared" si="70"/>
        <v>169733.8</v>
      </c>
      <c r="ET17" s="108">
        <f t="shared" si="70"/>
        <v>195925.4</v>
      </c>
      <c r="EU17" s="108">
        <f t="shared" si="70"/>
        <v>232739.8</v>
      </c>
      <c r="EV17" s="108">
        <f t="shared" si="70"/>
        <v>265995.8</v>
      </c>
      <c r="EW17" s="108">
        <f t="shared" si="70"/>
        <v>298916.7</v>
      </c>
      <c r="EX17" s="108">
        <v>323585.40000000002</v>
      </c>
      <c r="EY17" s="108">
        <v>365165</v>
      </c>
      <c r="EZ17" s="108">
        <v>407760.7</v>
      </c>
      <c r="FA17" s="108">
        <v>452365</v>
      </c>
      <c r="FB17" s="108">
        <v>567579</v>
      </c>
      <c r="FC17" s="108">
        <v>124485.7</v>
      </c>
      <c r="FD17" s="108">
        <v>114758.2</v>
      </c>
      <c r="FE17" s="108">
        <v>116768.4</v>
      </c>
      <c r="FF17" s="108">
        <v>211566.7</v>
      </c>
      <c r="FG17" s="108">
        <v>45383.1</v>
      </c>
      <c r="FH17" s="108">
        <v>86736.7</v>
      </c>
      <c r="FI17" s="108">
        <v>124485.7</v>
      </c>
      <c r="FJ17" s="108">
        <v>168153.9</v>
      </c>
      <c r="FK17" s="108">
        <v>199640.9</v>
      </c>
      <c r="FL17" s="108">
        <v>239243.9</v>
      </c>
      <c r="FM17" s="108">
        <v>290743.09999999998</v>
      </c>
      <c r="FN17" s="108">
        <v>319398</v>
      </c>
      <c r="FO17" s="108">
        <v>356012.3</v>
      </c>
      <c r="FP17" s="108">
        <v>415303</v>
      </c>
      <c r="FQ17" s="108">
        <v>501950.7</v>
      </c>
      <c r="FR17" s="108">
        <v>567579</v>
      </c>
      <c r="FS17" s="108">
        <v>572772</v>
      </c>
      <c r="FT17" s="108">
        <v>191241.60000000001</v>
      </c>
      <c r="FU17" s="108">
        <v>150810.1</v>
      </c>
      <c r="FV17" s="108">
        <v>99862.399999999994</v>
      </c>
      <c r="FW17" s="108">
        <v>130857.9</v>
      </c>
      <c r="FX17" s="108">
        <v>52392.3</v>
      </c>
      <c r="FY17" s="108">
        <v>113522.4</v>
      </c>
      <c r="FZ17" s="108">
        <f>FZ18</f>
        <v>191241.60000000001</v>
      </c>
      <c r="GA17" s="108">
        <v>250807.1</v>
      </c>
      <c r="GB17" s="108">
        <v>302338.59999999998</v>
      </c>
      <c r="GC17" s="108">
        <v>342051.7</v>
      </c>
      <c r="GD17" s="108">
        <v>371884.9</v>
      </c>
      <c r="GE17" s="108">
        <v>411371.5</v>
      </c>
      <c r="GF17" s="108">
        <v>441914.1</v>
      </c>
      <c r="GG17" s="108">
        <v>472080.2</v>
      </c>
      <c r="GH17" s="108">
        <v>515202.5</v>
      </c>
      <c r="GI17" s="108">
        <v>572772</v>
      </c>
      <c r="GJ17" s="108">
        <v>993670.1</v>
      </c>
      <c r="GK17" s="108">
        <v>209284.6</v>
      </c>
      <c r="GL17" s="108">
        <v>283945</v>
      </c>
      <c r="GM17" s="108">
        <v>244222.1</v>
      </c>
      <c r="GN17" s="108">
        <v>256211</v>
      </c>
      <c r="GO17" s="108">
        <v>33861.9</v>
      </c>
      <c r="GP17" s="108">
        <v>110889.9</v>
      </c>
      <c r="GQ17" s="108">
        <v>209284.6</v>
      </c>
      <c r="GR17" s="108">
        <v>304740.3</v>
      </c>
      <c r="GS17" s="108">
        <v>397689.4</v>
      </c>
      <c r="GT17" s="108">
        <v>493229.6</v>
      </c>
      <c r="GU17" s="108">
        <v>577035.4</v>
      </c>
      <c r="GV17" s="108">
        <v>674241.7</v>
      </c>
      <c r="GW17" s="108">
        <v>737451.7</v>
      </c>
      <c r="GX17" s="108">
        <v>859243</v>
      </c>
      <c r="GY17" s="108">
        <v>918610.5</v>
      </c>
      <c r="GZ17" s="108">
        <v>993662.7</v>
      </c>
      <c r="HA17" s="108">
        <v>967614</v>
      </c>
      <c r="HB17" s="108">
        <v>196125.8</v>
      </c>
      <c r="HC17" s="108">
        <v>160779.1</v>
      </c>
      <c r="HD17" s="108">
        <v>317631</v>
      </c>
      <c r="HE17" s="108">
        <v>293078.09999999998</v>
      </c>
      <c r="HF17" s="108">
        <v>41043.599999999999</v>
      </c>
      <c r="HG17" s="108">
        <v>124376.7</v>
      </c>
      <c r="HH17" s="108">
        <v>196125.8</v>
      </c>
      <c r="HI17" s="108">
        <v>237813.3</v>
      </c>
      <c r="HJ17" s="108">
        <v>290274.2</v>
      </c>
      <c r="HK17" s="108">
        <v>356904.9</v>
      </c>
      <c r="HL17" s="108">
        <v>430250</v>
      </c>
      <c r="HM17" s="108">
        <v>530463.5</v>
      </c>
      <c r="HN17" s="108">
        <v>674535.9</v>
      </c>
      <c r="HO17" s="108">
        <v>757455.5</v>
      </c>
      <c r="HP17" s="108">
        <v>839140.4</v>
      </c>
      <c r="HQ17" s="108">
        <v>967614</v>
      </c>
      <c r="HR17" s="108">
        <v>912356.5</v>
      </c>
      <c r="HS17" s="108">
        <v>286842.2</v>
      </c>
      <c r="HT17" s="108">
        <v>184686.9</v>
      </c>
      <c r="HU17" s="108">
        <v>158655.20000000001</v>
      </c>
      <c r="HV17" s="108">
        <v>282172.2</v>
      </c>
      <c r="HW17" s="108">
        <v>60052.2</v>
      </c>
      <c r="HX17" s="108">
        <v>178363.1</v>
      </c>
      <c r="HY17" s="108">
        <v>286842.2</v>
      </c>
      <c r="HZ17" s="108">
        <v>349217.1</v>
      </c>
      <c r="IA17" s="108">
        <v>401662.1</v>
      </c>
      <c r="IB17" s="108">
        <v>471529.1</v>
      </c>
      <c r="IC17" s="108">
        <v>531276.30000000005</v>
      </c>
      <c r="ID17" s="108">
        <v>576715.4</v>
      </c>
      <c r="IE17" s="108">
        <v>630184.30000000005</v>
      </c>
      <c r="IF17" s="108">
        <v>698941.3</v>
      </c>
      <c r="IG17" s="108">
        <v>778172.5</v>
      </c>
      <c r="IH17" s="108">
        <v>912356.5</v>
      </c>
    </row>
    <row r="18" spans="1:242" s="32" customFormat="1" ht="14.1" customHeight="1" x14ac:dyDescent="0.2">
      <c r="A18" s="112" t="s">
        <v>52</v>
      </c>
      <c r="B18" s="51">
        <v>12</v>
      </c>
      <c r="C18" s="51" t="s">
        <v>53</v>
      </c>
      <c r="D18" s="30"/>
      <c r="E18" s="108">
        <f t="shared" si="9"/>
        <v>2101.8000000000002</v>
      </c>
      <c r="F18" s="108">
        <f>L18</f>
        <v>0</v>
      </c>
      <c r="G18" s="108">
        <f>O18</f>
        <v>0</v>
      </c>
      <c r="H18" s="108">
        <f>R18</f>
        <v>0</v>
      </c>
      <c r="I18" s="108">
        <f>U18</f>
        <v>2101.8000000000002</v>
      </c>
      <c r="J18" s="108">
        <f>SUM(J19:J24)</f>
        <v>0</v>
      </c>
      <c r="K18" s="108">
        <f t="shared" ref="K18:U18" si="71">SUM(K19:K24)</f>
        <v>0</v>
      </c>
      <c r="L18" s="108">
        <f t="shared" si="71"/>
        <v>0</v>
      </c>
      <c r="M18" s="108">
        <f t="shared" si="71"/>
        <v>0</v>
      </c>
      <c r="N18" s="108">
        <f t="shared" si="71"/>
        <v>0</v>
      </c>
      <c r="O18" s="108">
        <f t="shared" si="71"/>
        <v>0</v>
      </c>
      <c r="P18" s="108">
        <f t="shared" si="71"/>
        <v>0</v>
      </c>
      <c r="Q18" s="108">
        <f t="shared" si="71"/>
        <v>0</v>
      </c>
      <c r="R18" s="108">
        <f t="shared" si="71"/>
        <v>0</v>
      </c>
      <c r="S18" s="108">
        <f t="shared" si="71"/>
        <v>0</v>
      </c>
      <c r="T18" s="108">
        <f t="shared" si="71"/>
        <v>0</v>
      </c>
      <c r="U18" s="108">
        <f t="shared" si="71"/>
        <v>2101.8000000000002</v>
      </c>
      <c r="V18" s="108">
        <f t="shared" si="11"/>
        <v>3876.8</v>
      </c>
      <c r="W18" s="108">
        <f>AC18</f>
        <v>0</v>
      </c>
      <c r="X18" s="108">
        <f>AF18</f>
        <v>0</v>
      </c>
      <c r="Y18" s="108">
        <f>AI18</f>
        <v>0</v>
      </c>
      <c r="Z18" s="108">
        <f>AL18</f>
        <v>3876.8</v>
      </c>
      <c r="AA18" s="108">
        <f t="shared" ref="AA18:AL18" si="72">SUM(AA19:AA24)</f>
        <v>0</v>
      </c>
      <c r="AB18" s="108">
        <f t="shared" si="72"/>
        <v>0</v>
      </c>
      <c r="AC18" s="108">
        <f t="shared" si="72"/>
        <v>0</v>
      </c>
      <c r="AD18" s="108">
        <f t="shared" si="72"/>
        <v>0</v>
      </c>
      <c r="AE18" s="108">
        <f t="shared" si="72"/>
        <v>0</v>
      </c>
      <c r="AF18" s="108">
        <f t="shared" si="72"/>
        <v>0</v>
      </c>
      <c r="AG18" s="108">
        <f t="shared" si="72"/>
        <v>0</v>
      </c>
      <c r="AH18" s="108">
        <f t="shared" si="72"/>
        <v>0</v>
      </c>
      <c r="AI18" s="108">
        <f t="shared" si="72"/>
        <v>0</v>
      </c>
      <c r="AJ18" s="108">
        <f t="shared" si="72"/>
        <v>0</v>
      </c>
      <c r="AK18" s="108">
        <f t="shared" si="72"/>
        <v>0</v>
      </c>
      <c r="AL18" s="108">
        <f t="shared" si="72"/>
        <v>3876.8</v>
      </c>
      <c r="AM18" s="108">
        <f t="shared" si="13"/>
        <v>39617.800000000003</v>
      </c>
      <c r="AN18" s="108">
        <f>AT18</f>
        <v>0</v>
      </c>
      <c r="AO18" s="108">
        <f>AW18</f>
        <v>0</v>
      </c>
      <c r="AP18" s="108">
        <f>AZ18</f>
        <v>0</v>
      </c>
      <c r="AQ18" s="108">
        <f>BC18</f>
        <v>39617.800000000003</v>
      </c>
      <c r="AR18" s="108">
        <f t="shared" ref="AR18:BC18" si="73">SUM(AR19:AR24)</f>
        <v>0</v>
      </c>
      <c r="AS18" s="108">
        <f t="shared" si="73"/>
        <v>0</v>
      </c>
      <c r="AT18" s="108">
        <f t="shared" si="73"/>
        <v>0</v>
      </c>
      <c r="AU18" s="108">
        <f t="shared" si="73"/>
        <v>0</v>
      </c>
      <c r="AV18" s="108">
        <f t="shared" si="73"/>
        <v>0</v>
      </c>
      <c r="AW18" s="108">
        <f t="shared" si="73"/>
        <v>0</v>
      </c>
      <c r="AX18" s="108">
        <f t="shared" si="73"/>
        <v>0</v>
      </c>
      <c r="AY18" s="108">
        <f t="shared" si="73"/>
        <v>0</v>
      </c>
      <c r="AZ18" s="108">
        <f t="shared" si="73"/>
        <v>0</v>
      </c>
      <c r="BA18" s="108">
        <f t="shared" si="73"/>
        <v>0</v>
      </c>
      <c r="BB18" s="108">
        <f t="shared" si="73"/>
        <v>0</v>
      </c>
      <c r="BC18" s="108">
        <f t="shared" si="73"/>
        <v>39617.800000000003</v>
      </c>
      <c r="BD18" s="108">
        <f>BH18</f>
        <v>229978</v>
      </c>
      <c r="BE18" s="108">
        <f>BK18</f>
        <v>0</v>
      </c>
      <c r="BF18" s="108">
        <f>BN18</f>
        <v>0</v>
      </c>
      <c r="BG18" s="108">
        <f>BQ18</f>
        <v>0</v>
      </c>
      <c r="BH18" s="108">
        <f>BT18</f>
        <v>229978</v>
      </c>
      <c r="BI18" s="108">
        <f t="shared" ref="BI18:BT18" si="74">SUM(BI19:BI24)</f>
        <v>0</v>
      </c>
      <c r="BJ18" s="108">
        <f t="shared" si="74"/>
        <v>0</v>
      </c>
      <c r="BK18" s="108">
        <f t="shared" si="74"/>
        <v>0</v>
      </c>
      <c r="BL18" s="108">
        <f t="shared" si="74"/>
        <v>0</v>
      </c>
      <c r="BM18" s="108">
        <f t="shared" si="74"/>
        <v>0</v>
      </c>
      <c r="BN18" s="108">
        <f t="shared" si="74"/>
        <v>0</v>
      </c>
      <c r="BO18" s="108">
        <f t="shared" si="74"/>
        <v>0</v>
      </c>
      <c r="BP18" s="108">
        <f t="shared" si="74"/>
        <v>0</v>
      </c>
      <c r="BQ18" s="108">
        <f t="shared" si="74"/>
        <v>0</v>
      </c>
      <c r="BR18" s="108">
        <f t="shared" si="74"/>
        <v>0</v>
      </c>
      <c r="BS18" s="108">
        <f t="shared" si="74"/>
        <v>0</v>
      </c>
      <c r="BT18" s="108">
        <f t="shared" si="74"/>
        <v>229978</v>
      </c>
      <c r="BU18" s="108">
        <f>BY18</f>
        <v>434642</v>
      </c>
      <c r="BV18" s="108">
        <f t="shared" si="16"/>
        <v>0</v>
      </c>
      <c r="BW18" s="108">
        <f t="shared" si="17"/>
        <v>0</v>
      </c>
      <c r="BX18" s="108">
        <f t="shared" si="18"/>
        <v>0</v>
      </c>
      <c r="BY18" s="108">
        <f t="shared" si="19"/>
        <v>434642</v>
      </c>
      <c r="BZ18" s="108">
        <f t="shared" ref="BZ18:CK18" si="75">SUM(BZ19:BZ24)</f>
        <v>0</v>
      </c>
      <c r="CA18" s="108">
        <f t="shared" si="75"/>
        <v>0</v>
      </c>
      <c r="CB18" s="108">
        <f t="shared" si="75"/>
        <v>0</v>
      </c>
      <c r="CC18" s="108">
        <f t="shared" si="75"/>
        <v>0</v>
      </c>
      <c r="CD18" s="108">
        <f t="shared" si="75"/>
        <v>0</v>
      </c>
      <c r="CE18" s="108">
        <f t="shared" si="75"/>
        <v>0</v>
      </c>
      <c r="CF18" s="108">
        <f t="shared" si="75"/>
        <v>0</v>
      </c>
      <c r="CG18" s="108">
        <f t="shared" si="75"/>
        <v>0</v>
      </c>
      <c r="CH18" s="108">
        <f t="shared" si="75"/>
        <v>0</v>
      </c>
      <c r="CI18" s="108">
        <f t="shared" si="75"/>
        <v>0</v>
      </c>
      <c r="CJ18" s="108">
        <f t="shared" si="75"/>
        <v>0</v>
      </c>
      <c r="CK18" s="108">
        <f t="shared" si="75"/>
        <v>434642</v>
      </c>
      <c r="CL18" s="108">
        <f>DB18</f>
        <v>433228</v>
      </c>
      <c r="CM18" s="108">
        <v>75948.3</v>
      </c>
      <c r="CN18" s="108">
        <v>118903.6</v>
      </c>
      <c r="CO18" s="108">
        <v>113744.9</v>
      </c>
      <c r="CP18" s="108">
        <v>124631.2</v>
      </c>
      <c r="CQ18" s="108">
        <f t="shared" ref="CQ18:DB18" si="76">SUM(CQ19:CQ24)</f>
        <v>11477.6</v>
      </c>
      <c r="CR18" s="108">
        <f t="shared" si="76"/>
        <v>45808.3</v>
      </c>
      <c r="CS18" s="108">
        <f t="shared" si="76"/>
        <v>75948.3</v>
      </c>
      <c r="CT18" s="108">
        <v>115458.2</v>
      </c>
      <c r="CU18" s="108">
        <f t="shared" si="76"/>
        <v>143822.39999999999</v>
      </c>
      <c r="CV18" s="108">
        <f t="shared" si="76"/>
        <v>194851.9</v>
      </c>
      <c r="CW18" s="108">
        <f t="shared" si="76"/>
        <v>238277.9</v>
      </c>
      <c r="CX18" s="108">
        <f t="shared" si="76"/>
        <v>277295</v>
      </c>
      <c r="CY18" s="108">
        <f t="shared" si="76"/>
        <v>308596.8</v>
      </c>
      <c r="CZ18" s="108">
        <f t="shared" si="76"/>
        <v>352155.1</v>
      </c>
      <c r="DA18" s="108">
        <f t="shared" si="76"/>
        <v>400611.9</v>
      </c>
      <c r="DB18" s="108">
        <f t="shared" si="76"/>
        <v>433228</v>
      </c>
      <c r="DC18" s="108">
        <f>DS18</f>
        <v>372123</v>
      </c>
      <c r="DD18" s="108">
        <v>93010.4</v>
      </c>
      <c r="DE18" s="108">
        <v>81498.100000000006</v>
      </c>
      <c r="DF18" s="108">
        <v>87689.2</v>
      </c>
      <c r="DG18" s="108">
        <v>109925.3</v>
      </c>
      <c r="DH18" s="108">
        <f t="shared" ref="DH18:DS18" si="77">SUM(DH19:DH24)</f>
        <v>40855.199999999997</v>
      </c>
      <c r="DI18" s="108">
        <f t="shared" si="77"/>
        <v>63986.2</v>
      </c>
      <c r="DJ18" s="108">
        <f t="shared" si="77"/>
        <v>93010.4</v>
      </c>
      <c r="DK18" s="108">
        <f t="shared" si="77"/>
        <v>124385.1</v>
      </c>
      <c r="DL18" s="108">
        <f t="shared" si="77"/>
        <v>154656.6</v>
      </c>
      <c r="DM18" s="108">
        <f t="shared" si="77"/>
        <v>174508.5</v>
      </c>
      <c r="DN18" s="108">
        <f t="shared" si="77"/>
        <v>209241.60000000001</v>
      </c>
      <c r="DO18" s="108">
        <f t="shared" si="77"/>
        <v>236872</v>
      </c>
      <c r="DP18" s="108">
        <f t="shared" si="77"/>
        <v>262197.7</v>
      </c>
      <c r="DQ18" s="108">
        <f t="shared" si="77"/>
        <v>297302.90000000002</v>
      </c>
      <c r="DR18" s="108">
        <f t="shared" si="77"/>
        <v>332563.5</v>
      </c>
      <c r="DS18" s="108">
        <f t="shared" si="77"/>
        <v>372123</v>
      </c>
      <c r="DT18" s="108">
        <f>EJ18</f>
        <v>336122</v>
      </c>
      <c r="DU18" s="108">
        <v>99041.7</v>
      </c>
      <c r="DV18" s="108">
        <v>88828.1</v>
      </c>
      <c r="DW18" s="108">
        <v>73405.600000000006</v>
      </c>
      <c r="DX18" s="108">
        <v>74846.600000000006</v>
      </c>
      <c r="DY18" s="108">
        <f t="shared" ref="DY18:EJ18" si="78">SUM(DY19:DY24)</f>
        <v>25426.400000000001</v>
      </c>
      <c r="DZ18" s="108">
        <f t="shared" si="78"/>
        <v>59550.2</v>
      </c>
      <c r="EA18" s="108">
        <f t="shared" si="78"/>
        <v>99041.7</v>
      </c>
      <c r="EB18" s="108">
        <f t="shared" si="78"/>
        <v>130801.8</v>
      </c>
      <c r="EC18" s="108">
        <f t="shared" si="78"/>
        <v>164586.5</v>
      </c>
      <c r="ED18" s="108">
        <f t="shared" si="78"/>
        <v>187869.8</v>
      </c>
      <c r="EE18" s="108">
        <f t="shared" si="78"/>
        <v>220575.1</v>
      </c>
      <c r="EF18" s="108">
        <f t="shared" si="78"/>
        <v>241653.1</v>
      </c>
      <c r="EG18" s="108">
        <f t="shared" si="78"/>
        <v>261275.4</v>
      </c>
      <c r="EH18" s="108">
        <f t="shared" si="78"/>
        <v>290775.8</v>
      </c>
      <c r="EI18" s="108">
        <f t="shared" si="78"/>
        <v>324213.40000000002</v>
      </c>
      <c r="EJ18" s="108">
        <f t="shared" si="78"/>
        <v>336122</v>
      </c>
      <c r="EK18" s="108">
        <v>452365</v>
      </c>
      <c r="EL18" s="108">
        <v>139178.79999999999</v>
      </c>
      <c r="EM18" s="108">
        <v>93561</v>
      </c>
      <c r="EN18" s="108">
        <v>90845.6</v>
      </c>
      <c r="EO18" s="108">
        <v>128779.6</v>
      </c>
      <c r="EP18" s="108">
        <f t="shared" ref="EP18:EW18" si="79">SUM(EP19:EP24)</f>
        <v>31733</v>
      </c>
      <c r="EQ18" s="108">
        <f t="shared" si="79"/>
        <v>67933.100000000006</v>
      </c>
      <c r="ER18" s="108">
        <f t="shared" si="79"/>
        <v>139178.79999999999</v>
      </c>
      <c r="ES18" s="108">
        <f t="shared" si="79"/>
        <v>169733.8</v>
      </c>
      <c r="ET18" s="108">
        <f t="shared" si="79"/>
        <v>195925.4</v>
      </c>
      <c r="EU18" s="108">
        <f t="shared" si="79"/>
        <v>232739.8</v>
      </c>
      <c r="EV18" s="108">
        <f t="shared" si="79"/>
        <v>265995.8</v>
      </c>
      <c r="EW18" s="108">
        <f t="shared" si="79"/>
        <v>298916.7</v>
      </c>
      <c r="EX18" s="108">
        <v>323585.40000000002</v>
      </c>
      <c r="EY18" s="108">
        <v>365165</v>
      </c>
      <c r="EZ18" s="108">
        <v>407760.7</v>
      </c>
      <c r="FA18" s="108">
        <v>452365</v>
      </c>
      <c r="FB18" s="108">
        <v>567579</v>
      </c>
      <c r="FC18" s="108">
        <v>124485.7</v>
      </c>
      <c r="FD18" s="108">
        <v>114758.2</v>
      </c>
      <c r="FE18" s="108">
        <v>116768.4</v>
      </c>
      <c r="FF18" s="108">
        <v>211566.7</v>
      </c>
      <c r="FG18" s="108">
        <v>45383.1</v>
      </c>
      <c r="FH18" s="108">
        <v>86736.7</v>
      </c>
      <c r="FI18" s="108">
        <v>124485.7</v>
      </c>
      <c r="FJ18" s="108">
        <v>168153.9</v>
      </c>
      <c r="FK18" s="108">
        <v>199640.9</v>
      </c>
      <c r="FL18" s="108">
        <v>239243.9</v>
      </c>
      <c r="FM18" s="108">
        <v>290743.09999999998</v>
      </c>
      <c r="FN18" s="108">
        <v>319398</v>
      </c>
      <c r="FO18" s="108">
        <v>356012.3</v>
      </c>
      <c r="FP18" s="108">
        <v>415303</v>
      </c>
      <c r="FQ18" s="108">
        <v>501950.7</v>
      </c>
      <c r="FR18" s="108">
        <v>567579</v>
      </c>
      <c r="FS18" s="108">
        <v>572772</v>
      </c>
      <c r="FT18" s="108">
        <v>191241.60000000001</v>
      </c>
      <c r="FU18" s="108">
        <v>150810.1</v>
      </c>
      <c r="FV18" s="108">
        <v>99862.399999999994</v>
      </c>
      <c r="FW18" s="108">
        <v>130857.9</v>
      </c>
      <c r="FX18" s="108">
        <v>52392.3</v>
      </c>
      <c r="FY18" s="108">
        <v>113522.4</v>
      </c>
      <c r="FZ18" s="108">
        <f>SUM(FZ19:FZ24)</f>
        <v>191241.60000000001</v>
      </c>
      <c r="GA18" s="108">
        <v>250807.1</v>
      </c>
      <c r="GB18" s="108">
        <v>302338.59999999998</v>
      </c>
      <c r="GC18" s="108">
        <v>342051.7</v>
      </c>
      <c r="GD18" s="108">
        <v>371884.9</v>
      </c>
      <c r="GE18" s="108">
        <v>411371.5</v>
      </c>
      <c r="GF18" s="108">
        <v>441914.1</v>
      </c>
      <c r="GG18" s="108">
        <v>472080.2</v>
      </c>
      <c r="GH18" s="108">
        <v>515202.5</v>
      </c>
      <c r="GI18" s="108">
        <v>572772</v>
      </c>
      <c r="GJ18" s="108">
        <v>993670.1</v>
      </c>
      <c r="GK18" s="108">
        <v>209284.6</v>
      </c>
      <c r="GL18" s="108">
        <v>283945</v>
      </c>
      <c r="GM18" s="108">
        <v>244222.1</v>
      </c>
      <c r="GN18" s="108">
        <v>256211</v>
      </c>
      <c r="GO18" s="108">
        <v>33861.9</v>
      </c>
      <c r="GP18" s="108">
        <v>110889.9</v>
      </c>
      <c r="GQ18" s="108">
        <v>209284.6</v>
      </c>
      <c r="GR18" s="108">
        <v>304740.3</v>
      </c>
      <c r="GS18" s="108">
        <v>397689.4</v>
      </c>
      <c r="GT18" s="108">
        <v>493229.6</v>
      </c>
      <c r="GU18" s="108">
        <v>577035.4</v>
      </c>
      <c r="GV18" s="108">
        <v>674241.7</v>
      </c>
      <c r="GW18" s="108">
        <v>737451.7</v>
      </c>
      <c r="GX18" s="108">
        <v>859243</v>
      </c>
      <c r="GY18" s="108">
        <v>918610.5</v>
      </c>
      <c r="GZ18" s="108">
        <v>993662.7</v>
      </c>
      <c r="HA18" s="108">
        <v>967614</v>
      </c>
      <c r="HB18" s="108">
        <v>196125.8</v>
      </c>
      <c r="HC18" s="108">
        <v>160779.1</v>
      </c>
      <c r="HD18" s="108">
        <v>317631</v>
      </c>
      <c r="HE18" s="108">
        <v>293078.09999999998</v>
      </c>
      <c r="HF18" s="108">
        <v>41043.599999999999</v>
      </c>
      <c r="HG18" s="108">
        <v>124376.7</v>
      </c>
      <c r="HH18" s="108">
        <v>196125.8</v>
      </c>
      <c r="HI18" s="108">
        <v>237813.3</v>
      </c>
      <c r="HJ18" s="108">
        <v>290274.2</v>
      </c>
      <c r="HK18" s="108">
        <v>356904.9</v>
      </c>
      <c r="HL18" s="108">
        <v>430250</v>
      </c>
      <c r="HM18" s="108">
        <v>530463.5</v>
      </c>
      <c r="HN18" s="108">
        <v>674535.9</v>
      </c>
      <c r="HO18" s="108">
        <v>757455.5</v>
      </c>
      <c r="HP18" s="108">
        <v>839140.4</v>
      </c>
      <c r="HQ18" s="108">
        <v>967614</v>
      </c>
      <c r="HR18" s="108">
        <v>912356.5</v>
      </c>
      <c r="HS18" s="108">
        <v>286842.2</v>
      </c>
      <c r="HT18" s="108">
        <v>184686.9</v>
      </c>
      <c r="HU18" s="108">
        <v>158655.20000000001</v>
      </c>
      <c r="HV18" s="108">
        <v>282172.2</v>
      </c>
      <c r="HW18" s="108">
        <v>60052.2</v>
      </c>
      <c r="HX18" s="108">
        <v>178363.1</v>
      </c>
      <c r="HY18" s="108">
        <v>286842.2</v>
      </c>
      <c r="HZ18" s="108">
        <v>349217.1</v>
      </c>
      <c r="IA18" s="108">
        <v>401662.1</v>
      </c>
      <c r="IB18" s="108">
        <v>471529.1</v>
      </c>
      <c r="IC18" s="108">
        <v>531276.30000000005</v>
      </c>
      <c r="ID18" s="108">
        <v>576715.4</v>
      </c>
      <c r="IE18" s="108">
        <v>630184.30000000005</v>
      </c>
      <c r="IF18" s="108">
        <v>698941.3</v>
      </c>
      <c r="IG18" s="108">
        <v>778172.5</v>
      </c>
      <c r="IH18" s="108">
        <v>912356.5</v>
      </c>
    </row>
    <row r="19" spans="1:242" s="32" customFormat="1" ht="14.1" customHeight="1" x14ac:dyDescent="0.2">
      <c r="A19" s="112" t="s">
        <v>54</v>
      </c>
      <c r="B19" s="51">
        <v>13</v>
      </c>
      <c r="C19" s="51" t="s">
        <v>55</v>
      </c>
      <c r="D19" s="30"/>
      <c r="E19" s="108">
        <f t="shared" si="9"/>
        <v>2101.8000000000002</v>
      </c>
      <c r="F19" s="108">
        <f>L19</f>
        <v>0</v>
      </c>
      <c r="G19" s="108">
        <f>O19</f>
        <v>0</v>
      </c>
      <c r="H19" s="108">
        <f>R19</f>
        <v>0</v>
      </c>
      <c r="I19" s="108">
        <f>U19</f>
        <v>2101.8000000000002</v>
      </c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>
        <v>2101.8000000000002</v>
      </c>
      <c r="V19" s="108">
        <f t="shared" si="11"/>
        <v>3876.8</v>
      </c>
      <c r="W19" s="108">
        <f>AC19</f>
        <v>0</v>
      </c>
      <c r="X19" s="108">
        <f>AF19</f>
        <v>0</v>
      </c>
      <c r="Y19" s="108">
        <f>AI19</f>
        <v>0</v>
      </c>
      <c r="Z19" s="108">
        <f>AL19</f>
        <v>3876.8</v>
      </c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>
        <v>3876.8</v>
      </c>
      <c r="AM19" s="108">
        <f t="shared" si="13"/>
        <v>39617.800000000003</v>
      </c>
      <c r="AN19" s="108">
        <f>AT19</f>
        <v>0</v>
      </c>
      <c r="AO19" s="108">
        <f>AW19</f>
        <v>0</v>
      </c>
      <c r="AP19" s="108">
        <f>AZ19</f>
        <v>0</v>
      </c>
      <c r="AQ19" s="108">
        <f>BC19</f>
        <v>39617.800000000003</v>
      </c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>
        <v>39617.800000000003</v>
      </c>
      <c r="BD19" s="108">
        <f>BH19</f>
        <v>229978</v>
      </c>
      <c r="BE19" s="108">
        <f>BK19</f>
        <v>0</v>
      </c>
      <c r="BF19" s="108">
        <f>BN19</f>
        <v>0</v>
      </c>
      <c r="BG19" s="108">
        <f>BQ19</f>
        <v>0</v>
      </c>
      <c r="BH19" s="108">
        <f>BT19</f>
        <v>229978</v>
      </c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>
        <v>229978</v>
      </c>
      <c r="BU19" s="108">
        <f>BY19</f>
        <v>434642</v>
      </c>
      <c r="BV19" s="108">
        <f t="shared" si="16"/>
        <v>0</v>
      </c>
      <c r="BW19" s="108">
        <f t="shared" si="17"/>
        <v>0</v>
      </c>
      <c r="BX19" s="108">
        <f t="shared" si="18"/>
        <v>0</v>
      </c>
      <c r="BY19" s="108">
        <f t="shared" si="19"/>
        <v>434642</v>
      </c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>
        <v>434642</v>
      </c>
      <c r="CL19" s="108">
        <f>DB19</f>
        <v>433228</v>
      </c>
      <c r="CM19" s="108">
        <v>75948.3</v>
      </c>
      <c r="CN19" s="108">
        <v>118903.6</v>
      </c>
      <c r="CO19" s="108">
        <v>113744.9</v>
      </c>
      <c r="CP19" s="108">
        <v>124631.2</v>
      </c>
      <c r="CQ19" s="108">
        <v>11477.6</v>
      </c>
      <c r="CR19" s="108">
        <v>45808.3</v>
      </c>
      <c r="CS19" s="108">
        <v>75948.3</v>
      </c>
      <c r="CT19" s="108">
        <v>115458.2</v>
      </c>
      <c r="CU19" s="108">
        <v>143822.39999999999</v>
      </c>
      <c r="CV19" s="108">
        <v>194851.9</v>
      </c>
      <c r="CW19" s="108">
        <v>238277.9</v>
      </c>
      <c r="CX19" s="108">
        <v>277295</v>
      </c>
      <c r="CY19" s="108">
        <v>308596.8</v>
      </c>
      <c r="CZ19" s="108">
        <v>352155.1</v>
      </c>
      <c r="DA19" s="108">
        <v>400611.9</v>
      </c>
      <c r="DB19" s="108">
        <v>433228</v>
      </c>
      <c r="DC19" s="108">
        <f>DS19</f>
        <v>372123</v>
      </c>
      <c r="DD19" s="108">
        <v>93010.4</v>
      </c>
      <c r="DE19" s="108">
        <v>81498.100000000006</v>
      </c>
      <c r="DF19" s="108">
        <v>87689.2</v>
      </c>
      <c r="DG19" s="108">
        <v>109925.3</v>
      </c>
      <c r="DH19" s="108">
        <v>40855.199999999997</v>
      </c>
      <c r="DI19" s="108">
        <v>63986.2</v>
      </c>
      <c r="DJ19" s="108">
        <v>93010.4</v>
      </c>
      <c r="DK19" s="108">
        <v>124385.1</v>
      </c>
      <c r="DL19" s="108">
        <v>154656.6</v>
      </c>
      <c r="DM19" s="108">
        <v>174508.5</v>
      </c>
      <c r="DN19" s="108">
        <v>209241.60000000001</v>
      </c>
      <c r="DO19" s="108">
        <v>236872</v>
      </c>
      <c r="DP19" s="108">
        <v>262197.7</v>
      </c>
      <c r="DQ19" s="108">
        <v>297302.90000000002</v>
      </c>
      <c r="DR19" s="108">
        <v>332563.5</v>
      </c>
      <c r="DS19" s="108">
        <v>372123</v>
      </c>
      <c r="DT19" s="108">
        <f>EJ19</f>
        <v>336122</v>
      </c>
      <c r="DU19" s="108">
        <v>99041.7</v>
      </c>
      <c r="DV19" s="108">
        <v>88828.1</v>
      </c>
      <c r="DW19" s="108">
        <v>73405.600000000006</v>
      </c>
      <c r="DX19" s="108">
        <v>74846.600000000006</v>
      </c>
      <c r="DY19" s="108">
        <v>25426.400000000001</v>
      </c>
      <c r="DZ19" s="108">
        <v>59550.2</v>
      </c>
      <c r="EA19" s="108">
        <v>99041.7</v>
      </c>
      <c r="EB19" s="108">
        <v>130801.8</v>
      </c>
      <c r="EC19" s="108">
        <v>164586.5</v>
      </c>
      <c r="ED19" s="108">
        <v>187869.8</v>
      </c>
      <c r="EE19" s="108">
        <v>220575.1</v>
      </c>
      <c r="EF19" s="108">
        <v>241653.1</v>
      </c>
      <c r="EG19" s="108">
        <v>261275.4</v>
      </c>
      <c r="EH19" s="108">
        <v>290775.8</v>
      </c>
      <c r="EI19" s="108">
        <v>324213.40000000002</v>
      </c>
      <c r="EJ19" s="108">
        <v>336122</v>
      </c>
      <c r="EK19" s="108">
        <v>452365</v>
      </c>
      <c r="EL19" s="108">
        <v>139178.79999999999</v>
      </c>
      <c r="EM19" s="108">
        <v>93561</v>
      </c>
      <c r="EN19" s="108">
        <v>90845.6</v>
      </c>
      <c r="EO19" s="108">
        <v>128779.6</v>
      </c>
      <c r="EP19" s="108">
        <v>31733</v>
      </c>
      <c r="EQ19" s="108">
        <v>67933.100000000006</v>
      </c>
      <c r="ER19" s="108">
        <v>139178.79999999999</v>
      </c>
      <c r="ES19" s="108">
        <v>169733.8</v>
      </c>
      <c r="ET19" s="108">
        <v>195925.4</v>
      </c>
      <c r="EU19" s="108">
        <v>232739.8</v>
      </c>
      <c r="EV19" s="108">
        <v>265995.8</v>
      </c>
      <c r="EW19" s="108">
        <v>298916.7</v>
      </c>
      <c r="EX19" s="108">
        <v>323585.40000000002</v>
      </c>
      <c r="EY19" s="108">
        <v>365165</v>
      </c>
      <c r="EZ19" s="108">
        <v>407760.7</v>
      </c>
      <c r="FA19" s="108">
        <v>452365</v>
      </c>
      <c r="FB19" s="108">
        <v>567579</v>
      </c>
      <c r="FC19" s="108">
        <v>124485.7</v>
      </c>
      <c r="FD19" s="108">
        <v>114758.2</v>
      </c>
      <c r="FE19" s="108">
        <v>116768.4</v>
      </c>
      <c r="FF19" s="108">
        <v>211566.7</v>
      </c>
      <c r="FG19" s="108">
        <v>45383.1</v>
      </c>
      <c r="FH19" s="108">
        <v>86736.7</v>
      </c>
      <c r="FI19" s="108">
        <v>124485.7</v>
      </c>
      <c r="FJ19" s="108">
        <v>168153.9</v>
      </c>
      <c r="FK19" s="108">
        <v>199640.9</v>
      </c>
      <c r="FL19" s="108">
        <v>239243.9</v>
      </c>
      <c r="FM19" s="108">
        <v>290743.09999999998</v>
      </c>
      <c r="FN19" s="108">
        <v>319398</v>
      </c>
      <c r="FO19" s="108">
        <v>356012.3</v>
      </c>
      <c r="FP19" s="108">
        <v>415303</v>
      </c>
      <c r="FQ19" s="108">
        <v>501950.7</v>
      </c>
      <c r="FR19" s="108">
        <v>567579</v>
      </c>
      <c r="FS19" s="108">
        <v>572772</v>
      </c>
      <c r="FT19" s="108">
        <v>191241.60000000001</v>
      </c>
      <c r="FU19" s="108">
        <v>150810.1</v>
      </c>
      <c r="FV19" s="108">
        <v>99862.399999999994</v>
      </c>
      <c r="FW19" s="108">
        <v>130857.9</v>
      </c>
      <c r="FX19" s="108">
        <v>52392.3</v>
      </c>
      <c r="FY19" s="108">
        <v>113522.4</v>
      </c>
      <c r="FZ19" s="108">
        <v>191241.60000000001</v>
      </c>
      <c r="GA19" s="108">
        <v>250807.1</v>
      </c>
      <c r="GB19" s="108">
        <v>302338.59999999998</v>
      </c>
      <c r="GC19" s="108">
        <v>342051.7</v>
      </c>
      <c r="GD19" s="108">
        <v>371884.9</v>
      </c>
      <c r="GE19" s="108">
        <v>411371.5</v>
      </c>
      <c r="GF19" s="108">
        <v>441914.1</v>
      </c>
      <c r="GG19" s="108">
        <v>472080.2</v>
      </c>
      <c r="GH19" s="108">
        <v>515202.5</v>
      </c>
      <c r="GI19" s="108">
        <v>572772</v>
      </c>
      <c r="GJ19" s="108">
        <v>993670.1</v>
      </c>
      <c r="GK19" s="108">
        <v>209284.6</v>
      </c>
      <c r="GL19" s="108">
        <v>283945</v>
      </c>
      <c r="GM19" s="108">
        <v>244222.1</v>
      </c>
      <c r="GN19" s="108">
        <v>256211</v>
      </c>
      <c r="GO19" s="108">
        <v>33861.9</v>
      </c>
      <c r="GP19" s="108">
        <v>110889.9</v>
      </c>
      <c r="GQ19" s="108">
        <v>209284.6</v>
      </c>
      <c r="GR19" s="108">
        <v>304740.3</v>
      </c>
      <c r="GS19" s="108">
        <v>397689.4</v>
      </c>
      <c r="GT19" s="108">
        <v>493229.6</v>
      </c>
      <c r="GU19" s="108">
        <v>577035.4</v>
      </c>
      <c r="GV19" s="108">
        <v>674241.7</v>
      </c>
      <c r="GW19" s="108">
        <v>737451.7</v>
      </c>
      <c r="GX19" s="108">
        <v>859243</v>
      </c>
      <c r="GY19" s="108">
        <v>918610.5</v>
      </c>
      <c r="GZ19" s="108">
        <v>993662.7</v>
      </c>
      <c r="HA19" s="108">
        <v>967614</v>
      </c>
      <c r="HB19" s="108">
        <v>196125.8</v>
      </c>
      <c r="HC19" s="108">
        <v>160779.1</v>
      </c>
      <c r="HD19" s="108">
        <v>317631</v>
      </c>
      <c r="HE19" s="108">
        <v>293078.09999999998</v>
      </c>
      <c r="HF19" s="108">
        <v>41043.599999999999</v>
      </c>
      <c r="HG19" s="108">
        <v>124376.7</v>
      </c>
      <c r="HH19" s="108">
        <v>196125.8</v>
      </c>
      <c r="HI19" s="108">
        <v>237813.3</v>
      </c>
      <c r="HJ19" s="108">
        <v>290274.2</v>
      </c>
      <c r="HK19" s="108">
        <v>356904.9</v>
      </c>
      <c r="HL19" s="108">
        <v>430250</v>
      </c>
      <c r="HM19" s="108">
        <v>530463.5</v>
      </c>
      <c r="HN19" s="108">
        <v>674535.9</v>
      </c>
      <c r="HO19" s="108">
        <v>757455.5</v>
      </c>
      <c r="HP19" s="108">
        <v>839140.4</v>
      </c>
      <c r="HQ19" s="108">
        <v>967614</v>
      </c>
      <c r="HR19" s="108">
        <v>912356.5</v>
      </c>
      <c r="HS19" s="108">
        <v>286842.2</v>
      </c>
      <c r="HT19" s="108">
        <v>184686.9</v>
      </c>
      <c r="HU19" s="108">
        <v>158655.20000000001</v>
      </c>
      <c r="HV19" s="108">
        <v>282172.2</v>
      </c>
      <c r="HW19" s="108">
        <v>60052.2</v>
      </c>
      <c r="HX19" s="108">
        <v>178363.1</v>
      </c>
      <c r="HY19" s="108">
        <v>286842.2</v>
      </c>
      <c r="HZ19" s="108">
        <v>349217.1</v>
      </c>
      <c r="IA19" s="108">
        <v>401662.1</v>
      </c>
      <c r="IB19" s="108">
        <v>471529.1</v>
      </c>
      <c r="IC19" s="108">
        <v>531276.30000000005</v>
      </c>
      <c r="ID19" s="108">
        <v>576715.4</v>
      </c>
      <c r="IE19" s="108">
        <v>630184.30000000005</v>
      </c>
      <c r="IF19" s="108">
        <v>698941.3</v>
      </c>
      <c r="IG19" s="108">
        <v>778172.5</v>
      </c>
      <c r="IH19" s="108">
        <v>912356.5</v>
      </c>
    </row>
    <row r="20" spans="1:242" s="32" customFormat="1" ht="24" customHeight="1" x14ac:dyDescent="0.2">
      <c r="A20" s="112" t="s">
        <v>56</v>
      </c>
      <c r="B20" s="51">
        <v>14</v>
      </c>
      <c r="C20" s="51" t="s">
        <v>57</v>
      </c>
      <c r="D20" s="30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>
        <v>0</v>
      </c>
      <c r="FC20" s="108"/>
      <c r="FD20" s="108"/>
      <c r="FE20" s="108"/>
      <c r="FF20" s="108">
        <v>0</v>
      </c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  <c r="ID20" s="108"/>
      <c r="IE20" s="108"/>
      <c r="IF20" s="108"/>
      <c r="IG20" s="108"/>
      <c r="IH20" s="108"/>
    </row>
    <row r="21" spans="1:242" s="32" customFormat="1" ht="12.95" customHeight="1" x14ac:dyDescent="0.2">
      <c r="A21" s="112" t="s">
        <v>58</v>
      </c>
      <c r="B21" s="51">
        <v>15</v>
      </c>
      <c r="C21" s="51" t="s">
        <v>59</v>
      </c>
      <c r="D21" s="30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>
        <v>0</v>
      </c>
      <c r="FC21" s="108"/>
      <c r="FD21" s="108"/>
      <c r="FE21" s="108"/>
      <c r="FF21" s="108">
        <v>0</v>
      </c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  <c r="ID21" s="108"/>
      <c r="IE21" s="108"/>
      <c r="IF21" s="108"/>
      <c r="IG21" s="108"/>
      <c r="IH21" s="108"/>
    </row>
    <row r="22" spans="1:242" s="32" customFormat="1" ht="12.95" customHeight="1" x14ac:dyDescent="0.2">
      <c r="A22" s="112" t="s">
        <v>60</v>
      </c>
      <c r="B22" s="51">
        <v>16</v>
      </c>
      <c r="C22" s="51" t="s">
        <v>61</v>
      </c>
      <c r="D22" s="30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J22" s="108"/>
      <c r="EK22" s="108"/>
      <c r="EL22" s="108"/>
      <c r="EM22" s="108"/>
      <c r="EN22" s="108"/>
      <c r="EO22" s="108"/>
      <c r="EP22" s="108"/>
      <c r="EQ22" s="108"/>
      <c r="ER22" s="108"/>
      <c r="ES22" s="108"/>
      <c r="ET22" s="108"/>
      <c r="EU22" s="108"/>
      <c r="EV22" s="108"/>
      <c r="EW22" s="108"/>
      <c r="EX22" s="108"/>
      <c r="EY22" s="108"/>
      <c r="EZ22" s="108"/>
      <c r="FA22" s="108"/>
      <c r="FB22" s="108">
        <v>0</v>
      </c>
      <c r="FC22" s="108"/>
      <c r="FD22" s="108"/>
      <c r="FE22" s="108"/>
      <c r="FF22" s="108">
        <v>0</v>
      </c>
      <c r="FG22" s="108"/>
      <c r="FH22" s="108"/>
      <c r="FI22" s="108"/>
      <c r="FJ22" s="108"/>
      <c r="FK22" s="108"/>
      <c r="FL22" s="108"/>
      <c r="FM22" s="108"/>
      <c r="FN22" s="108"/>
      <c r="FO22" s="108"/>
      <c r="FP22" s="108"/>
      <c r="FQ22" s="108"/>
      <c r="FR22" s="108"/>
      <c r="FS22" s="108"/>
      <c r="FT22" s="108"/>
      <c r="FU22" s="108"/>
      <c r="FV22" s="108"/>
      <c r="FW22" s="108"/>
      <c r="FX22" s="108"/>
      <c r="FY22" s="108"/>
      <c r="FZ22" s="108"/>
      <c r="GA22" s="108"/>
      <c r="GB22" s="108"/>
      <c r="GC22" s="108"/>
      <c r="GD22" s="108"/>
      <c r="GE22" s="108"/>
      <c r="GF22" s="108"/>
      <c r="GG22" s="108"/>
      <c r="GH22" s="108"/>
      <c r="GI22" s="108"/>
      <c r="GJ22" s="108"/>
      <c r="GK22" s="108"/>
      <c r="GL22" s="108"/>
      <c r="GM22" s="108"/>
      <c r="GN22" s="108"/>
      <c r="GO22" s="108"/>
      <c r="GP22" s="108"/>
      <c r="GQ22" s="108"/>
      <c r="GR22" s="108"/>
      <c r="GS22" s="108"/>
      <c r="GT22" s="108"/>
      <c r="GU22" s="108"/>
      <c r="GV22" s="108"/>
      <c r="GW22" s="108"/>
      <c r="GX22" s="108"/>
      <c r="GY22" s="108"/>
      <c r="GZ22" s="108"/>
      <c r="HA22" s="108"/>
      <c r="HB22" s="108"/>
      <c r="HC22" s="108"/>
      <c r="HD22" s="108"/>
      <c r="HE22" s="108"/>
      <c r="HF22" s="108"/>
      <c r="HG22" s="108"/>
      <c r="HH22" s="108"/>
      <c r="HI22" s="108"/>
      <c r="HJ22" s="108"/>
      <c r="HK22" s="108"/>
      <c r="HL22" s="108"/>
      <c r="HM22" s="108"/>
      <c r="HN22" s="108"/>
      <c r="HO22" s="108"/>
      <c r="HP22" s="108"/>
      <c r="HQ22" s="108"/>
      <c r="HR22" s="108"/>
      <c r="HS22" s="108"/>
      <c r="HT22" s="108"/>
      <c r="HU22" s="108"/>
      <c r="HV22" s="108"/>
      <c r="HW22" s="108"/>
      <c r="HX22" s="108"/>
      <c r="HY22" s="108"/>
      <c r="HZ22" s="108"/>
      <c r="IA22" s="108"/>
      <c r="IB22" s="108"/>
      <c r="IC22" s="108"/>
      <c r="ID22" s="108"/>
      <c r="IE22" s="108"/>
      <c r="IF22" s="108"/>
      <c r="IG22" s="108"/>
      <c r="IH22" s="108"/>
    </row>
    <row r="23" spans="1:242" s="32" customFormat="1" ht="12.95" customHeight="1" x14ac:dyDescent="0.2">
      <c r="A23" s="112" t="s">
        <v>766</v>
      </c>
      <c r="B23" s="51">
        <v>17</v>
      </c>
      <c r="C23" s="51" t="s">
        <v>62</v>
      </c>
      <c r="D23" s="30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>
        <v>0</v>
      </c>
      <c r="FC23" s="108"/>
      <c r="FD23" s="108"/>
      <c r="FE23" s="108"/>
      <c r="FF23" s="108">
        <v>0</v>
      </c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</row>
    <row r="24" spans="1:242" s="32" customFormat="1" ht="12.95" customHeight="1" x14ac:dyDescent="0.2">
      <c r="A24" s="112" t="s">
        <v>63</v>
      </c>
      <c r="B24" s="51">
        <v>18</v>
      </c>
      <c r="C24" s="51" t="s">
        <v>64</v>
      </c>
      <c r="D24" s="30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>
        <v>0</v>
      </c>
      <c r="FC24" s="108"/>
      <c r="FD24" s="108"/>
      <c r="FE24" s="108"/>
      <c r="FF24" s="108">
        <v>0</v>
      </c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</row>
    <row r="25" spans="1:242" s="32" customFormat="1" ht="36" customHeight="1" x14ac:dyDescent="0.2">
      <c r="A25" s="112" t="s">
        <v>65</v>
      </c>
      <c r="B25" s="51">
        <v>19</v>
      </c>
      <c r="C25" s="51" t="s">
        <v>66</v>
      </c>
      <c r="D25" s="30"/>
      <c r="E25" s="108">
        <f t="shared" si="9"/>
        <v>106.7</v>
      </c>
      <c r="F25" s="108">
        <f>L25</f>
        <v>0</v>
      </c>
      <c r="G25" s="108">
        <f>O25</f>
        <v>0</v>
      </c>
      <c r="H25" s="108">
        <f>R25</f>
        <v>0</v>
      </c>
      <c r="I25" s="108">
        <f>U25</f>
        <v>106.7</v>
      </c>
      <c r="J25" s="108">
        <f t="shared" ref="J25:U25" si="80">SUM(J26:J27)</f>
        <v>0</v>
      </c>
      <c r="K25" s="108">
        <f t="shared" si="80"/>
        <v>0</v>
      </c>
      <c r="L25" s="108">
        <f t="shared" si="80"/>
        <v>0</v>
      </c>
      <c r="M25" s="108">
        <f t="shared" si="80"/>
        <v>0</v>
      </c>
      <c r="N25" s="108">
        <f t="shared" si="80"/>
        <v>0</v>
      </c>
      <c r="O25" s="108">
        <f t="shared" si="80"/>
        <v>0</v>
      </c>
      <c r="P25" s="108">
        <f t="shared" si="80"/>
        <v>0</v>
      </c>
      <c r="Q25" s="108">
        <f t="shared" si="80"/>
        <v>0</v>
      </c>
      <c r="R25" s="108">
        <f t="shared" si="80"/>
        <v>0</v>
      </c>
      <c r="S25" s="108">
        <f t="shared" si="80"/>
        <v>0</v>
      </c>
      <c r="T25" s="108">
        <f t="shared" si="80"/>
        <v>0</v>
      </c>
      <c r="U25" s="108">
        <f t="shared" si="80"/>
        <v>106.7</v>
      </c>
      <c r="V25" s="108">
        <f t="shared" si="11"/>
        <v>68</v>
      </c>
      <c r="W25" s="108">
        <f>AC25</f>
        <v>0</v>
      </c>
      <c r="X25" s="108">
        <f>AF25</f>
        <v>0</v>
      </c>
      <c r="Y25" s="108">
        <f>AI25</f>
        <v>0</v>
      </c>
      <c r="Z25" s="108">
        <f>AL25</f>
        <v>68</v>
      </c>
      <c r="AA25" s="108">
        <f t="shared" ref="AA25:AL25" si="81">SUM(AA26:AA27)</f>
        <v>0</v>
      </c>
      <c r="AB25" s="108">
        <f t="shared" si="81"/>
        <v>0</v>
      </c>
      <c r="AC25" s="108">
        <f t="shared" si="81"/>
        <v>0</v>
      </c>
      <c r="AD25" s="108">
        <f t="shared" si="81"/>
        <v>0</v>
      </c>
      <c r="AE25" s="108">
        <f t="shared" si="81"/>
        <v>0</v>
      </c>
      <c r="AF25" s="108">
        <f t="shared" si="81"/>
        <v>0</v>
      </c>
      <c r="AG25" s="108">
        <f t="shared" si="81"/>
        <v>0</v>
      </c>
      <c r="AH25" s="108">
        <f t="shared" si="81"/>
        <v>0</v>
      </c>
      <c r="AI25" s="108">
        <f t="shared" si="81"/>
        <v>0</v>
      </c>
      <c r="AJ25" s="108">
        <f t="shared" si="81"/>
        <v>0</v>
      </c>
      <c r="AK25" s="108">
        <f t="shared" si="81"/>
        <v>0</v>
      </c>
      <c r="AL25" s="108">
        <f t="shared" si="81"/>
        <v>68</v>
      </c>
      <c r="AM25" s="108">
        <f t="shared" si="13"/>
        <v>247.7</v>
      </c>
      <c r="AN25" s="108">
        <f>AT25</f>
        <v>0</v>
      </c>
      <c r="AO25" s="108">
        <f>AW25</f>
        <v>0</v>
      </c>
      <c r="AP25" s="108">
        <f>AZ25</f>
        <v>0</v>
      </c>
      <c r="AQ25" s="108">
        <f>BC25</f>
        <v>247.7</v>
      </c>
      <c r="AR25" s="108">
        <f t="shared" ref="AR25:BC25" si="82">SUM(AR26:AR27)</f>
        <v>0</v>
      </c>
      <c r="AS25" s="108">
        <f t="shared" si="82"/>
        <v>0</v>
      </c>
      <c r="AT25" s="108">
        <f t="shared" si="82"/>
        <v>0</v>
      </c>
      <c r="AU25" s="108">
        <f t="shared" si="82"/>
        <v>0</v>
      </c>
      <c r="AV25" s="108">
        <f t="shared" si="82"/>
        <v>0</v>
      </c>
      <c r="AW25" s="108">
        <f t="shared" si="82"/>
        <v>0</v>
      </c>
      <c r="AX25" s="108">
        <f t="shared" si="82"/>
        <v>0</v>
      </c>
      <c r="AY25" s="108">
        <f t="shared" si="82"/>
        <v>0</v>
      </c>
      <c r="AZ25" s="108">
        <f t="shared" si="82"/>
        <v>0</v>
      </c>
      <c r="BA25" s="108">
        <f t="shared" si="82"/>
        <v>0</v>
      </c>
      <c r="BB25" s="108">
        <f t="shared" si="82"/>
        <v>0</v>
      </c>
      <c r="BC25" s="108">
        <f t="shared" si="82"/>
        <v>247.7</v>
      </c>
      <c r="BD25" s="108">
        <f>BH25</f>
        <v>587</v>
      </c>
      <c r="BE25" s="108">
        <f>BK25</f>
        <v>0</v>
      </c>
      <c r="BF25" s="108">
        <f>BN25</f>
        <v>0</v>
      </c>
      <c r="BG25" s="108">
        <f>BQ25</f>
        <v>0</v>
      </c>
      <c r="BH25" s="108">
        <f>BT25</f>
        <v>587</v>
      </c>
      <c r="BI25" s="108">
        <f t="shared" ref="BI25:BT25" si="83">SUM(BI26:BI27)</f>
        <v>0</v>
      </c>
      <c r="BJ25" s="108">
        <f t="shared" si="83"/>
        <v>0</v>
      </c>
      <c r="BK25" s="108">
        <f t="shared" si="83"/>
        <v>0</v>
      </c>
      <c r="BL25" s="108">
        <f t="shared" si="83"/>
        <v>0</v>
      </c>
      <c r="BM25" s="108">
        <f t="shared" si="83"/>
        <v>0</v>
      </c>
      <c r="BN25" s="108">
        <f t="shared" si="83"/>
        <v>0</v>
      </c>
      <c r="BO25" s="108">
        <f t="shared" si="83"/>
        <v>0</v>
      </c>
      <c r="BP25" s="108">
        <f t="shared" si="83"/>
        <v>0</v>
      </c>
      <c r="BQ25" s="108">
        <f t="shared" si="83"/>
        <v>0</v>
      </c>
      <c r="BR25" s="108">
        <f t="shared" si="83"/>
        <v>0</v>
      </c>
      <c r="BS25" s="108">
        <f t="shared" si="83"/>
        <v>0</v>
      </c>
      <c r="BT25" s="108">
        <f t="shared" si="83"/>
        <v>587</v>
      </c>
      <c r="BU25" s="108">
        <f>BY25</f>
        <v>1689</v>
      </c>
      <c r="BV25" s="108">
        <f t="shared" si="16"/>
        <v>0</v>
      </c>
      <c r="BW25" s="108">
        <f t="shared" si="17"/>
        <v>0</v>
      </c>
      <c r="BX25" s="108">
        <f t="shared" si="18"/>
        <v>0</v>
      </c>
      <c r="BY25" s="108">
        <f t="shared" si="19"/>
        <v>1689</v>
      </c>
      <c r="BZ25" s="108">
        <f t="shared" ref="BZ25:CK25" si="84">SUM(BZ26:BZ27)</f>
        <v>0</v>
      </c>
      <c r="CA25" s="108">
        <f t="shared" si="84"/>
        <v>0</v>
      </c>
      <c r="CB25" s="108">
        <f t="shared" si="84"/>
        <v>0</v>
      </c>
      <c r="CC25" s="108">
        <f t="shared" si="84"/>
        <v>0</v>
      </c>
      <c r="CD25" s="108">
        <f t="shared" si="84"/>
        <v>0</v>
      </c>
      <c r="CE25" s="108">
        <f t="shared" si="84"/>
        <v>0</v>
      </c>
      <c r="CF25" s="108">
        <f t="shared" si="84"/>
        <v>0</v>
      </c>
      <c r="CG25" s="108">
        <f t="shared" si="84"/>
        <v>0</v>
      </c>
      <c r="CH25" s="108">
        <f t="shared" si="84"/>
        <v>0</v>
      </c>
      <c r="CI25" s="108">
        <f t="shared" si="84"/>
        <v>0</v>
      </c>
      <c r="CJ25" s="108">
        <f t="shared" si="84"/>
        <v>0</v>
      </c>
      <c r="CK25" s="108">
        <f t="shared" si="84"/>
        <v>1689</v>
      </c>
      <c r="CL25" s="108">
        <f>DB25</f>
        <v>140</v>
      </c>
      <c r="CM25" s="108">
        <v>9.5</v>
      </c>
      <c r="CN25" s="108">
        <v>102.5</v>
      </c>
      <c r="CO25" s="108">
        <v>99.8</v>
      </c>
      <c r="CP25" s="108">
        <v>-71.8</v>
      </c>
      <c r="CQ25" s="108">
        <f t="shared" ref="CQ25:DB25" si="85">SUM(CQ26:CQ27)</f>
        <v>29.1</v>
      </c>
      <c r="CR25" s="108">
        <f t="shared" si="85"/>
        <v>0.3</v>
      </c>
      <c r="CS25" s="108">
        <f t="shared" si="85"/>
        <v>9.5</v>
      </c>
      <c r="CT25" s="108">
        <v>9.5</v>
      </c>
      <c r="CU25" s="108">
        <f t="shared" si="85"/>
        <v>80.3</v>
      </c>
      <c r="CV25" s="108">
        <f t="shared" si="85"/>
        <v>112</v>
      </c>
      <c r="CW25" s="108">
        <f t="shared" si="85"/>
        <v>112.7</v>
      </c>
      <c r="CX25" s="108">
        <f t="shared" si="85"/>
        <v>117.4</v>
      </c>
      <c r="CY25" s="108">
        <f t="shared" si="85"/>
        <v>211.8</v>
      </c>
      <c r="CZ25" s="108">
        <f t="shared" si="85"/>
        <v>230.3</v>
      </c>
      <c r="DA25" s="108">
        <f t="shared" si="85"/>
        <v>231.4</v>
      </c>
      <c r="DB25" s="108">
        <f t="shared" si="85"/>
        <v>140</v>
      </c>
      <c r="DC25" s="108">
        <f>DS25</f>
        <v>17072</v>
      </c>
      <c r="DD25" s="108">
        <v>0</v>
      </c>
      <c r="DE25" s="108">
        <v>3759.5</v>
      </c>
      <c r="DF25" s="108">
        <v>6069.7</v>
      </c>
      <c r="DG25" s="108">
        <v>7242.8</v>
      </c>
      <c r="DH25" s="108">
        <f t="shared" ref="DH25:DS25" si="86">SUM(DH26:DH27)</f>
        <v>130.9</v>
      </c>
      <c r="DI25" s="108">
        <f t="shared" si="86"/>
        <v>13.4</v>
      </c>
      <c r="DJ25" s="108">
        <f t="shared" si="86"/>
        <v>0</v>
      </c>
      <c r="DK25" s="108">
        <f t="shared" si="86"/>
        <v>2485.3000000000002</v>
      </c>
      <c r="DL25" s="108">
        <f t="shared" si="86"/>
        <v>3158.3</v>
      </c>
      <c r="DM25" s="108">
        <f t="shared" si="86"/>
        <v>3759.5</v>
      </c>
      <c r="DN25" s="108">
        <f t="shared" si="86"/>
        <v>6058.7</v>
      </c>
      <c r="DO25" s="108">
        <f t="shared" si="86"/>
        <v>8888.2000000000007</v>
      </c>
      <c r="DP25" s="108">
        <f t="shared" si="86"/>
        <v>9829.2000000000007</v>
      </c>
      <c r="DQ25" s="108">
        <f t="shared" si="86"/>
        <v>10963.5</v>
      </c>
      <c r="DR25" s="108">
        <f t="shared" si="86"/>
        <v>14189.7</v>
      </c>
      <c r="DS25" s="108">
        <f t="shared" si="86"/>
        <v>17072</v>
      </c>
      <c r="DT25" s="108">
        <f>EJ25</f>
        <v>18989</v>
      </c>
      <c r="DU25" s="108">
        <v>2932.1</v>
      </c>
      <c r="DV25" s="108">
        <v>4059.9</v>
      </c>
      <c r="DW25" s="108">
        <v>3535</v>
      </c>
      <c r="DX25" s="108">
        <v>8462</v>
      </c>
      <c r="DY25" s="108">
        <f t="shared" ref="DY25:EJ25" si="87">SUM(DY26:DY27)</f>
        <v>791.5</v>
      </c>
      <c r="DZ25" s="108">
        <f t="shared" si="87"/>
        <v>2104.6999999999998</v>
      </c>
      <c r="EA25" s="108">
        <f t="shared" si="87"/>
        <v>2932.1000000000004</v>
      </c>
      <c r="EB25" s="108">
        <f t="shared" si="87"/>
        <v>4258.1000000000004</v>
      </c>
      <c r="EC25" s="108">
        <f t="shared" si="87"/>
        <v>5452.2000000000007</v>
      </c>
      <c r="ED25" s="108">
        <f t="shared" si="87"/>
        <v>6992</v>
      </c>
      <c r="EE25" s="108">
        <f t="shared" si="87"/>
        <v>7800.9000000000005</v>
      </c>
      <c r="EF25" s="108">
        <f t="shared" si="87"/>
        <v>8599.9</v>
      </c>
      <c r="EG25" s="108">
        <f t="shared" si="87"/>
        <v>10527</v>
      </c>
      <c r="EH25" s="108">
        <f t="shared" si="87"/>
        <v>12929.1</v>
      </c>
      <c r="EI25" s="108">
        <f t="shared" si="87"/>
        <v>14114.400000000001</v>
      </c>
      <c r="EJ25" s="108">
        <f t="shared" si="87"/>
        <v>18989</v>
      </c>
      <c r="EK25" s="108">
        <v>33747</v>
      </c>
      <c r="EL25" s="108">
        <v>7254</v>
      </c>
      <c r="EM25" s="108">
        <v>8125.2</v>
      </c>
      <c r="EN25" s="108">
        <v>9845.7000000000007</v>
      </c>
      <c r="EO25" s="108">
        <v>8522.1</v>
      </c>
      <c r="EP25" s="108">
        <f t="shared" ref="EP25:EW25" si="88">SUM(EP26:EP27)</f>
        <v>1815.1</v>
      </c>
      <c r="EQ25" s="108">
        <f t="shared" si="88"/>
        <v>3963.4</v>
      </c>
      <c r="ER25" s="108">
        <f t="shared" si="88"/>
        <v>7254</v>
      </c>
      <c r="ES25" s="108">
        <f t="shared" si="88"/>
        <v>10412.4</v>
      </c>
      <c r="ET25" s="108">
        <f t="shared" si="88"/>
        <v>12738.7</v>
      </c>
      <c r="EU25" s="108">
        <f t="shared" si="88"/>
        <v>15379.2</v>
      </c>
      <c r="EV25" s="108">
        <f t="shared" si="88"/>
        <v>18681.599999999999</v>
      </c>
      <c r="EW25" s="108">
        <f t="shared" si="88"/>
        <v>21281.5</v>
      </c>
      <c r="EX25" s="108">
        <v>25224.9</v>
      </c>
      <c r="EY25" s="108">
        <v>27117.599999999999</v>
      </c>
      <c r="EZ25" s="108">
        <v>28091.9</v>
      </c>
      <c r="FA25" s="108">
        <v>33747</v>
      </c>
      <c r="FB25" s="108">
        <v>36776</v>
      </c>
      <c r="FC25" s="108">
        <v>5417.7</v>
      </c>
      <c r="FD25" s="108">
        <v>10453.4</v>
      </c>
      <c r="FE25" s="108">
        <v>12387.4</v>
      </c>
      <c r="FF25" s="108">
        <v>8517.5</v>
      </c>
      <c r="FG25" s="108">
        <v>889.3</v>
      </c>
      <c r="FH25" s="108">
        <v>3245.5</v>
      </c>
      <c r="FI25" s="108">
        <v>5417.7</v>
      </c>
      <c r="FJ25" s="108">
        <v>8703.7999999999993</v>
      </c>
      <c r="FK25" s="108">
        <v>11162.9</v>
      </c>
      <c r="FL25" s="108">
        <v>15871.1</v>
      </c>
      <c r="FM25" s="108">
        <v>20618.599999999999</v>
      </c>
      <c r="FN25" s="108">
        <v>24156.7</v>
      </c>
      <c r="FO25" s="108">
        <v>28258.5</v>
      </c>
      <c r="FP25" s="108">
        <v>31934.7</v>
      </c>
      <c r="FQ25" s="108">
        <v>34034.400000000001</v>
      </c>
      <c r="FR25" s="108">
        <v>36776</v>
      </c>
      <c r="FS25" s="108">
        <v>52933</v>
      </c>
      <c r="FT25" s="108">
        <v>8124.3</v>
      </c>
      <c r="FU25" s="108">
        <v>7746.3</v>
      </c>
      <c r="FV25" s="108">
        <v>19488.8</v>
      </c>
      <c r="FW25" s="108">
        <v>17573.599999999999</v>
      </c>
      <c r="FX25" s="108">
        <v>1441.2</v>
      </c>
      <c r="FY25" s="108">
        <v>4124.8999999999996</v>
      </c>
      <c r="FZ25" s="108">
        <f>FZ26+FZ27</f>
        <v>8124.3</v>
      </c>
      <c r="GA25" s="108">
        <v>11528.1</v>
      </c>
      <c r="GB25" s="108">
        <v>13833.6</v>
      </c>
      <c r="GC25" s="108">
        <v>15870.6</v>
      </c>
      <c r="GD25" s="108">
        <v>20475.3</v>
      </c>
      <c r="GE25" s="108">
        <v>32144.6</v>
      </c>
      <c r="GF25" s="108">
        <v>35359.4</v>
      </c>
      <c r="GG25" s="108">
        <v>38194.199999999997</v>
      </c>
      <c r="GH25" s="108">
        <v>41202.199999999997</v>
      </c>
      <c r="GI25" s="108">
        <v>52933</v>
      </c>
      <c r="GJ25" s="108">
        <v>53865.9</v>
      </c>
      <c r="GK25" s="108">
        <v>17483.2</v>
      </c>
      <c r="GL25" s="108">
        <v>8679.5</v>
      </c>
      <c r="GM25" s="108">
        <v>14687.2</v>
      </c>
      <c r="GN25" s="108">
        <v>13023.5</v>
      </c>
      <c r="GO25" s="108">
        <v>6854.6</v>
      </c>
      <c r="GP25" s="108">
        <v>9974.2000000000007</v>
      </c>
      <c r="GQ25" s="108">
        <v>17483.2</v>
      </c>
      <c r="GR25" s="108">
        <v>20091.599999999999</v>
      </c>
      <c r="GS25" s="108">
        <v>22388.6</v>
      </c>
      <c r="GT25" s="108">
        <v>26162.7</v>
      </c>
      <c r="GU25" s="108">
        <v>32918</v>
      </c>
      <c r="GV25" s="108">
        <v>39097.1</v>
      </c>
      <c r="GW25" s="108">
        <v>40849.9</v>
      </c>
      <c r="GX25" s="108">
        <v>43378</v>
      </c>
      <c r="GY25" s="108">
        <v>48832.1</v>
      </c>
      <c r="GZ25" s="108">
        <v>53873.4</v>
      </c>
      <c r="HA25" s="108">
        <v>80510.100000000006</v>
      </c>
      <c r="HB25" s="108">
        <v>15925.3</v>
      </c>
      <c r="HC25" s="108">
        <v>15384.7</v>
      </c>
      <c r="HD25" s="108">
        <v>24558.799999999999</v>
      </c>
      <c r="HE25" s="108">
        <v>24641.3</v>
      </c>
      <c r="HF25" s="108">
        <v>4414</v>
      </c>
      <c r="HG25" s="108">
        <v>9620</v>
      </c>
      <c r="HH25" s="108">
        <v>15925.3</v>
      </c>
      <c r="HI25" s="108">
        <v>21576.7</v>
      </c>
      <c r="HJ25" s="108">
        <v>26020.400000000001</v>
      </c>
      <c r="HK25" s="108">
        <v>31310</v>
      </c>
      <c r="HL25" s="108">
        <v>37233.800000000003</v>
      </c>
      <c r="HM25" s="108">
        <v>43726</v>
      </c>
      <c r="HN25" s="108">
        <v>55868.800000000003</v>
      </c>
      <c r="HO25" s="108">
        <v>60709.4</v>
      </c>
      <c r="HP25" s="108">
        <v>71849.899999999994</v>
      </c>
      <c r="HQ25" s="108">
        <v>80510.100000000006</v>
      </c>
      <c r="HR25" s="108">
        <v>170313.4</v>
      </c>
      <c r="HS25" s="108">
        <v>44575.4</v>
      </c>
      <c r="HT25" s="108">
        <v>62146.9</v>
      </c>
      <c r="HU25" s="108">
        <v>25373.599999999999</v>
      </c>
      <c r="HV25" s="108">
        <v>38217.5</v>
      </c>
      <c r="HW25" s="108">
        <v>6371.3</v>
      </c>
      <c r="HX25" s="108">
        <v>14070.6</v>
      </c>
      <c r="HY25" s="108">
        <v>44575.4</v>
      </c>
      <c r="HZ25" s="108">
        <v>64324</v>
      </c>
      <c r="IA25" s="108">
        <v>71775.7</v>
      </c>
      <c r="IB25" s="108">
        <v>106722.3</v>
      </c>
      <c r="IC25" s="108">
        <v>113720.2</v>
      </c>
      <c r="ID25" s="108">
        <v>118165.5</v>
      </c>
      <c r="IE25" s="108">
        <v>132095.9</v>
      </c>
      <c r="IF25" s="108">
        <v>141877</v>
      </c>
      <c r="IG25" s="108">
        <v>152259.6</v>
      </c>
      <c r="IH25" s="108">
        <v>170313.4</v>
      </c>
    </row>
    <row r="26" spans="1:242" s="32" customFormat="1" ht="24" customHeight="1" x14ac:dyDescent="0.2">
      <c r="A26" s="112" t="s">
        <v>67</v>
      </c>
      <c r="B26" s="51">
        <v>20</v>
      </c>
      <c r="C26" s="51" t="s">
        <v>68</v>
      </c>
      <c r="D26" s="30"/>
      <c r="E26" s="108">
        <f t="shared" si="9"/>
        <v>0</v>
      </c>
      <c r="F26" s="108">
        <f>L26</f>
        <v>0</v>
      </c>
      <c r="G26" s="108">
        <f>O26</f>
        <v>0</v>
      </c>
      <c r="H26" s="108">
        <f>R26</f>
        <v>0</v>
      </c>
      <c r="I26" s="108">
        <f>U26</f>
        <v>0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>
        <f t="shared" si="11"/>
        <v>0</v>
      </c>
      <c r="W26" s="108">
        <f>AC26</f>
        <v>0</v>
      </c>
      <c r="X26" s="108">
        <f>AF26</f>
        <v>0</v>
      </c>
      <c r="Y26" s="108">
        <f>AI26</f>
        <v>0</v>
      </c>
      <c r="Z26" s="108">
        <f>AL26</f>
        <v>0</v>
      </c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>
        <f t="shared" si="13"/>
        <v>0</v>
      </c>
      <c r="AN26" s="108">
        <f>AT26</f>
        <v>0</v>
      </c>
      <c r="AO26" s="108">
        <f>AW26</f>
        <v>0</v>
      </c>
      <c r="AP26" s="108">
        <f>AZ26</f>
        <v>0</v>
      </c>
      <c r="AQ26" s="108">
        <f>BC26</f>
        <v>0</v>
      </c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>
        <f>BH26</f>
        <v>0</v>
      </c>
      <c r="BE26" s="108">
        <f>BK26</f>
        <v>0</v>
      </c>
      <c r="BF26" s="108">
        <f>BN26</f>
        <v>0</v>
      </c>
      <c r="BG26" s="108">
        <f>BQ26</f>
        <v>0</v>
      </c>
      <c r="BH26" s="108">
        <f>BT26</f>
        <v>0</v>
      </c>
      <c r="BI26" s="108"/>
      <c r="BJ26" s="108"/>
      <c r="BK26" s="108"/>
      <c r="BL26" s="108"/>
      <c r="BM26" s="108"/>
      <c r="BN26" s="108"/>
      <c r="BO26" s="108"/>
      <c r="BP26" s="108"/>
      <c r="BQ26" s="108"/>
      <c r="BR26" s="108"/>
      <c r="BS26" s="108"/>
      <c r="BT26" s="108"/>
      <c r="BU26" s="108">
        <f>BY26</f>
        <v>0</v>
      </c>
      <c r="BV26" s="108">
        <f t="shared" si="16"/>
        <v>0</v>
      </c>
      <c r="BW26" s="108">
        <f t="shared" si="17"/>
        <v>0</v>
      </c>
      <c r="BX26" s="108">
        <f t="shared" si="18"/>
        <v>0</v>
      </c>
      <c r="BY26" s="108">
        <f t="shared" si="19"/>
        <v>0</v>
      </c>
      <c r="BZ26" s="108"/>
      <c r="CA26" s="108"/>
      <c r="CB26" s="108"/>
      <c r="CC26" s="108"/>
      <c r="CD26" s="108"/>
      <c r="CE26" s="108"/>
      <c r="CF26" s="108"/>
      <c r="CG26" s="108"/>
      <c r="CH26" s="108"/>
      <c r="CI26" s="108"/>
      <c r="CJ26" s="108"/>
      <c r="CK26" s="108"/>
      <c r="CL26" s="108">
        <f>DB26</f>
        <v>0</v>
      </c>
      <c r="CM26" s="108">
        <v>0</v>
      </c>
      <c r="CN26" s="108">
        <v>0</v>
      </c>
      <c r="CO26" s="108">
        <v>0</v>
      </c>
      <c r="CP26" s="108">
        <v>0</v>
      </c>
      <c r="CQ26" s="108"/>
      <c r="CR26" s="108"/>
      <c r="CS26" s="108"/>
      <c r="CT26" s="108"/>
      <c r="CU26" s="108"/>
      <c r="CV26" s="108"/>
      <c r="CW26" s="108"/>
      <c r="CX26" s="108"/>
      <c r="CY26" s="108"/>
      <c r="CZ26" s="108"/>
      <c r="DA26" s="108"/>
      <c r="DB26" s="108"/>
      <c r="DC26" s="108">
        <f>DS26</f>
        <v>9626</v>
      </c>
      <c r="DD26" s="108">
        <v>0</v>
      </c>
      <c r="DE26" s="108">
        <v>2942.5</v>
      </c>
      <c r="DF26" s="108">
        <v>2883.5</v>
      </c>
      <c r="DG26" s="108">
        <v>3800</v>
      </c>
      <c r="DH26" s="108">
        <v>13.3</v>
      </c>
      <c r="DI26" s="108"/>
      <c r="DJ26" s="108"/>
      <c r="DK26" s="108">
        <v>1915.1</v>
      </c>
      <c r="DL26" s="108">
        <v>2462.9</v>
      </c>
      <c r="DM26" s="108">
        <v>2942.5</v>
      </c>
      <c r="DN26" s="108">
        <v>3972.5</v>
      </c>
      <c r="DO26" s="108">
        <v>5234.6000000000004</v>
      </c>
      <c r="DP26" s="108">
        <v>5826</v>
      </c>
      <c r="DQ26" s="108">
        <v>6519.1</v>
      </c>
      <c r="DR26" s="108">
        <v>8296</v>
      </c>
      <c r="DS26" s="108">
        <v>9626</v>
      </c>
      <c r="DT26" s="108">
        <f>EJ26</f>
        <v>12198</v>
      </c>
      <c r="DU26" s="108">
        <v>2103.9</v>
      </c>
      <c r="DV26" s="108">
        <v>2277.6999999999998</v>
      </c>
      <c r="DW26" s="108">
        <v>2084.3000000000002</v>
      </c>
      <c r="DX26" s="108">
        <v>5732.1</v>
      </c>
      <c r="DY26" s="108">
        <v>523.9</v>
      </c>
      <c r="DZ26" s="108">
        <v>1479</v>
      </c>
      <c r="EA26" s="108">
        <v>2103.9</v>
      </c>
      <c r="EB26" s="108">
        <v>2825.9</v>
      </c>
      <c r="EC26" s="108">
        <v>3416.8</v>
      </c>
      <c r="ED26" s="108">
        <v>4381.6000000000004</v>
      </c>
      <c r="EE26" s="108">
        <v>4956.1000000000004</v>
      </c>
      <c r="EF26" s="108">
        <v>5685.9</v>
      </c>
      <c r="EG26" s="108">
        <v>6465.9</v>
      </c>
      <c r="EH26" s="108">
        <v>8029.1</v>
      </c>
      <c r="EI26" s="108">
        <v>8588.1</v>
      </c>
      <c r="EJ26" s="108">
        <v>12198</v>
      </c>
      <c r="EK26" s="108">
        <v>8388</v>
      </c>
      <c r="EL26" s="108">
        <v>1848.2</v>
      </c>
      <c r="EM26" s="108">
        <v>3057.8</v>
      </c>
      <c r="EN26" s="108">
        <v>1069.5999999999999</v>
      </c>
      <c r="EO26" s="108">
        <v>2412.4</v>
      </c>
      <c r="EP26" s="108">
        <v>476.6</v>
      </c>
      <c r="EQ26" s="108">
        <v>1153.5</v>
      </c>
      <c r="ER26" s="108">
        <v>1848.2</v>
      </c>
      <c r="ES26" s="108">
        <v>3044.6</v>
      </c>
      <c r="ET26" s="108">
        <v>4128.8</v>
      </c>
      <c r="EU26" s="108">
        <v>4906</v>
      </c>
      <c r="EV26" s="108">
        <v>5337.6</v>
      </c>
      <c r="EW26" s="108">
        <v>5545.8</v>
      </c>
      <c r="EX26" s="108">
        <v>5975.6</v>
      </c>
      <c r="EY26" s="108">
        <v>6480.6</v>
      </c>
      <c r="EZ26" s="108">
        <v>7220</v>
      </c>
      <c r="FA26" s="108">
        <v>8388</v>
      </c>
      <c r="FB26" s="108">
        <v>8782</v>
      </c>
      <c r="FC26" s="108">
        <v>1985.6</v>
      </c>
      <c r="FD26" s="108">
        <v>2166.4</v>
      </c>
      <c r="FE26" s="108">
        <v>2121.6</v>
      </c>
      <c r="FF26" s="108">
        <v>2508.4</v>
      </c>
      <c r="FG26" s="108">
        <v>567.79999999999995</v>
      </c>
      <c r="FH26" s="108">
        <v>1377.6</v>
      </c>
      <c r="FI26" s="108">
        <v>1985.6</v>
      </c>
      <c r="FJ26" s="108">
        <v>2733.4</v>
      </c>
      <c r="FK26" s="108">
        <v>3505.8</v>
      </c>
      <c r="FL26" s="108">
        <v>4152</v>
      </c>
      <c r="FM26" s="108">
        <v>4871</v>
      </c>
      <c r="FN26" s="108">
        <v>5614.7</v>
      </c>
      <c r="FO26" s="108">
        <v>6273.6</v>
      </c>
      <c r="FP26" s="108">
        <v>7088.3</v>
      </c>
      <c r="FQ26" s="108">
        <v>7683.9</v>
      </c>
      <c r="FR26" s="108">
        <v>8782</v>
      </c>
      <c r="FS26" s="108">
        <v>8551</v>
      </c>
      <c r="FT26" s="108">
        <v>2180.1999999999998</v>
      </c>
      <c r="FU26" s="108">
        <v>2263.9</v>
      </c>
      <c r="FV26" s="108">
        <v>1932.4</v>
      </c>
      <c r="FW26" s="108">
        <v>2174.5</v>
      </c>
      <c r="FX26" s="108">
        <v>736.2</v>
      </c>
      <c r="FY26" s="108">
        <v>1348.6</v>
      </c>
      <c r="FZ26" s="108">
        <v>2180.1999999999998</v>
      </c>
      <c r="GA26" s="108">
        <v>2915.9</v>
      </c>
      <c r="GB26" s="108">
        <v>3585.3</v>
      </c>
      <c r="GC26" s="108">
        <v>4444.1000000000004</v>
      </c>
      <c r="GD26" s="108">
        <v>5199.2</v>
      </c>
      <c r="GE26" s="108">
        <v>5913.7</v>
      </c>
      <c r="GF26" s="108">
        <v>6376.5</v>
      </c>
      <c r="GG26" s="108">
        <v>7196.8</v>
      </c>
      <c r="GH26" s="108">
        <v>7949.1</v>
      </c>
      <c r="GI26" s="108">
        <v>8551</v>
      </c>
      <c r="GJ26" s="108">
        <v>5781.2</v>
      </c>
      <c r="GK26" s="108">
        <v>1768</v>
      </c>
      <c r="GL26" s="108">
        <v>2243.9</v>
      </c>
      <c r="GM26" s="108">
        <v>1215.9000000000001</v>
      </c>
      <c r="GN26" s="108">
        <v>153.69999999999999</v>
      </c>
      <c r="GO26" s="108">
        <v>502.8</v>
      </c>
      <c r="GP26" s="108">
        <v>1215.2</v>
      </c>
      <c r="GQ26" s="108">
        <v>1768</v>
      </c>
      <c r="GR26" s="108">
        <v>2526.6999999999998</v>
      </c>
      <c r="GS26" s="108">
        <v>3214.8</v>
      </c>
      <c r="GT26" s="108">
        <v>4011.9</v>
      </c>
      <c r="GU26" s="108">
        <v>4224.3999999999996</v>
      </c>
      <c r="GV26" s="108">
        <v>4766.5</v>
      </c>
      <c r="GW26" s="108">
        <v>5227.8</v>
      </c>
      <c r="GX26" s="108">
        <v>5838.4</v>
      </c>
      <c r="GY26" s="108">
        <v>6392.5</v>
      </c>
      <c r="GZ26" s="108">
        <v>5381.5</v>
      </c>
      <c r="HA26" s="108">
        <v>7298.9</v>
      </c>
      <c r="HB26" s="108">
        <v>1593.3</v>
      </c>
      <c r="HC26" s="108">
        <v>2230.6999999999998</v>
      </c>
      <c r="HD26" s="108">
        <v>1766.1</v>
      </c>
      <c r="HE26" s="108">
        <v>1708.8</v>
      </c>
      <c r="HF26" s="108">
        <v>408</v>
      </c>
      <c r="HG26" s="108">
        <v>941.9</v>
      </c>
      <c r="HH26" s="108">
        <v>1593.3</v>
      </c>
      <c r="HI26" s="108">
        <v>2486.6</v>
      </c>
      <c r="HJ26" s="108">
        <v>3130.2</v>
      </c>
      <c r="HK26" s="108">
        <v>3824</v>
      </c>
      <c r="HL26" s="108">
        <v>4414.1000000000004</v>
      </c>
      <c r="HM26" s="108">
        <v>4895.5</v>
      </c>
      <c r="HN26" s="108">
        <v>5590.1</v>
      </c>
      <c r="HO26" s="108">
        <v>6246.7</v>
      </c>
      <c r="HP26" s="108">
        <v>6673.5</v>
      </c>
      <c r="HQ26" s="108">
        <v>7298.9</v>
      </c>
      <c r="HR26" s="108">
        <v>9047.2000000000007</v>
      </c>
      <c r="HS26" s="108">
        <v>1861.4</v>
      </c>
      <c r="HT26" s="108">
        <v>2399.8000000000002</v>
      </c>
      <c r="HU26" s="108">
        <v>2278.9</v>
      </c>
      <c r="HV26" s="108">
        <v>2507.1</v>
      </c>
      <c r="HW26" s="108">
        <v>455.6</v>
      </c>
      <c r="HX26" s="108">
        <v>1131.0999999999999</v>
      </c>
      <c r="HY26" s="108">
        <v>1861.4</v>
      </c>
      <c r="HZ26" s="108">
        <v>2698.3</v>
      </c>
      <c r="IA26" s="108">
        <v>3530.2</v>
      </c>
      <c r="IB26" s="108">
        <v>4261.2</v>
      </c>
      <c r="IC26" s="108">
        <v>4887.2</v>
      </c>
      <c r="ID26" s="108">
        <v>5772.3</v>
      </c>
      <c r="IE26" s="108">
        <v>6540.1</v>
      </c>
      <c r="IF26" s="108">
        <v>7392.3</v>
      </c>
      <c r="IG26" s="108">
        <v>8139.9</v>
      </c>
      <c r="IH26" s="108">
        <v>9047.2000000000007</v>
      </c>
    </row>
    <row r="27" spans="1:242" s="32" customFormat="1" ht="12.95" customHeight="1" x14ac:dyDescent="0.2">
      <c r="A27" s="112" t="s">
        <v>63</v>
      </c>
      <c r="B27" s="51">
        <v>21</v>
      </c>
      <c r="C27" s="51" t="s">
        <v>69</v>
      </c>
      <c r="D27" s="30"/>
      <c r="E27" s="108">
        <v>247.7</v>
      </c>
      <c r="F27" s="108">
        <f>L27</f>
        <v>0</v>
      </c>
      <c r="G27" s="108">
        <f>O27</f>
        <v>0</v>
      </c>
      <c r="H27" s="108">
        <f>R27</f>
        <v>0</v>
      </c>
      <c r="I27" s="108">
        <f>U27</f>
        <v>106.7</v>
      </c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>
        <v>106.7</v>
      </c>
      <c r="V27" s="108">
        <v>247.7</v>
      </c>
      <c r="W27" s="108">
        <f>AC27</f>
        <v>0</v>
      </c>
      <c r="X27" s="108">
        <f>AF27</f>
        <v>0</v>
      </c>
      <c r="Y27" s="108">
        <f>AI27</f>
        <v>0</v>
      </c>
      <c r="Z27" s="108">
        <f>AL27</f>
        <v>68</v>
      </c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>
        <v>68</v>
      </c>
      <c r="AM27" s="108">
        <v>247.7</v>
      </c>
      <c r="AN27" s="108">
        <f>AT27</f>
        <v>0</v>
      </c>
      <c r="AO27" s="108">
        <f>AW27</f>
        <v>0</v>
      </c>
      <c r="AP27" s="108">
        <f>AZ27</f>
        <v>0</v>
      </c>
      <c r="AQ27" s="108">
        <f>BC27</f>
        <v>247.7</v>
      </c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>
        <v>247.7</v>
      </c>
      <c r="BD27" s="108">
        <f>BH27</f>
        <v>587</v>
      </c>
      <c r="BE27" s="108">
        <f>BK27</f>
        <v>0</v>
      </c>
      <c r="BF27" s="108">
        <f>BN27</f>
        <v>0</v>
      </c>
      <c r="BG27" s="108">
        <f>BQ27</f>
        <v>0</v>
      </c>
      <c r="BH27" s="108">
        <f>BT27</f>
        <v>587</v>
      </c>
      <c r="BI27" s="108"/>
      <c r="BJ27" s="108"/>
      <c r="BK27" s="108"/>
      <c r="BL27" s="108"/>
      <c r="BM27" s="108"/>
      <c r="BN27" s="108"/>
      <c r="BO27" s="108"/>
      <c r="BP27" s="108"/>
      <c r="BQ27" s="108"/>
      <c r="BR27" s="108"/>
      <c r="BS27" s="108"/>
      <c r="BT27" s="108">
        <v>587</v>
      </c>
      <c r="BU27" s="108">
        <f>BY27</f>
        <v>1689</v>
      </c>
      <c r="BV27" s="108">
        <f t="shared" si="16"/>
        <v>0</v>
      </c>
      <c r="BW27" s="108">
        <f t="shared" si="17"/>
        <v>0</v>
      </c>
      <c r="BX27" s="108">
        <f t="shared" si="18"/>
        <v>0</v>
      </c>
      <c r="BY27" s="108">
        <f t="shared" si="19"/>
        <v>1689</v>
      </c>
      <c r="BZ27" s="108"/>
      <c r="CA27" s="108"/>
      <c r="CB27" s="108"/>
      <c r="CC27" s="108"/>
      <c r="CD27" s="108"/>
      <c r="CE27" s="108"/>
      <c r="CF27" s="108"/>
      <c r="CG27" s="108"/>
      <c r="CH27" s="108"/>
      <c r="CI27" s="108"/>
      <c r="CJ27" s="108"/>
      <c r="CK27" s="108">
        <v>1689</v>
      </c>
      <c r="CL27" s="108">
        <f>DB27</f>
        <v>140</v>
      </c>
      <c r="CM27" s="108">
        <v>9.5</v>
      </c>
      <c r="CN27" s="108">
        <v>102.5</v>
      </c>
      <c r="CO27" s="108">
        <v>99.8</v>
      </c>
      <c r="CP27" s="108">
        <v>-71.8</v>
      </c>
      <c r="CQ27" s="108">
        <v>29.1</v>
      </c>
      <c r="CR27" s="108">
        <v>0.3</v>
      </c>
      <c r="CS27" s="108">
        <v>9.5</v>
      </c>
      <c r="CT27" s="108">
        <v>9.5</v>
      </c>
      <c r="CU27" s="108">
        <v>80.3</v>
      </c>
      <c r="CV27" s="108">
        <v>112</v>
      </c>
      <c r="CW27" s="108">
        <v>112.7</v>
      </c>
      <c r="CX27" s="108">
        <v>117.4</v>
      </c>
      <c r="CY27" s="108">
        <v>211.8</v>
      </c>
      <c r="CZ27" s="108">
        <v>230.3</v>
      </c>
      <c r="DA27" s="108">
        <v>231.4</v>
      </c>
      <c r="DB27" s="108">
        <v>140</v>
      </c>
      <c r="DC27" s="108">
        <f>DS27</f>
        <v>7446</v>
      </c>
      <c r="DD27" s="108">
        <v>0</v>
      </c>
      <c r="DE27" s="108">
        <v>817</v>
      </c>
      <c r="DF27" s="108">
        <v>3186.2</v>
      </c>
      <c r="DG27" s="108">
        <v>3442.8</v>
      </c>
      <c r="DH27" s="108">
        <v>117.6</v>
      </c>
      <c r="DI27" s="108">
        <v>13.4</v>
      </c>
      <c r="DJ27" s="108"/>
      <c r="DK27" s="108">
        <v>570.20000000000005</v>
      </c>
      <c r="DL27" s="108">
        <v>695.4</v>
      </c>
      <c r="DM27" s="108">
        <v>817</v>
      </c>
      <c r="DN27" s="108">
        <v>2086.1999999999998</v>
      </c>
      <c r="DO27" s="108">
        <v>3653.6</v>
      </c>
      <c r="DP27" s="108">
        <v>4003.2</v>
      </c>
      <c r="DQ27" s="108">
        <v>4444.3999999999996</v>
      </c>
      <c r="DR27" s="108">
        <v>5893.7</v>
      </c>
      <c r="DS27" s="108">
        <v>7446</v>
      </c>
      <c r="DT27" s="108">
        <f>EJ27</f>
        <v>6791</v>
      </c>
      <c r="DU27" s="108">
        <v>828.2</v>
      </c>
      <c r="DV27" s="108">
        <v>1782.2</v>
      </c>
      <c r="DW27" s="108">
        <v>1450.7</v>
      </c>
      <c r="DX27" s="108">
        <v>2729.9</v>
      </c>
      <c r="DY27" s="108">
        <v>267.60000000000002</v>
      </c>
      <c r="DZ27" s="108">
        <v>625.70000000000005</v>
      </c>
      <c r="EA27" s="108">
        <v>828.2</v>
      </c>
      <c r="EB27" s="108">
        <v>1432.2</v>
      </c>
      <c r="EC27" s="108">
        <v>2035.4</v>
      </c>
      <c r="ED27" s="108">
        <v>2610.4</v>
      </c>
      <c r="EE27" s="108">
        <v>2844.8</v>
      </c>
      <c r="EF27" s="108">
        <v>2914</v>
      </c>
      <c r="EG27" s="108">
        <v>4061.1</v>
      </c>
      <c r="EH27" s="108">
        <v>4900</v>
      </c>
      <c r="EI27" s="108">
        <v>5526.3</v>
      </c>
      <c r="EJ27" s="108">
        <v>6791</v>
      </c>
      <c r="EK27" s="108">
        <v>25359</v>
      </c>
      <c r="EL27" s="108">
        <v>5405.8</v>
      </c>
      <c r="EM27" s="108">
        <v>5067.3999999999996</v>
      </c>
      <c r="EN27" s="108">
        <v>8776.1</v>
      </c>
      <c r="EO27" s="108">
        <v>6109.7</v>
      </c>
      <c r="EP27" s="108">
        <v>1338.5</v>
      </c>
      <c r="EQ27" s="108">
        <v>2809.9</v>
      </c>
      <c r="ER27" s="108">
        <v>5405.8</v>
      </c>
      <c r="ES27" s="108">
        <v>7367.8</v>
      </c>
      <c r="ET27" s="108">
        <v>8609.9</v>
      </c>
      <c r="EU27" s="108">
        <v>10473.200000000001</v>
      </c>
      <c r="EV27" s="108">
        <v>13344</v>
      </c>
      <c r="EW27" s="108">
        <v>15735.7</v>
      </c>
      <c r="EX27" s="108">
        <v>19249.3</v>
      </c>
      <c r="EY27" s="108">
        <v>20637</v>
      </c>
      <c r="EZ27" s="108">
        <v>20871.900000000001</v>
      </c>
      <c r="FA27" s="108">
        <v>25359</v>
      </c>
      <c r="FB27" s="108">
        <v>27994</v>
      </c>
      <c r="FC27" s="108">
        <v>3432.1</v>
      </c>
      <c r="FD27" s="108">
        <v>8287</v>
      </c>
      <c r="FE27" s="108">
        <v>10265.799999999999</v>
      </c>
      <c r="FF27" s="108">
        <v>6009.1</v>
      </c>
      <c r="FG27" s="108">
        <v>321.5</v>
      </c>
      <c r="FH27" s="108">
        <v>1867.9</v>
      </c>
      <c r="FI27" s="108">
        <v>3432.1</v>
      </c>
      <c r="FJ27" s="108">
        <v>5970.4</v>
      </c>
      <c r="FK27" s="108">
        <v>7657.1</v>
      </c>
      <c r="FL27" s="108">
        <v>11719.1</v>
      </c>
      <c r="FM27" s="108">
        <v>15747.6</v>
      </c>
      <c r="FN27" s="108">
        <v>18542</v>
      </c>
      <c r="FO27" s="108">
        <v>21984.9</v>
      </c>
      <c r="FP27" s="108">
        <v>24846.400000000001</v>
      </c>
      <c r="FQ27" s="108">
        <v>26350.5</v>
      </c>
      <c r="FR27" s="108">
        <v>27994</v>
      </c>
      <c r="FS27" s="108">
        <v>44382</v>
      </c>
      <c r="FT27" s="108">
        <v>5944.1</v>
      </c>
      <c r="FU27" s="108">
        <v>5482.4</v>
      </c>
      <c r="FV27" s="108">
        <v>17556.400000000001</v>
      </c>
      <c r="FW27" s="108">
        <v>15399.1</v>
      </c>
      <c r="FX27" s="108">
        <v>705</v>
      </c>
      <c r="FY27" s="108">
        <v>2776.3</v>
      </c>
      <c r="FZ27" s="108">
        <f>5442.5+501.6</f>
        <v>5944.1</v>
      </c>
      <c r="GA27" s="108">
        <v>8612.2000000000007</v>
      </c>
      <c r="GB27" s="108">
        <v>10248.299999999999</v>
      </c>
      <c r="GC27" s="108">
        <v>11426.5</v>
      </c>
      <c r="GD27" s="108">
        <v>15276.1</v>
      </c>
      <c r="GE27" s="108">
        <v>26230.9</v>
      </c>
      <c r="GF27" s="108">
        <v>28982.9</v>
      </c>
      <c r="GG27" s="108">
        <v>30997.4</v>
      </c>
      <c r="GH27" s="108">
        <v>33253.1</v>
      </c>
      <c r="GI27" s="108">
        <v>44382</v>
      </c>
      <c r="GJ27" s="108">
        <v>48084.7</v>
      </c>
      <c r="GK27" s="108">
        <v>15715.2</v>
      </c>
      <c r="GL27" s="108">
        <v>6435.6</v>
      </c>
      <c r="GM27" s="108">
        <v>13471.3</v>
      </c>
      <c r="GN27" s="108">
        <v>12869.8</v>
      </c>
      <c r="GO27" s="108">
        <v>6351.8</v>
      </c>
      <c r="GP27" s="108">
        <v>8759</v>
      </c>
      <c r="GQ27" s="108">
        <v>15715.2</v>
      </c>
      <c r="GR27" s="108">
        <v>17564.900000000001</v>
      </c>
      <c r="GS27" s="108">
        <v>19173.8</v>
      </c>
      <c r="GT27" s="108">
        <v>22150.799999999999</v>
      </c>
      <c r="GU27" s="108">
        <v>28693.599999999999</v>
      </c>
      <c r="GV27" s="108">
        <v>34330.6</v>
      </c>
      <c r="GW27" s="108">
        <v>35622.1</v>
      </c>
      <c r="GX27" s="108">
        <v>37539.599999999999</v>
      </c>
      <c r="GY27" s="108">
        <v>42439.6</v>
      </c>
      <c r="GZ27" s="108">
        <v>48491.9</v>
      </c>
      <c r="HA27" s="108">
        <v>73211.199999999997</v>
      </c>
      <c r="HB27" s="108">
        <v>14332</v>
      </c>
      <c r="HC27" s="108">
        <v>13154</v>
      </c>
      <c r="HD27" s="108">
        <v>22792.7</v>
      </c>
      <c r="HE27" s="108">
        <v>22932.5</v>
      </c>
      <c r="HF27" s="108">
        <v>4006</v>
      </c>
      <c r="HG27" s="108">
        <v>8678.1</v>
      </c>
      <c r="HH27" s="108">
        <v>14332</v>
      </c>
      <c r="HI27" s="108">
        <v>19090.099999999999</v>
      </c>
      <c r="HJ27" s="108">
        <v>22890.2</v>
      </c>
      <c r="HK27" s="108">
        <v>27486</v>
      </c>
      <c r="HL27" s="108">
        <v>32819.699999999997</v>
      </c>
      <c r="HM27" s="108">
        <v>38830.5</v>
      </c>
      <c r="HN27" s="108">
        <v>50278.7</v>
      </c>
      <c r="HO27" s="108">
        <v>54462.7</v>
      </c>
      <c r="HP27" s="108">
        <v>65176.4</v>
      </c>
      <c r="HQ27" s="108">
        <v>73211.199999999997</v>
      </c>
      <c r="HR27" s="108">
        <v>161266.20000000001</v>
      </c>
      <c r="HS27" s="108">
        <v>42714</v>
      </c>
      <c r="HT27" s="108">
        <v>59747.1</v>
      </c>
      <c r="HU27" s="108">
        <v>23094.7</v>
      </c>
      <c r="HV27" s="108">
        <v>35710.400000000001</v>
      </c>
      <c r="HW27" s="108">
        <v>5915.7</v>
      </c>
      <c r="HX27" s="108">
        <v>12939.5</v>
      </c>
      <c r="HY27" s="108">
        <v>42714</v>
      </c>
      <c r="HZ27" s="108">
        <v>61625.7</v>
      </c>
      <c r="IA27" s="108">
        <v>68245.5</v>
      </c>
      <c r="IB27" s="108">
        <v>102461.1</v>
      </c>
      <c r="IC27" s="108">
        <v>108833</v>
      </c>
      <c r="ID27" s="108">
        <v>112393.2</v>
      </c>
      <c r="IE27" s="108">
        <v>125555.8</v>
      </c>
      <c r="IF27" s="108">
        <v>134484.70000000001</v>
      </c>
      <c r="IG27" s="108">
        <v>144119.70000000001</v>
      </c>
      <c r="IH27" s="108">
        <v>161266.20000000001</v>
      </c>
    </row>
    <row r="28" spans="1:242" s="32" customFormat="1" ht="12.95" customHeight="1" x14ac:dyDescent="0.2">
      <c r="A28" s="112" t="s">
        <v>471</v>
      </c>
      <c r="B28" s="51"/>
      <c r="C28" s="51" t="s">
        <v>472</v>
      </c>
      <c r="D28" s="30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08"/>
      <c r="BD28" s="108"/>
      <c r="BE28" s="108"/>
      <c r="BF28" s="108"/>
      <c r="BG28" s="108"/>
      <c r="BH28" s="108"/>
      <c r="BI28" s="108"/>
      <c r="BJ28" s="108"/>
      <c r="BK28" s="108"/>
      <c r="BL28" s="108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  <c r="DV28" s="108"/>
      <c r="DW28" s="108"/>
      <c r="DX28" s="108"/>
      <c r="DY28" s="108"/>
      <c r="DZ28" s="108"/>
      <c r="EA28" s="108"/>
      <c r="EB28" s="108"/>
      <c r="EC28" s="108"/>
      <c r="ED28" s="108"/>
      <c r="EE28" s="108"/>
      <c r="EF28" s="108"/>
      <c r="EG28" s="108"/>
      <c r="EH28" s="108"/>
      <c r="EI28" s="108"/>
      <c r="EJ28" s="108"/>
      <c r="EK28" s="108"/>
      <c r="EL28" s="108"/>
      <c r="EM28" s="108"/>
      <c r="EN28" s="108"/>
      <c r="EO28" s="108"/>
      <c r="EP28" s="108"/>
      <c r="EQ28" s="108"/>
      <c r="ER28" s="108"/>
      <c r="ES28" s="108"/>
      <c r="ET28" s="108"/>
      <c r="EU28" s="108"/>
      <c r="EV28" s="108"/>
      <c r="EW28" s="108"/>
      <c r="EX28" s="108"/>
      <c r="EY28" s="108"/>
      <c r="EZ28" s="108"/>
      <c r="FA28" s="108"/>
      <c r="FB28" s="108"/>
      <c r="FC28" s="108"/>
      <c r="FD28" s="108"/>
      <c r="FE28" s="108"/>
      <c r="FF28" s="108"/>
      <c r="FG28" s="108"/>
      <c r="FH28" s="108"/>
      <c r="FI28" s="108"/>
      <c r="FJ28" s="108"/>
      <c r="FK28" s="108"/>
      <c r="FL28" s="108"/>
      <c r="FM28" s="108"/>
      <c r="FN28" s="108"/>
      <c r="FO28" s="108"/>
      <c r="FP28" s="108"/>
      <c r="FQ28" s="108"/>
      <c r="FR28" s="108"/>
      <c r="FS28" s="108"/>
      <c r="FT28" s="108"/>
      <c r="FU28" s="108"/>
      <c r="FV28" s="108"/>
      <c r="FW28" s="108"/>
      <c r="FX28" s="108"/>
      <c r="FY28" s="108"/>
      <c r="FZ28" s="108"/>
      <c r="GA28" s="108"/>
      <c r="GB28" s="108"/>
      <c r="GC28" s="108"/>
      <c r="GD28" s="108"/>
      <c r="GE28" s="108"/>
      <c r="GF28" s="108"/>
      <c r="GG28" s="108"/>
      <c r="GH28" s="108"/>
      <c r="GI28" s="108"/>
      <c r="GJ28" s="108"/>
      <c r="GK28" s="108"/>
      <c r="GL28" s="108"/>
      <c r="GM28" s="108"/>
      <c r="GN28" s="108"/>
      <c r="GO28" s="108"/>
      <c r="GP28" s="108"/>
      <c r="GQ28" s="108"/>
      <c r="GR28" s="108"/>
      <c r="GS28" s="108"/>
      <c r="GT28" s="108"/>
      <c r="GU28" s="108"/>
      <c r="GV28" s="108"/>
      <c r="GW28" s="108"/>
      <c r="GX28" s="108"/>
      <c r="GY28" s="108"/>
      <c r="GZ28" s="108"/>
      <c r="HA28" s="108">
        <v>63167.9</v>
      </c>
      <c r="HB28" s="108">
        <v>12535.7</v>
      </c>
      <c r="HC28" s="108">
        <v>14696.1</v>
      </c>
      <c r="HD28" s="108">
        <v>17450.900000000001</v>
      </c>
      <c r="HE28" s="108">
        <v>18485.2</v>
      </c>
      <c r="HF28" s="108">
        <v>3206.7</v>
      </c>
      <c r="HG28" s="108">
        <v>7824</v>
      </c>
      <c r="HH28" s="108">
        <v>12535.7</v>
      </c>
      <c r="HI28" s="108">
        <v>17119.900000000001</v>
      </c>
      <c r="HJ28" s="108">
        <v>22110</v>
      </c>
      <c r="HK28" s="108">
        <v>27231.8</v>
      </c>
      <c r="HL28" s="108">
        <v>32609</v>
      </c>
      <c r="HM28" s="108">
        <v>37874</v>
      </c>
      <c r="HN28" s="108">
        <v>44682.7</v>
      </c>
      <c r="HO28" s="108">
        <v>49934.3</v>
      </c>
      <c r="HP28" s="108">
        <v>56677.8</v>
      </c>
      <c r="HQ28" s="108">
        <v>63167.9</v>
      </c>
      <c r="HR28" s="108">
        <v>80423</v>
      </c>
      <c r="HS28" s="108">
        <v>18002.099999999999</v>
      </c>
      <c r="HT28" s="108">
        <v>20647.5</v>
      </c>
      <c r="HU28" s="108">
        <v>20649.7</v>
      </c>
      <c r="HV28" s="108">
        <v>21123.7</v>
      </c>
      <c r="HW28" s="108">
        <v>5463.4</v>
      </c>
      <c r="HX28" s="108">
        <v>11364.5</v>
      </c>
      <c r="HY28" s="108">
        <v>18002.099999999999</v>
      </c>
      <c r="HZ28" s="108">
        <v>24310.400000000001</v>
      </c>
      <c r="IA28" s="108">
        <v>32135.5</v>
      </c>
      <c r="IB28" s="108">
        <v>38649.599999999999</v>
      </c>
      <c r="IC28" s="108">
        <v>44926.7</v>
      </c>
      <c r="ID28" s="108">
        <v>51746.400000000001</v>
      </c>
      <c r="IE28" s="108">
        <v>59299.3</v>
      </c>
      <c r="IF28" s="108">
        <v>64348.9</v>
      </c>
      <c r="IG28" s="108">
        <v>72067.199999999997</v>
      </c>
      <c r="IH28" s="108">
        <v>80423</v>
      </c>
    </row>
    <row r="29" spans="1:242" s="32" customFormat="1" ht="12.95" customHeight="1" x14ac:dyDescent="0.2">
      <c r="A29" s="112" t="s">
        <v>70</v>
      </c>
      <c r="B29" s="51">
        <v>22</v>
      </c>
      <c r="C29" s="51" t="s">
        <v>71</v>
      </c>
      <c r="D29" s="30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8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8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>
        <f t="shared" si="16"/>
        <v>0</v>
      </c>
      <c r="BW29" s="108">
        <f t="shared" si="17"/>
        <v>0</v>
      </c>
      <c r="BX29" s="108">
        <f t="shared" si="18"/>
        <v>0</v>
      </c>
      <c r="BY29" s="108">
        <f t="shared" si="19"/>
        <v>0</v>
      </c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8"/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>
        <v>0</v>
      </c>
      <c r="FC29" s="108"/>
      <c r="FD29" s="108"/>
      <c r="FE29" s="108"/>
      <c r="FF29" s="108">
        <v>0</v>
      </c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8"/>
      <c r="FU29" s="108"/>
      <c r="FV29" s="108"/>
      <c r="FW29" s="108">
        <v>0</v>
      </c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8"/>
      <c r="GK29" s="108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8"/>
      <c r="HA29" s="108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8"/>
      <c r="HQ29" s="108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8"/>
      <c r="IG29" s="108"/>
      <c r="IH29" s="108"/>
    </row>
    <row r="30" spans="1:242" s="32" customFormat="1" ht="12.95" customHeight="1" x14ac:dyDescent="0.2">
      <c r="A30" s="112" t="s">
        <v>72</v>
      </c>
      <c r="B30" s="51">
        <v>23</v>
      </c>
      <c r="C30" s="51" t="s">
        <v>73</v>
      </c>
      <c r="D30" s="30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>
        <f t="shared" si="16"/>
        <v>0</v>
      </c>
      <c r="BW30" s="108">
        <f t="shared" si="17"/>
        <v>0</v>
      </c>
      <c r="BX30" s="108">
        <f t="shared" si="18"/>
        <v>0</v>
      </c>
      <c r="BY30" s="108">
        <f t="shared" si="19"/>
        <v>0</v>
      </c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08"/>
      <c r="CX30" s="108"/>
      <c r="CY30" s="108"/>
      <c r="CZ30" s="108"/>
      <c r="DA30" s="108"/>
      <c r="DB30" s="108"/>
      <c r="DC30" s="108"/>
      <c r="DD30" s="108"/>
      <c r="DE30" s="108"/>
      <c r="DF30" s="108"/>
      <c r="DG30" s="108"/>
      <c r="DH30" s="108"/>
      <c r="DI30" s="108"/>
      <c r="DJ30" s="108"/>
      <c r="DK30" s="108"/>
      <c r="DL30" s="108"/>
      <c r="DM30" s="108"/>
      <c r="DN30" s="108"/>
      <c r="DO30" s="108"/>
      <c r="DP30" s="108"/>
      <c r="DQ30" s="108"/>
      <c r="DR30" s="108"/>
      <c r="DS30" s="108"/>
      <c r="DT30" s="108"/>
      <c r="DU30" s="108"/>
      <c r="DV30" s="108"/>
      <c r="DW30" s="108"/>
      <c r="DX30" s="108"/>
      <c r="DY30" s="108"/>
      <c r="DZ30" s="108"/>
      <c r="EA30" s="108"/>
      <c r="EB30" s="108"/>
      <c r="EC30" s="108"/>
      <c r="ED30" s="108"/>
      <c r="EE30" s="108"/>
      <c r="EF30" s="108"/>
      <c r="EG30" s="108"/>
      <c r="EH30" s="108"/>
      <c r="EI30" s="108"/>
      <c r="EJ30" s="108"/>
      <c r="EK30" s="108"/>
      <c r="EL30" s="108"/>
      <c r="EM30" s="108"/>
      <c r="EN30" s="108"/>
      <c r="EO30" s="108"/>
      <c r="EP30" s="108"/>
      <c r="EQ30" s="108"/>
      <c r="ER30" s="108"/>
      <c r="ES30" s="108"/>
      <c r="ET30" s="108"/>
      <c r="EU30" s="108"/>
      <c r="EV30" s="108"/>
      <c r="EW30" s="108"/>
      <c r="EX30" s="108"/>
      <c r="EY30" s="108"/>
      <c r="EZ30" s="108"/>
      <c r="FA30" s="108"/>
      <c r="FB30" s="108">
        <v>0</v>
      </c>
      <c r="FC30" s="108"/>
      <c r="FD30" s="108"/>
      <c r="FE30" s="108"/>
      <c r="FF30" s="108">
        <v>0</v>
      </c>
      <c r="FG30" s="108"/>
      <c r="FH30" s="108"/>
      <c r="FI30" s="108"/>
      <c r="FJ30" s="108"/>
      <c r="FK30" s="108"/>
      <c r="FL30" s="108"/>
      <c r="FM30" s="108"/>
      <c r="FN30" s="108"/>
      <c r="FO30" s="108"/>
      <c r="FP30" s="108"/>
      <c r="FQ30" s="108"/>
      <c r="FR30" s="108"/>
      <c r="FS30" s="108"/>
      <c r="FT30" s="108"/>
      <c r="FU30" s="108"/>
      <c r="FV30" s="108"/>
      <c r="FW30" s="108">
        <v>0</v>
      </c>
      <c r="FX30" s="108"/>
      <c r="FY30" s="108"/>
      <c r="FZ30" s="108"/>
      <c r="GA30" s="108"/>
      <c r="GB30" s="108"/>
      <c r="GC30" s="108"/>
      <c r="GD30" s="108"/>
      <c r="GE30" s="108"/>
      <c r="GF30" s="108"/>
      <c r="GG30" s="108"/>
      <c r="GH30" s="108"/>
      <c r="GI30" s="108"/>
      <c r="GJ30" s="108"/>
      <c r="GK30" s="108"/>
      <c r="GL30" s="108"/>
      <c r="GM30" s="108"/>
      <c r="GN30" s="108"/>
      <c r="GO30" s="108"/>
      <c r="GP30" s="108"/>
      <c r="GQ30" s="108"/>
      <c r="GR30" s="108"/>
      <c r="GS30" s="108"/>
      <c r="GT30" s="108"/>
      <c r="GU30" s="108"/>
      <c r="GV30" s="108"/>
      <c r="GW30" s="108"/>
      <c r="GX30" s="108"/>
      <c r="GY30" s="108"/>
      <c r="GZ30" s="108"/>
      <c r="HA30" s="108"/>
      <c r="HB30" s="108"/>
      <c r="HC30" s="108"/>
      <c r="HD30" s="108"/>
      <c r="HE30" s="108"/>
      <c r="HF30" s="108"/>
      <c r="HG30" s="108"/>
      <c r="HH30" s="108"/>
      <c r="HI30" s="108"/>
      <c r="HJ30" s="108"/>
      <c r="HK30" s="108"/>
      <c r="HL30" s="108"/>
      <c r="HM30" s="108"/>
      <c r="HN30" s="108"/>
      <c r="HO30" s="108"/>
      <c r="HP30" s="108"/>
      <c r="HQ30" s="108"/>
      <c r="HR30" s="108"/>
      <c r="HS30" s="108"/>
      <c r="HT30" s="108"/>
      <c r="HU30" s="108"/>
      <c r="HV30" s="108"/>
      <c r="HW30" s="108"/>
      <c r="HX30" s="108"/>
      <c r="HY30" s="108"/>
      <c r="HZ30" s="108"/>
      <c r="IA30" s="108"/>
      <c r="IB30" s="108"/>
      <c r="IC30" s="108"/>
      <c r="ID30" s="108"/>
      <c r="IE30" s="108"/>
      <c r="IF30" s="108"/>
      <c r="IG30" s="108"/>
      <c r="IH30" s="108"/>
    </row>
    <row r="31" spans="1:242" s="32" customFormat="1" ht="12.95" customHeight="1" x14ac:dyDescent="0.2">
      <c r="A31" s="112" t="s">
        <v>74</v>
      </c>
      <c r="B31" s="51">
        <v>24</v>
      </c>
      <c r="C31" s="51" t="s">
        <v>75</v>
      </c>
      <c r="D31" s="30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8"/>
      <c r="AZ31" s="108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8"/>
      <c r="BL31" s="108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>
        <f t="shared" si="16"/>
        <v>0</v>
      </c>
      <c r="BW31" s="108">
        <f t="shared" si="17"/>
        <v>0</v>
      </c>
      <c r="BX31" s="108">
        <f t="shared" si="18"/>
        <v>0</v>
      </c>
      <c r="BY31" s="108">
        <f t="shared" si="19"/>
        <v>0</v>
      </c>
      <c r="BZ31" s="108"/>
      <c r="CA31" s="108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  <c r="DV31" s="108"/>
      <c r="DW31" s="108"/>
      <c r="DX31" s="108"/>
      <c r="DY31" s="108"/>
      <c r="DZ31" s="108"/>
      <c r="EA31" s="108"/>
      <c r="EB31" s="108"/>
      <c r="EC31" s="108"/>
      <c r="ED31" s="108"/>
      <c r="EE31" s="108"/>
      <c r="EF31" s="108"/>
      <c r="EG31" s="108"/>
      <c r="EH31" s="108"/>
      <c r="EI31" s="108"/>
      <c r="EJ31" s="108"/>
      <c r="EK31" s="108"/>
      <c r="EL31" s="108"/>
      <c r="EM31" s="108"/>
      <c r="EN31" s="108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08"/>
      <c r="EZ31" s="108"/>
      <c r="FA31" s="108"/>
      <c r="FB31" s="108">
        <v>0</v>
      </c>
      <c r="FC31" s="108"/>
      <c r="FD31" s="108"/>
      <c r="FE31" s="108"/>
      <c r="FF31" s="108">
        <v>0</v>
      </c>
      <c r="FG31" s="108"/>
      <c r="FH31" s="108"/>
      <c r="FI31" s="108"/>
      <c r="FJ31" s="108"/>
      <c r="FK31" s="108"/>
      <c r="FL31" s="108"/>
      <c r="FM31" s="108"/>
      <c r="FN31" s="108"/>
      <c r="FO31" s="108"/>
      <c r="FP31" s="108"/>
      <c r="FQ31" s="108"/>
      <c r="FR31" s="108"/>
      <c r="FS31" s="108"/>
      <c r="FT31" s="108"/>
      <c r="FU31" s="108"/>
      <c r="FV31" s="108"/>
      <c r="FW31" s="108">
        <v>0</v>
      </c>
      <c r="FX31" s="108"/>
      <c r="FY31" s="108"/>
      <c r="FZ31" s="108"/>
      <c r="GA31" s="108"/>
      <c r="GB31" s="108"/>
      <c r="GC31" s="108"/>
      <c r="GD31" s="108"/>
      <c r="GE31" s="108"/>
      <c r="GF31" s="108"/>
      <c r="GG31" s="108"/>
      <c r="GH31" s="108"/>
      <c r="GI31" s="108"/>
      <c r="GJ31" s="108"/>
      <c r="GK31" s="108"/>
      <c r="GL31" s="108"/>
      <c r="GM31" s="108"/>
      <c r="GN31" s="108"/>
      <c r="GO31" s="108"/>
      <c r="GP31" s="108"/>
      <c r="GQ31" s="108"/>
      <c r="GR31" s="108"/>
      <c r="GS31" s="108"/>
      <c r="GT31" s="108"/>
      <c r="GU31" s="108"/>
      <c r="GV31" s="108"/>
      <c r="GW31" s="108"/>
      <c r="GX31" s="108"/>
      <c r="GY31" s="108"/>
      <c r="GZ31" s="108"/>
      <c r="HA31" s="108"/>
      <c r="HB31" s="108"/>
      <c r="HC31" s="108"/>
      <c r="HD31" s="108"/>
      <c r="HE31" s="108"/>
      <c r="HF31" s="108"/>
      <c r="HG31" s="108"/>
      <c r="HH31" s="108"/>
      <c r="HI31" s="108"/>
      <c r="HJ31" s="108"/>
      <c r="HK31" s="108"/>
      <c r="HL31" s="108"/>
      <c r="HM31" s="108"/>
      <c r="HN31" s="108"/>
      <c r="HO31" s="108"/>
      <c r="HP31" s="108"/>
      <c r="HQ31" s="108"/>
      <c r="HR31" s="108"/>
      <c r="HS31" s="108"/>
      <c r="HT31" s="108"/>
      <c r="HU31" s="108"/>
      <c r="HV31" s="108"/>
      <c r="HW31" s="108"/>
      <c r="HX31" s="108"/>
      <c r="HY31" s="108"/>
      <c r="HZ31" s="108"/>
      <c r="IA31" s="108"/>
      <c r="IB31" s="108"/>
      <c r="IC31" s="108"/>
      <c r="ID31" s="108"/>
      <c r="IE31" s="108"/>
      <c r="IF31" s="108"/>
      <c r="IG31" s="108"/>
      <c r="IH31" s="108"/>
    </row>
    <row r="32" spans="1:242" s="32" customFormat="1" ht="12.95" customHeight="1" x14ac:dyDescent="0.2">
      <c r="A32" s="112" t="s">
        <v>76</v>
      </c>
      <c r="B32" s="51">
        <v>25</v>
      </c>
      <c r="C32" s="51" t="s">
        <v>77</v>
      </c>
      <c r="D32" s="30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>
        <f t="shared" si="16"/>
        <v>0</v>
      </c>
      <c r="BW32" s="108">
        <f t="shared" si="17"/>
        <v>0</v>
      </c>
      <c r="BX32" s="108">
        <f t="shared" si="18"/>
        <v>0</v>
      </c>
      <c r="BY32" s="108">
        <f t="shared" si="19"/>
        <v>0</v>
      </c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8"/>
      <c r="CS32" s="108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>
        <v>0</v>
      </c>
      <c r="FC32" s="108"/>
      <c r="FD32" s="108"/>
      <c r="FE32" s="108"/>
      <c r="FF32" s="108">
        <v>0</v>
      </c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>
        <v>0</v>
      </c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8"/>
      <c r="GK32" s="108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</row>
    <row r="33" spans="1:242" s="32" customFormat="1" ht="24" customHeight="1" x14ac:dyDescent="0.2">
      <c r="A33" s="112" t="s">
        <v>767</v>
      </c>
      <c r="B33" s="51">
        <v>26</v>
      </c>
      <c r="C33" s="51" t="s">
        <v>78</v>
      </c>
      <c r="D33" s="30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8"/>
      <c r="AZ33" s="108"/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8"/>
      <c r="BL33" s="108"/>
      <c r="BM33" s="108"/>
      <c r="BN33" s="108"/>
      <c r="BO33" s="108"/>
      <c r="BP33" s="108"/>
      <c r="BQ33" s="108"/>
      <c r="BR33" s="108"/>
      <c r="BS33" s="108"/>
      <c r="BT33" s="108"/>
      <c r="BU33" s="108"/>
      <c r="BV33" s="108">
        <f t="shared" si="16"/>
        <v>0</v>
      </c>
      <c r="BW33" s="108">
        <f t="shared" si="17"/>
        <v>0</v>
      </c>
      <c r="BX33" s="108">
        <f t="shared" si="18"/>
        <v>0</v>
      </c>
      <c r="BY33" s="108">
        <f t="shared" si="19"/>
        <v>0</v>
      </c>
      <c r="BZ33" s="108"/>
      <c r="CA33" s="108"/>
      <c r="CB33" s="108"/>
      <c r="CC33" s="108"/>
      <c r="CD33" s="108"/>
      <c r="CE33" s="108"/>
      <c r="CF33" s="108"/>
      <c r="CG33" s="108"/>
      <c r="CH33" s="108"/>
      <c r="CI33" s="108"/>
      <c r="CJ33" s="108"/>
      <c r="CK33" s="108"/>
      <c r="CL33" s="108"/>
      <c r="CM33" s="108"/>
      <c r="CN33" s="108"/>
      <c r="CO33" s="108"/>
      <c r="CP33" s="108"/>
      <c r="CQ33" s="108"/>
      <c r="CR33" s="108"/>
      <c r="CS33" s="108"/>
      <c r="CT33" s="108"/>
      <c r="CU33" s="108"/>
      <c r="CV33" s="108"/>
      <c r="CW33" s="108"/>
      <c r="CX33" s="108"/>
      <c r="CY33" s="108"/>
      <c r="CZ33" s="108"/>
      <c r="DA33" s="108"/>
      <c r="DB33" s="108"/>
      <c r="DC33" s="108"/>
      <c r="DD33" s="108"/>
      <c r="DE33" s="108"/>
      <c r="DF33" s="108"/>
      <c r="DG33" s="108"/>
      <c r="DH33" s="108"/>
      <c r="DI33" s="108"/>
      <c r="DJ33" s="108"/>
      <c r="DK33" s="108"/>
      <c r="DL33" s="108"/>
      <c r="DM33" s="108"/>
      <c r="DN33" s="108"/>
      <c r="DO33" s="108"/>
      <c r="DP33" s="108"/>
      <c r="DQ33" s="108"/>
      <c r="DR33" s="108"/>
      <c r="DS33" s="108"/>
      <c r="DT33" s="108"/>
      <c r="DU33" s="108"/>
      <c r="DV33" s="108"/>
      <c r="DW33" s="108"/>
      <c r="DX33" s="108"/>
      <c r="DY33" s="108"/>
      <c r="DZ33" s="108"/>
      <c r="EA33" s="108"/>
      <c r="EB33" s="108"/>
      <c r="EC33" s="108"/>
      <c r="ED33" s="108"/>
      <c r="EE33" s="108"/>
      <c r="EF33" s="108"/>
      <c r="EG33" s="108"/>
      <c r="EH33" s="108"/>
      <c r="EI33" s="108"/>
      <c r="EJ33" s="108"/>
      <c r="EK33" s="108"/>
      <c r="EL33" s="108"/>
      <c r="EM33" s="108"/>
      <c r="EN33" s="108"/>
      <c r="EO33" s="108"/>
      <c r="EP33" s="108"/>
      <c r="EQ33" s="108"/>
      <c r="ER33" s="108"/>
      <c r="ES33" s="108"/>
      <c r="ET33" s="108"/>
      <c r="EU33" s="108"/>
      <c r="EV33" s="108"/>
      <c r="EW33" s="108"/>
      <c r="EX33" s="108"/>
      <c r="EY33" s="108"/>
      <c r="EZ33" s="108"/>
      <c r="FA33" s="108"/>
      <c r="FB33" s="108">
        <v>0</v>
      </c>
      <c r="FC33" s="108"/>
      <c r="FD33" s="108"/>
      <c r="FE33" s="108"/>
      <c r="FF33" s="108">
        <v>0</v>
      </c>
      <c r="FG33" s="108"/>
      <c r="FH33" s="108"/>
      <c r="FI33" s="108"/>
      <c r="FJ33" s="108"/>
      <c r="FK33" s="108"/>
      <c r="FL33" s="108"/>
      <c r="FM33" s="108"/>
      <c r="FN33" s="108"/>
      <c r="FO33" s="108"/>
      <c r="FP33" s="108"/>
      <c r="FQ33" s="108"/>
      <c r="FR33" s="108"/>
      <c r="FS33" s="108"/>
      <c r="FT33" s="108"/>
      <c r="FU33" s="108"/>
      <c r="FV33" s="108"/>
      <c r="FW33" s="108">
        <v>0</v>
      </c>
      <c r="FX33" s="108"/>
      <c r="FY33" s="108"/>
      <c r="FZ33" s="108"/>
      <c r="GA33" s="108"/>
      <c r="GB33" s="108"/>
      <c r="GC33" s="108"/>
      <c r="GD33" s="108"/>
      <c r="GE33" s="108"/>
      <c r="GF33" s="108"/>
      <c r="GG33" s="108"/>
      <c r="GH33" s="108"/>
      <c r="GI33" s="108"/>
      <c r="GJ33" s="108"/>
      <c r="GK33" s="108"/>
      <c r="GL33" s="108"/>
      <c r="GM33" s="108"/>
      <c r="GN33" s="108"/>
      <c r="GO33" s="108"/>
      <c r="GP33" s="108"/>
      <c r="GQ33" s="108"/>
      <c r="GR33" s="108"/>
      <c r="GS33" s="108"/>
      <c r="GT33" s="108"/>
      <c r="GU33" s="108"/>
      <c r="GV33" s="108"/>
      <c r="GW33" s="108"/>
      <c r="GX33" s="108"/>
      <c r="GY33" s="108"/>
      <c r="GZ33" s="108"/>
      <c r="HA33" s="108"/>
      <c r="HB33" s="108"/>
      <c r="HC33" s="108"/>
      <c r="HD33" s="108"/>
      <c r="HE33" s="108"/>
      <c r="HF33" s="108"/>
      <c r="HG33" s="108"/>
      <c r="HH33" s="108"/>
      <c r="HI33" s="108"/>
      <c r="HJ33" s="108"/>
      <c r="HK33" s="108"/>
      <c r="HL33" s="108"/>
      <c r="HM33" s="108"/>
      <c r="HN33" s="108"/>
      <c r="HO33" s="108"/>
      <c r="HP33" s="108"/>
      <c r="HQ33" s="108"/>
      <c r="HR33" s="108"/>
      <c r="HS33" s="108"/>
      <c r="HT33" s="108"/>
      <c r="HU33" s="108"/>
      <c r="HV33" s="108"/>
      <c r="HW33" s="108"/>
      <c r="HX33" s="108"/>
      <c r="HY33" s="108"/>
      <c r="HZ33" s="108"/>
      <c r="IA33" s="108"/>
      <c r="IB33" s="108"/>
      <c r="IC33" s="108"/>
      <c r="ID33" s="108"/>
      <c r="IE33" s="108"/>
      <c r="IF33" s="108"/>
      <c r="IG33" s="108"/>
      <c r="IH33" s="108"/>
    </row>
    <row r="34" spans="1:242" s="32" customFormat="1" ht="12.95" customHeight="1" x14ac:dyDescent="0.2">
      <c r="A34" s="112" t="s">
        <v>79</v>
      </c>
      <c r="B34" s="51">
        <v>27</v>
      </c>
      <c r="C34" s="51" t="s">
        <v>80</v>
      </c>
      <c r="D34" s="30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08"/>
      <c r="AT34" s="108"/>
      <c r="AU34" s="108"/>
      <c r="AV34" s="108"/>
      <c r="AW34" s="108"/>
      <c r="AX34" s="108"/>
      <c r="AY34" s="108"/>
      <c r="AZ34" s="108"/>
      <c r="BA34" s="108"/>
      <c r="BB34" s="108"/>
      <c r="BC34" s="108"/>
      <c r="BD34" s="108"/>
      <c r="BE34" s="108"/>
      <c r="BF34" s="108"/>
      <c r="BG34" s="108"/>
      <c r="BH34" s="108"/>
      <c r="BI34" s="108"/>
      <c r="BJ34" s="108"/>
      <c r="BK34" s="108"/>
      <c r="BL34" s="108"/>
      <c r="BM34" s="108"/>
      <c r="BN34" s="108"/>
      <c r="BO34" s="108"/>
      <c r="BP34" s="108"/>
      <c r="BQ34" s="108"/>
      <c r="BR34" s="108"/>
      <c r="BS34" s="108"/>
      <c r="BT34" s="108"/>
      <c r="BU34" s="108"/>
      <c r="BV34" s="108">
        <f t="shared" si="16"/>
        <v>0</v>
      </c>
      <c r="BW34" s="108">
        <f t="shared" si="17"/>
        <v>0</v>
      </c>
      <c r="BX34" s="108">
        <f t="shared" si="18"/>
        <v>0</v>
      </c>
      <c r="BY34" s="108">
        <f t="shared" si="19"/>
        <v>0</v>
      </c>
      <c r="BZ34" s="108"/>
      <c r="CA34" s="108"/>
      <c r="CB34" s="108"/>
      <c r="CC34" s="108"/>
      <c r="CD34" s="108"/>
      <c r="CE34" s="108"/>
      <c r="CF34" s="108"/>
      <c r="CG34" s="108"/>
      <c r="CH34" s="108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108"/>
      <c r="CT34" s="108"/>
      <c r="CU34" s="108"/>
      <c r="CV34" s="108"/>
      <c r="CW34" s="108"/>
      <c r="CX34" s="108"/>
      <c r="CY34" s="108"/>
      <c r="CZ34" s="108"/>
      <c r="DA34" s="108"/>
      <c r="DB34" s="108"/>
      <c r="DC34" s="108"/>
      <c r="DD34" s="108"/>
      <c r="DE34" s="108"/>
      <c r="DF34" s="108"/>
      <c r="DG34" s="108"/>
      <c r="DH34" s="108"/>
      <c r="DI34" s="108"/>
      <c r="DJ34" s="108"/>
      <c r="DK34" s="108"/>
      <c r="DL34" s="108"/>
      <c r="DM34" s="108"/>
      <c r="DN34" s="108"/>
      <c r="DO34" s="108"/>
      <c r="DP34" s="108"/>
      <c r="DQ34" s="108"/>
      <c r="DR34" s="108"/>
      <c r="DS34" s="108"/>
      <c r="DT34" s="108"/>
      <c r="DU34" s="108"/>
      <c r="DV34" s="108"/>
      <c r="DW34" s="108"/>
      <c r="DX34" s="108"/>
      <c r="DY34" s="108"/>
      <c r="DZ34" s="108"/>
      <c r="EA34" s="108"/>
      <c r="EB34" s="108"/>
      <c r="EC34" s="108"/>
      <c r="ED34" s="108"/>
      <c r="EE34" s="108"/>
      <c r="EF34" s="108"/>
      <c r="EG34" s="108"/>
      <c r="EH34" s="108"/>
      <c r="EI34" s="108"/>
      <c r="EJ34" s="108"/>
      <c r="EK34" s="108"/>
      <c r="EL34" s="108"/>
      <c r="EM34" s="108"/>
      <c r="EN34" s="108"/>
      <c r="EO34" s="108"/>
      <c r="EP34" s="108"/>
      <c r="EQ34" s="108"/>
      <c r="ER34" s="108"/>
      <c r="ES34" s="108"/>
      <c r="ET34" s="108"/>
      <c r="EU34" s="108"/>
      <c r="EV34" s="108"/>
      <c r="EW34" s="108"/>
      <c r="EX34" s="108"/>
      <c r="EY34" s="108"/>
      <c r="EZ34" s="108"/>
      <c r="FA34" s="108"/>
      <c r="FB34" s="108">
        <v>0</v>
      </c>
      <c r="FC34" s="108"/>
      <c r="FD34" s="108"/>
      <c r="FE34" s="108"/>
      <c r="FF34" s="108">
        <v>0</v>
      </c>
      <c r="FG34" s="108"/>
      <c r="FH34" s="108"/>
      <c r="FI34" s="108"/>
      <c r="FJ34" s="108"/>
      <c r="FK34" s="108"/>
      <c r="FL34" s="108"/>
      <c r="FM34" s="108"/>
      <c r="FN34" s="108"/>
      <c r="FO34" s="108"/>
      <c r="FP34" s="108"/>
      <c r="FQ34" s="108"/>
      <c r="FR34" s="108"/>
      <c r="FS34" s="108"/>
      <c r="FT34" s="108"/>
      <c r="FU34" s="108"/>
      <c r="FV34" s="108"/>
      <c r="FW34" s="108">
        <v>0</v>
      </c>
      <c r="FX34" s="108"/>
      <c r="FY34" s="108"/>
      <c r="FZ34" s="108"/>
      <c r="GA34" s="108"/>
      <c r="GB34" s="108"/>
      <c r="GC34" s="108"/>
      <c r="GD34" s="108"/>
      <c r="GE34" s="108"/>
      <c r="GF34" s="108"/>
      <c r="GG34" s="108"/>
      <c r="GH34" s="108"/>
      <c r="GI34" s="108"/>
      <c r="GJ34" s="108"/>
      <c r="GK34" s="108"/>
      <c r="GL34" s="108"/>
      <c r="GM34" s="108"/>
      <c r="GN34" s="108"/>
      <c r="GO34" s="108"/>
      <c r="GP34" s="108"/>
      <c r="GQ34" s="108"/>
      <c r="GR34" s="108"/>
      <c r="GS34" s="108"/>
      <c r="GT34" s="108"/>
      <c r="GU34" s="108"/>
      <c r="GV34" s="108"/>
      <c r="GW34" s="108"/>
      <c r="GX34" s="108"/>
      <c r="GY34" s="108"/>
      <c r="GZ34" s="108"/>
      <c r="HA34" s="108"/>
      <c r="HB34" s="108"/>
      <c r="HC34" s="108"/>
      <c r="HD34" s="108"/>
      <c r="HE34" s="108"/>
      <c r="HF34" s="108"/>
      <c r="HG34" s="108"/>
      <c r="HH34" s="108"/>
      <c r="HI34" s="108"/>
      <c r="HJ34" s="108"/>
      <c r="HK34" s="108"/>
      <c r="HL34" s="108"/>
      <c r="HM34" s="108"/>
      <c r="HN34" s="108"/>
      <c r="HO34" s="108"/>
      <c r="HP34" s="108"/>
      <c r="HQ34" s="108"/>
      <c r="HR34" s="108"/>
      <c r="HS34" s="108"/>
      <c r="HT34" s="108"/>
      <c r="HU34" s="108"/>
      <c r="HV34" s="108"/>
      <c r="HW34" s="108"/>
      <c r="HX34" s="108"/>
      <c r="HY34" s="108"/>
      <c r="HZ34" s="108"/>
      <c r="IA34" s="108"/>
      <c r="IB34" s="108"/>
      <c r="IC34" s="108"/>
      <c r="ID34" s="108"/>
      <c r="IE34" s="108"/>
      <c r="IF34" s="108"/>
      <c r="IG34" s="108"/>
      <c r="IH34" s="108"/>
    </row>
    <row r="35" spans="1:242" s="32" customFormat="1" ht="12.95" customHeight="1" x14ac:dyDescent="0.2">
      <c r="A35" s="112" t="s">
        <v>81</v>
      </c>
      <c r="B35" s="51">
        <v>28</v>
      </c>
      <c r="C35" s="51" t="s">
        <v>82</v>
      </c>
      <c r="D35" s="30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>
        <f t="shared" si="16"/>
        <v>0</v>
      </c>
      <c r="BW35" s="108">
        <f t="shared" si="17"/>
        <v>0</v>
      </c>
      <c r="BX35" s="108">
        <f t="shared" si="18"/>
        <v>0</v>
      </c>
      <c r="BY35" s="108">
        <f t="shared" si="19"/>
        <v>0</v>
      </c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>
        <v>0</v>
      </c>
      <c r="FC35" s="108"/>
      <c r="FD35" s="108"/>
      <c r="FE35" s="108"/>
      <c r="FF35" s="108">
        <v>0</v>
      </c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>
        <v>0</v>
      </c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</row>
    <row r="36" spans="1:242" s="32" customFormat="1" ht="12.95" customHeight="1" x14ac:dyDescent="0.2">
      <c r="A36" s="112" t="s">
        <v>83</v>
      </c>
      <c r="B36" s="51">
        <v>29</v>
      </c>
      <c r="C36" s="51" t="s">
        <v>84</v>
      </c>
      <c r="D36" s="30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>
        <f t="shared" si="16"/>
        <v>0</v>
      </c>
      <c r="BW36" s="108">
        <f t="shared" si="17"/>
        <v>0</v>
      </c>
      <c r="BX36" s="108">
        <f t="shared" si="18"/>
        <v>0</v>
      </c>
      <c r="BY36" s="108">
        <f t="shared" si="19"/>
        <v>0</v>
      </c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08"/>
      <c r="CY36" s="108"/>
      <c r="CZ36" s="108"/>
      <c r="DA36" s="108"/>
      <c r="DB36" s="108"/>
      <c r="DC36" s="108"/>
      <c r="DD36" s="108"/>
      <c r="DE36" s="108"/>
      <c r="DF36" s="108"/>
      <c r="DG36" s="108"/>
      <c r="DH36" s="108"/>
      <c r="DI36" s="108"/>
      <c r="DJ36" s="108"/>
      <c r="DK36" s="108"/>
      <c r="DL36" s="108"/>
      <c r="DM36" s="108"/>
      <c r="DN36" s="108"/>
      <c r="DO36" s="108"/>
      <c r="DP36" s="108"/>
      <c r="DQ36" s="108"/>
      <c r="DR36" s="108"/>
      <c r="DS36" s="108"/>
      <c r="DT36" s="108"/>
      <c r="DU36" s="108"/>
      <c r="DV36" s="108"/>
      <c r="DW36" s="108"/>
      <c r="DX36" s="108"/>
      <c r="DY36" s="108"/>
      <c r="DZ36" s="108"/>
      <c r="EA36" s="108"/>
      <c r="EB36" s="108"/>
      <c r="EC36" s="108"/>
      <c r="ED36" s="108"/>
      <c r="EE36" s="108"/>
      <c r="EF36" s="108"/>
      <c r="EG36" s="108"/>
      <c r="EH36" s="108"/>
      <c r="EI36" s="108"/>
      <c r="EJ36" s="108"/>
      <c r="EK36" s="108"/>
      <c r="EL36" s="108"/>
      <c r="EM36" s="108"/>
      <c r="EN36" s="108"/>
      <c r="EO36" s="108"/>
      <c r="EP36" s="108"/>
      <c r="EQ36" s="108"/>
      <c r="ER36" s="108"/>
      <c r="ES36" s="108"/>
      <c r="ET36" s="108"/>
      <c r="EU36" s="108"/>
      <c r="EV36" s="108"/>
      <c r="EW36" s="108"/>
      <c r="EX36" s="108"/>
      <c r="EY36" s="108"/>
      <c r="EZ36" s="108"/>
      <c r="FA36" s="108"/>
      <c r="FB36" s="108">
        <v>0</v>
      </c>
      <c r="FC36" s="108"/>
      <c r="FD36" s="108"/>
      <c r="FE36" s="108"/>
      <c r="FF36" s="108">
        <v>0</v>
      </c>
      <c r="FG36" s="108"/>
      <c r="FH36" s="108"/>
      <c r="FI36" s="108"/>
      <c r="FJ36" s="108"/>
      <c r="FK36" s="108"/>
      <c r="FL36" s="108"/>
      <c r="FM36" s="108"/>
      <c r="FN36" s="108"/>
      <c r="FO36" s="108"/>
      <c r="FP36" s="108"/>
      <c r="FQ36" s="108"/>
      <c r="FR36" s="108"/>
      <c r="FS36" s="108"/>
      <c r="FT36" s="108"/>
      <c r="FU36" s="108"/>
      <c r="FV36" s="108"/>
      <c r="FW36" s="108">
        <v>0</v>
      </c>
      <c r="FX36" s="108"/>
      <c r="FY36" s="108"/>
      <c r="FZ36" s="108"/>
      <c r="GA36" s="108"/>
      <c r="GB36" s="108"/>
      <c r="GC36" s="108"/>
      <c r="GD36" s="108"/>
      <c r="GE36" s="108"/>
      <c r="GF36" s="108"/>
      <c r="GG36" s="108"/>
      <c r="GH36" s="108"/>
      <c r="GI36" s="108"/>
      <c r="GJ36" s="108"/>
      <c r="GK36" s="108"/>
      <c r="GL36" s="108"/>
      <c r="GM36" s="108"/>
      <c r="GN36" s="108"/>
      <c r="GO36" s="108"/>
      <c r="GP36" s="108"/>
      <c r="GQ36" s="108"/>
      <c r="GR36" s="108"/>
      <c r="GS36" s="108"/>
      <c r="GT36" s="108"/>
      <c r="GU36" s="108"/>
      <c r="GV36" s="108"/>
      <c r="GW36" s="108"/>
      <c r="GX36" s="108"/>
      <c r="GY36" s="108"/>
      <c r="GZ36" s="108"/>
      <c r="HA36" s="108"/>
      <c r="HB36" s="108"/>
      <c r="HC36" s="108"/>
      <c r="HD36" s="108"/>
      <c r="HE36" s="108"/>
      <c r="HF36" s="108"/>
      <c r="HG36" s="108"/>
      <c r="HH36" s="108"/>
      <c r="HI36" s="108"/>
      <c r="HJ36" s="108"/>
      <c r="HK36" s="108"/>
      <c r="HL36" s="108"/>
      <c r="HM36" s="108"/>
      <c r="HN36" s="108"/>
      <c r="HO36" s="108"/>
      <c r="HP36" s="108"/>
      <c r="HQ36" s="108"/>
      <c r="HR36" s="108"/>
      <c r="HS36" s="108"/>
      <c r="HT36" s="108"/>
      <c r="HU36" s="108"/>
      <c r="HV36" s="108"/>
      <c r="HW36" s="108"/>
      <c r="HX36" s="108"/>
      <c r="HY36" s="108"/>
      <c r="HZ36" s="108"/>
      <c r="IA36" s="108"/>
      <c r="IB36" s="108"/>
      <c r="IC36" s="108"/>
      <c r="ID36" s="108"/>
      <c r="IE36" s="108"/>
      <c r="IF36" s="108"/>
      <c r="IG36" s="108"/>
      <c r="IH36" s="108"/>
    </row>
    <row r="37" spans="1:242" s="32" customFormat="1" ht="12.95" customHeight="1" x14ac:dyDescent="0.2">
      <c r="A37" s="112" t="s">
        <v>85</v>
      </c>
      <c r="B37" s="51">
        <v>30</v>
      </c>
      <c r="C37" s="51" t="s">
        <v>86</v>
      </c>
      <c r="D37" s="30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>
        <f t="shared" si="16"/>
        <v>0</v>
      </c>
      <c r="BW37" s="108">
        <f t="shared" si="17"/>
        <v>0</v>
      </c>
      <c r="BX37" s="108">
        <f t="shared" si="18"/>
        <v>0</v>
      </c>
      <c r="BY37" s="108">
        <f t="shared" si="19"/>
        <v>0</v>
      </c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  <c r="DV37" s="108"/>
      <c r="DW37" s="108"/>
      <c r="DX37" s="108"/>
      <c r="DY37" s="108"/>
      <c r="DZ37" s="108"/>
      <c r="EA37" s="108"/>
      <c r="EB37" s="108"/>
      <c r="EC37" s="108"/>
      <c r="ED37" s="108"/>
      <c r="EE37" s="108"/>
      <c r="EF37" s="108"/>
      <c r="EG37" s="108"/>
      <c r="EH37" s="108"/>
      <c r="EI37" s="108"/>
      <c r="EJ37" s="108"/>
      <c r="EK37" s="108"/>
      <c r="EL37" s="108"/>
      <c r="EM37" s="108"/>
      <c r="EN37" s="108"/>
      <c r="EO37" s="108"/>
      <c r="EP37" s="108"/>
      <c r="EQ37" s="108"/>
      <c r="ER37" s="108"/>
      <c r="ES37" s="108"/>
      <c r="ET37" s="108"/>
      <c r="EU37" s="108"/>
      <c r="EV37" s="108"/>
      <c r="EW37" s="108"/>
      <c r="EX37" s="108"/>
      <c r="EY37" s="108"/>
      <c r="EZ37" s="108"/>
      <c r="FA37" s="108"/>
      <c r="FB37" s="108">
        <v>0</v>
      </c>
      <c r="FC37" s="108"/>
      <c r="FD37" s="108"/>
      <c r="FE37" s="108"/>
      <c r="FF37" s="108">
        <v>0</v>
      </c>
      <c r="FG37" s="108"/>
      <c r="FH37" s="108"/>
      <c r="FI37" s="108"/>
      <c r="FJ37" s="108"/>
      <c r="FK37" s="108"/>
      <c r="FL37" s="108"/>
      <c r="FM37" s="108"/>
      <c r="FN37" s="108"/>
      <c r="FO37" s="108"/>
      <c r="FP37" s="108"/>
      <c r="FQ37" s="108"/>
      <c r="FR37" s="108"/>
      <c r="FS37" s="108"/>
      <c r="FT37" s="108"/>
      <c r="FU37" s="108"/>
      <c r="FV37" s="108"/>
      <c r="FW37" s="108">
        <v>0</v>
      </c>
      <c r="FX37" s="108"/>
      <c r="FY37" s="108"/>
      <c r="FZ37" s="108"/>
      <c r="GA37" s="108"/>
      <c r="GB37" s="108"/>
      <c r="GC37" s="108"/>
      <c r="GD37" s="108"/>
      <c r="GE37" s="108"/>
      <c r="GF37" s="108"/>
      <c r="GG37" s="108"/>
      <c r="GH37" s="108"/>
      <c r="GI37" s="108"/>
      <c r="GJ37" s="108"/>
      <c r="GK37" s="108"/>
      <c r="GL37" s="108"/>
      <c r="GM37" s="108"/>
      <c r="GN37" s="108"/>
      <c r="GO37" s="108"/>
      <c r="GP37" s="108"/>
      <c r="GQ37" s="108"/>
      <c r="GR37" s="108"/>
      <c r="GS37" s="108"/>
      <c r="GT37" s="108"/>
      <c r="GU37" s="108"/>
      <c r="GV37" s="108"/>
      <c r="GW37" s="108"/>
      <c r="GX37" s="108"/>
      <c r="GY37" s="108"/>
      <c r="GZ37" s="108"/>
      <c r="HA37" s="108"/>
      <c r="HB37" s="108"/>
      <c r="HC37" s="108"/>
      <c r="HD37" s="108"/>
      <c r="HE37" s="108"/>
      <c r="HF37" s="108"/>
      <c r="HG37" s="108"/>
      <c r="HH37" s="108"/>
      <c r="HI37" s="108"/>
      <c r="HJ37" s="108"/>
      <c r="HK37" s="108"/>
      <c r="HL37" s="108"/>
      <c r="HM37" s="108"/>
      <c r="HN37" s="108"/>
      <c r="HO37" s="108"/>
      <c r="HP37" s="108"/>
      <c r="HQ37" s="108"/>
      <c r="HR37" s="108"/>
      <c r="HS37" s="108"/>
      <c r="HT37" s="108"/>
      <c r="HU37" s="108"/>
      <c r="HV37" s="108"/>
      <c r="HW37" s="108"/>
      <c r="HX37" s="108"/>
      <c r="HY37" s="108"/>
      <c r="HZ37" s="108"/>
      <c r="IA37" s="108"/>
      <c r="IB37" s="108"/>
      <c r="IC37" s="108"/>
      <c r="ID37" s="108"/>
      <c r="IE37" s="108"/>
      <c r="IF37" s="108"/>
      <c r="IG37" s="108"/>
      <c r="IH37" s="108"/>
    </row>
    <row r="38" spans="1:242" s="32" customFormat="1" ht="12.95" customHeight="1" x14ac:dyDescent="0.2">
      <c r="A38" s="112" t="s">
        <v>87</v>
      </c>
      <c r="B38" s="51">
        <v>31</v>
      </c>
      <c r="C38" s="51" t="s">
        <v>88</v>
      </c>
      <c r="D38" s="30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8"/>
      <c r="BH38" s="108"/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8">
        <f t="shared" si="16"/>
        <v>0</v>
      </c>
      <c r="BW38" s="108">
        <f t="shared" si="17"/>
        <v>0</v>
      </c>
      <c r="BX38" s="108">
        <f t="shared" si="18"/>
        <v>0</v>
      </c>
      <c r="BY38" s="108">
        <f t="shared" si="19"/>
        <v>0</v>
      </c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8"/>
      <c r="CL38" s="108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8"/>
      <c r="DA38" s="108"/>
      <c r="DB38" s="108"/>
      <c r="DC38" s="108"/>
      <c r="DD38" s="108"/>
      <c r="DE38" s="108"/>
      <c r="DF38" s="108"/>
      <c r="DG38" s="108"/>
      <c r="DH38" s="108"/>
      <c r="DI38" s="108"/>
      <c r="DJ38" s="108"/>
      <c r="DK38" s="108"/>
      <c r="DL38" s="108"/>
      <c r="DM38" s="108"/>
      <c r="DN38" s="108"/>
      <c r="DO38" s="108"/>
      <c r="DP38" s="108"/>
      <c r="DQ38" s="108"/>
      <c r="DR38" s="108"/>
      <c r="DS38" s="108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8"/>
      <c r="EF38" s="108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8"/>
      <c r="ES38" s="108"/>
      <c r="ET38" s="108"/>
      <c r="EU38" s="108"/>
      <c r="EV38" s="108"/>
      <c r="EW38" s="108"/>
      <c r="EX38" s="108"/>
      <c r="EY38" s="108"/>
      <c r="EZ38" s="108"/>
      <c r="FA38" s="108"/>
      <c r="FB38" s="108">
        <v>0</v>
      </c>
      <c r="FC38" s="108"/>
      <c r="FD38" s="108"/>
      <c r="FE38" s="108"/>
      <c r="FF38" s="108">
        <v>0</v>
      </c>
      <c r="FG38" s="108"/>
      <c r="FH38" s="108"/>
      <c r="FI38" s="108"/>
      <c r="FJ38" s="108"/>
      <c r="FK38" s="108"/>
      <c r="FL38" s="108"/>
      <c r="FM38" s="108"/>
      <c r="FN38" s="108"/>
      <c r="FO38" s="108"/>
      <c r="FP38" s="108"/>
      <c r="FQ38" s="108"/>
      <c r="FR38" s="108"/>
      <c r="FS38" s="108"/>
      <c r="FT38" s="108"/>
      <c r="FU38" s="108"/>
      <c r="FV38" s="108"/>
      <c r="FW38" s="108">
        <v>0</v>
      </c>
      <c r="FX38" s="108"/>
      <c r="FY38" s="108"/>
      <c r="FZ38" s="108"/>
      <c r="GA38" s="108"/>
      <c r="GB38" s="108"/>
      <c r="GC38" s="108"/>
      <c r="GD38" s="108"/>
      <c r="GE38" s="108"/>
      <c r="GF38" s="108"/>
      <c r="GG38" s="108"/>
      <c r="GH38" s="108"/>
      <c r="GI38" s="108"/>
      <c r="GJ38" s="108"/>
      <c r="GK38" s="108"/>
      <c r="GL38" s="108"/>
      <c r="GM38" s="108"/>
      <c r="GN38" s="108"/>
      <c r="GO38" s="108"/>
      <c r="GP38" s="108"/>
      <c r="GQ38" s="108"/>
      <c r="GR38" s="108"/>
      <c r="GS38" s="108"/>
      <c r="GT38" s="108"/>
      <c r="GU38" s="108"/>
      <c r="GV38" s="108"/>
      <c r="GW38" s="108"/>
      <c r="GX38" s="108"/>
      <c r="GY38" s="108"/>
      <c r="GZ38" s="108"/>
      <c r="HA38" s="108"/>
      <c r="HB38" s="108"/>
      <c r="HC38" s="108"/>
      <c r="HD38" s="108"/>
      <c r="HE38" s="108"/>
      <c r="HF38" s="108"/>
      <c r="HG38" s="108"/>
      <c r="HH38" s="108"/>
      <c r="HI38" s="108"/>
      <c r="HJ38" s="108"/>
      <c r="HK38" s="108"/>
      <c r="HL38" s="108"/>
      <c r="HM38" s="108"/>
      <c r="HN38" s="108"/>
      <c r="HO38" s="108"/>
      <c r="HP38" s="108"/>
      <c r="HQ38" s="108"/>
      <c r="HR38" s="108"/>
      <c r="HS38" s="108"/>
      <c r="HT38" s="108"/>
      <c r="HU38" s="108"/>
      <c r="HV38" s="108"/>
      <c r="HW38" s="108"/>
      <c r="HX38" s="108"/>
      <c r="HY38" s="108"/>
      <c r="HZ38" s="108"/>
      <c r="IA38" s="108"/>
      <c r="IB38" s="108"/>
      <c r="IC38" s="108"/>
      <c r="ID38" s="108"/>
      <c r="IE38" s="108"/>
      <c r="IF38" s="108"/>
      <c r="IG38" s="108"/>
      <c r="IH38" s="108"/>
    </row>
    <row r="39" spans="1:242" s="32" customFormat="1" ht="12.95" customHeight="1" x14ac:dyDescent="0.2">
      <c r="A39" s="112" t="s">
        <v>89</v>
      </c>
      <c r="B39" s="51">
        <v>32</v>
      </c>
      <c r="C39" s="51" t="s">
        <v>90</v>
      </c>
      <c r="D39" s="30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>
        <f t="shared" si="16"/>
        <v>0</v>
      </c>
      <c r="BW39" s="108">
        <f t="shared" si="17"/>
        <v>0</v>
      </c>
      <c r="BX39" s="108">
        <f t="shared" si="18"/>
        <v>0</v>
      </c>
      <c r="BY39" s="108">
        <f t="shared" si="19"/>
        <v>0</v>
      </c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>
        <v>0</v>
      </c>
      <c r="FC39" s="108"/>
      <c r="FD39" s="108"/>
      <c r="FE39" s="108"/>
      <c r="FF39" s="108">
        <v>0</v>
      </c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>
        <v>0</v>
      </c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</row>
    <row r="40" spans="1:242" s="32" customFormat="1" ht="12.95" customHeight="1" x14ac:dyDescent="0.2">
      <c r="A40" s="112" t="s">
        <v>79</v>
      </c>
      <c r="B40" s="51">
        <v>33</v>
      </c>
      <c r="C40" s="51" t="s">
        <v>91</v>
      </c>
      <c r="D40" s="30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  <c r="AM40" s="108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108"/>
      <c r="AZ40" s="108"/>
      <c r="BA40" s="108"/>
      <c r="BB40" s="108"/>
      <c r="BC40" s="108"/>
      <c r="BD40" s="108"/>
      <c r="BE40" s="108"/>
      <c r="BF40" s="108"/>
      <c r="BG40" s="108"/>
      <c r="BH40" s="108"/>
      <c r="BI40" s="108"/>
      <c r="BJ40" s="108"/>
      <c r="BK40" s="108"/>
      <c r="BL40" s="108"/>
      <c r="BM40" s="108"/>
      <c r="BN40" s="108"/>
      <c r="BO40" s="108"/>
      <c r="BP40" s="108"/>
      <c r="BQ40" s="108"/>
      <c r="BR40" s="108"/>
      <c r="BS40" s="108"/>
      <c r="BT40" s="108"/>
      <c r="BU40" s="108"/>
      <c r="BV40" s="108">
        <f t="shared" si="16"/>
        <v>0</v>
      </c>
      <c r="BW40" s="108">
        <f t="shared" si="17"/>
        <v>0</v>
      </c>
      <c r="BX40" s="108">
        <f t="shared" si="18"/>
        <v>0</v>
      </c>
      <c r="BY40" s="108">
        <f t="shared" si="19"/>
        <v>0</v>
      </c>
      <c r="BZ40" s="108"/>
      <c r="CA40" s="108"/>
      <c r="CB40" s="108"/>
      <c r="CC40" s="108"/>
      <c r="CD40" s="108"/>
      <c r="CE40" s="108"/>
      <c r="CF40" s="108"/>
      <c r="CG40" s="108"/>
      <c r="CH40" s="108"/>
      <c r="CI40" s="108"/>
      <c r="CJ40" s="108"/>
      <c r="CK40" s="108"/>
      <c r="CL40" s="108"/>
      <c r="CM40" s="108"/>
      <c r="CN40" s="108"/>
      <c r="CO40" s="108"/>
      <c r="CP40" s="108"/>
      <c r="CQ40" s="108"/>
      <c r="CR40" s="108"/>
      <c r="CS40" s="108"/>
      <c r="CT40" s="108"/>
      <c r="CU40" s="108"/>
      <c r="CV40" s="108"/>
      <c r="CW40" s="108"/>
      <c r="CX40" s="108"/>
      <c r="CY40" s="108"/>
      <c r="CZ40" s="108"/>
      <c r="DA40" s="108"/>
      <c r="DB40" s="108"/>
      <c r="DC40" s="108"/>
      <c r="DD40" s="108"/>
      <c r="DE40" s="108"/>
      <c r="DF40" s="108"/>
      <c r="DG40" s="108"/>
      <c r="DH40" s="108"/>
      <c r="DI40" s="108"/>
      <c r="DJ40" s="108"/>
      <c r="DK40" s="108"/>
      <c r="DL40" s="108"/>
      <c r="DM40" s="108"/>
      <c r="DN40" s="108"/>
      <c r="DO40" s="108"/>
      <c r="DP40" s="108"/>
      <c r="DQ40" s="108"/>
      <c r="DR40" s="108"/>
      <c r="DS40" s="108"/>
      <c r="DT40" s="108"/>
      <c r="DU40" s="108"/>
      <c r="DV40" s="108"/>
      <c r="DW40" s="108"/>
      <c r="DX40" s="108"/>
      <c r="DY40" s="108"/>
      <c r="DZ40" s="108"/>
      <c r="EA40" s="108"/>
      <c r="EB40" s="108"/>
      <c r="EC40" s="108"/>
      <c r="ED40" s="108"/>
      <c r="EE40" s="108"/>
      <c r="EF40" s="108"/>
      <c r="EG40" s="108"/>
      <c r="EH40" s="108"/>
      <c r="EI40" s="108"/>
      <c r="EJ40" s="108"/>
      <c r="EK40" s="108"/>
      <c r="EL40" s="108"/>
      <c r="EM40" s="108"/>
      <c r="EN40" s="108"/>
      <c r="EO40" s="108"/>
      <c r="EP40" s="108"/>
      <c r="EQ40" s="108"/>
      <c r="ER40" s="108"/>
      <c r="ES40" s="108"/>
      <c r="ET40" s="108"/>
      <c r="EU40" s="108"/>
      <c r="EV40" s="108"/>
      <c r="EW40" s="108"/>
      <c r="EX40" s="108"/>
      <c r="EY40" s="108"/>
      <c r="EZ40" s="108"/>
      <c r="FA40" s="108"/>
      <c r="FB40" s="108">
        <v>0</v>
      </c>
      <c r="FC40" s="108"/>
      <c r="FD40" s="108"/>
      <c r="FE40" s="108"/>
      <c r="FF40" s="108">
        <v>0</v>
      </c>
      <c r="FG40" s="108"/>
      <c r="FH40" s="108"/>
      <c r="FI40" s="108"/>
      <c r="FJ40" s="108"/>
      <c r="FK40" s="108"/>
      <c r="FL40" s="108"/>
      <c r="FM40" s="108"/>
      <c r="FN40" s="108"/>
      <c r="FO40" s="108"/>
      <c r="FP40" s="108"/>
      <c r="FQ40" s="108"/>
      <c r="FR40" s="108"/>
      <c r="FS40" s="108"/>
      <c r="FT40" s="108"/>
      <c r="FU40" s="108"/>
      <c r="FV40" s="108"/>
      <c r="FW40" s="108">
        <v>0</v>
      </c>
      <c r="FX40" s="108"/>
      <c r="FY40" s="108"/>
      <c r="FZ40" s="108"/>
      <c r="GA40" s="108"/>
      <c r="GB40" s="108"/>
      <c r="GC40" s="108"/>
      <c r="GD40" s="108"/>
      <c r="GE40" s="108"/>
      <c r="GF40" s="108"/>
      <c r="GG40" s="108"/>
      <c r="GH40" s="108"/>
      <c r="GI40" s="108"/>
      <c r="GJ40" s="108"/>
      <c r="GK40" s="108"/>
      <c r="GL40" s="108"/>
      <c r="GM40" s="108"/>
      <c r="GN40" s="108"/>
      <c r="GO40" s="108"/>
      <c r="GP40" s="108"/>
      <c r="GQ40" s="108"/>
      <c r="GR40" s="108"/>
      <c r="GS40" s="108"/>
      <c r="GT40" s="108"/>
      <c r="GU40" s="108"/>
      <c r="GV40" s="108"/>
      <c r="GW40" s="108"/>
      <c r="GX40" s="108"/>
      <c r="GY40" s="108"/>
      <c r="GZ40" s="108"/>
      <c r="HA40" s="108"/>
      <c r="HB40" s="108"/>
      <c r="HC40" s="108"/>
      <c r="HD40" s="108"/>
      <c r="HE40" s="108"/>
      <c r="HF40" s="108"/>
      <c r="HG40" s="108"/>
      <c r="HH40" s="108"/>
      <c r="HI40" s="108"/>
      <c r="HJ40" s="108"/>
      <c r="HK40" s="108"/>
      <c r="HL40" s="108"/>
      <c r="HM40" s="108"/>
      <c r="HN40" s="108"/>
      <c r="HO40" s="108"/>
      <c r="HP40" s="108"/>
      <c r="HQ40" s="108"/>
      <c r="HR40" s="108"/>
      <c r="HS40" s="108"/>
      <c r="HT40" s="108"/>
      <c r="HU40" s="108"/>
      <c r="HV40" s="108"/>
      <c r="HW40" s="108"/>
      <c r="HX40" s="108"/>
      <c r="HY40" s="108"/>
      <c r="HZ40" s="108"/>
      <c r="IA40" s="108"/>
      <c r="IB40" s="108"/>
      <c r="IC40" s="108"/>
      <c r="ID40" s="108"/>
      <c r="IE40" s="108"/>
      <c r="IF40" s="108"/>
      <c r="IG40" s="108"/>
      <c r="IH40" s="108"/>
    </row>
    <row r="41" spans="1:242" s="32" customFormat="1" ht="12.95" customHeight="1" x14ac:dyDescent="0.2">
      <c r="A41" s="112" t="s">
        <v>81</v>
      </c>
      <c r="B41" s="51">
        <v>34</v>
      </c>
      <c r="C41" s="51" t="s">
        <v>92</v>
      </c>
      <c r="D41" s="30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8"/>
      <c r="BJ41" s="108"/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8"/>
      <c r="BV41" s="108">
        <f t="shared" si="16"/>
        <v>0</v>
      </c>
      <c r="BW41" s="108">
        <f t="shared" si="17"/>
        <v>0</v>
      </c>
      <c r="BX41" s="108">
        <f t="shared" si="18"/>
        <v>0</v>
      </c>
      <c r="BY41" s="108">
        <f t="shared" ref="BY41:BY72" si="89">CK41</f>
        <v>0</v>
      </c>
      <c r="BZ41" s="108"/>
      <c r="CA41" s="108"/>
      <c r="CB41" s="108"/>
      <c r="CC41" s="108"/>
      <c r="CD41" s="108"/>
      <c r="CE41" s="108"/>
      <c r="CF41" s="108"/>
      <c r="CG41" s="108"/>
      <c r="CH41" s="108"/>
      <c r="CI41" s="108"/>
      <c r="CJ41" s="108"/>
      <c r="CK41" s="108"/>
      <c r="CL41" s="108"/>
      <c r="CM41" s="108"/>
      <c r="CN41" s="108"/>
      <c r="CO41" s="108"/>
      <c r="CP41" s="108"/>
      <c r="CQ41" s="108"/>
      <c r="CR41" s="108"/>
      <c r="CS41" s="108"/>
      <c r="CT41" s="108"/>
      <c r="CU41" s="108"/>
      <c r="CV41" s="108"/>
      <c r="CW41" s="108"/>
      <c r="CX41" s="108"/>
      <c r="CY41" s="108"/>
      <c r="CZ41" s="108"/>
      <c r="DA41" s="108"/>
      <c r="DB41" s="108"/>
      <c r="DC41" s="108"/>
      <c r="DD41" s="108"/>
      <c r="DE41" s="108"/>
      <c r="DF41" s="108"/>
      <c r="DG41" s="108"/>
      <c r="DH41" s="108"/>
      <c r="DI41" s="108"/>
      <c r="DJ41" s="108"/>
      <c r="DK41" s="108"/>
      <c r="DL41" s="108"/>
      <c r="DM41" s="108"/>
      <c r="DN41" s="108"/>
      <c r="DO41" s="108"/>
      <c r="DP41" s="108"/>
      <c r="DQ41" s="108"/>
      <c r="DR41" s="108"/>
      <c r="DS41" s="108"/>
      <c r="DT41" s="108"/>
      <c r="DU41" s="108"/>
      <c r="DV41" s="108"/>
      <c r="DW41" s="108"/>
      <c r="DX41" s="108"/>
      <c r="DY41" s="108"/>
      <c r="DZ41" s="108"/>
      <c r="EA41" s="108"/>
      <c r="EB41" s="108"/>
      <c r="EC41" s="108"/>
      <c r="ED41" s="108"/>
      <c r="EE41" s="108"/>
      <c r="EF41" s="108"/>
      <c r="EG41" s="108"/>
      <c r="EH41" s="108"/>
      <c r="EI41" s="108"/>
      <c r="EJ41" s="108"/>
      <c r="EK41" s="108"/>
      <c r="EL41" s="108"/>
      <c r="EM41" s="108"/>
      <c r="EN41" s="108"/>
      <c r="EO41" s="108"/>
      <c r="EP41" s="108"/>
      <c r="EQ41" s="108"/>
      <c r="ER41" s="108"/>
      <c r="ES41" s="108"/>
      <c r="ET41" s="108"/>
      <c r="EU41" s="108"/>
      <c r="EV41" s="108"/>
      <c r="EW41" s="108"/>
      <c r="EX41" s="108"/>
      <c r="EY41" s="108"/>
      <c r="EZ41" s="108"/>
      <c r="FA41" s="108"/>
      <c r="FB41" s="108">
        <v>0</v>
      </c>
      <c r="FC41" s="108"/>
      <c r="FD41" s="108"/>
      <c r="FE41" s="108"/>
      <c r="FF41" s="108">
        <v>0</v>
      </c>
      <c r="FG41" s="108"/>
      <c r="FH41" s="108"/>
      <c r="FI41" s="108"/>
      <c r="FJ41" s="108"/>
      <c r="FK41" s="108"/>
      <c r="FL41" s="108"/>
      <c r="FM41" s="108"/>
      <c r="FN41" s="108"/>
      <c r="FO41" s="108"/>
      <c r="FP41" s="108"/>
      <c r="FQ41" s="108"/>
      <c r="FR41" s="108"/>
      <c r="FS41" s="108"/>
      <c r="FT41" s="108"/>
      <c r="FU41" s="108"/>
      <c r="FV41" s="108"/>
      <c r="FW41" s="108">
        <v>0</v>
      </c>
      <c r="FX41" s="108"/>
      <c r="FY41" s="108"/>
      <c r="FZ41" s="108"/>
      <c r="GA41" s="108"/>
      <c r="GB41" s="108"/>
      <c r="GC41" s="108"/>
      <c r="GD41" s="108"/>
      <c r="GE41" s="108"/>
      <c r="GF41" s="108"/>
      <c r="GG41" s="108"/>
      <c r="GH41" s="108"/>
      <c r="GI41" s="108"/>
      <c r="GJ41" s="108"/>
      <c r="GK41" s="108"/>
      <c r="GL41" s="108"/>
      <c r="GM41" s="108"/>
      <c r="GN41" s="108"/>
      <c r="GO41" s="108"/>
      <c r="GP41" s="108"/>
      <c r="GQ41" s="108"/>
      <c r="GR41" s="108"/>
      <c r="GS41" s="108"/>
      <c r="GT41" s="108"/>
      <c r="GU41" s="108"/>
      <c r="GV41" s="108"/>
      <c r="GW41" s="108"/>
      <c r="GX41" s="108"/>
      <c r="GY41" s="108"/>
      <c r="GZ41" s="108"/>
      <c r="HA41" s="108"/>
      <c r="HB41" s="108"/>
      <c r="HC41" s="108"/>
      <c r="HD41" s="108"/>
      <c r="HE41" s="108"/>
      <c r="HF41" s="108"/>
      <c r="HG41" s="108"/>
      <c r="HH41" s="108"/>
      <c r="HI41" s="108"/>
      <c r="HJ41" s="108"/>
      <c r="HK41" s="108"/>
      <c r="HL41" s="108"/>
      <c r="HM41" s="108"/>
      <c r="HN41" s="108"/>
      <c r="HO41" s="108"/>
      <c r="HP41" s="108"/>
      <c r="HQ41" s="108"/>
      <c r="HR41" s="108"/>
      <c r="HS41" s="108"/>
      <c r="HT41" s="108"/>
      <c r="HU41" s="108"/>
      <c r="HV41" s="108"/>
      <c r="HW41" s="108"/>
      <c r="HX41" s="108"/>
      <c r="HY41" s="108"/>
      <c r="HZ41" s="108"/>
      <c r="IA41" s="108"/>
      <c r="IB41" s="108"/>
      <c r="IC41" s="108"/>
      <c r="ID41" s="108"/>
      <c r="IE41" s="108"/>
      <c r="IF41" s="108"/>
      <c r="IG41" s="108"/>
      <c r="IH41" s="108"/>
    </row>
    <row r="42" spans="1:242" s="32" customFormat="1" ht="12.95" customHeight="1" x14ac:dyDescent="0.2">
      <c r="A42" s="112" t="s">
        <v>83</v>
      </c>
      <c r="B42" s="51">
        <v>35</v>
      </c>
      <c r="C42" s="51" t="s">
        <v>93</v>
      </c>
      <c r="D42" s="30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8"/>
      <c r="AU42" s="108"/>
      <c r="AV42" s="108"/>
      <c r="AW42" s="108"/>
      <c r="AX42" s="108"/>
      <c r="AY42" s="108"/>
      <c r="AZ42" s="108"/>
      <c r="BA42" s="108"/>
      <c r="BB42" s="108"/>
      <c r="BC42" s="108"/>
      <c r="BD42" s="108"/>
      <c r="BE42" s="108"/>
      <c r="BF42" s="108"/>
      <c r="BG42" s="108"/>
      <c r="BH42" s="108"/>
      <c r="BI42" s="108"/>
      <c r="BJ42" s="108"/>
      <c r="BK42" s="108"/>
      <c r="BL42" s="108"/>
      <c r="BM42" s="108"/>
      <c r="BN42" s="108"/>
      <c r="BO42" s="108"/>
      <c r="BP42" s="108"/>
      <c r="BQ42" s="108"/>
      <c r="BR42" s="108"/>
      <c r="BS42" s="108"/>
      <c r="BT42" s="108"/>
      <c r="BU42" s="108"/>
      <c r="BV42" s="108">
        <f t="shared" si="16"/>
        <v>0</v>
      </c>
      <c r="BW42" s="108">
        <f t="shared" si="17"/>
        <v>0</v>
      </c>
      <c r="BX42" s="108">
        <f t="shared" si="18"/>
        <v>0</v>
      </c>
      <c r="BY42" s="108">
        <f t="shared" si="89"/>
        <v>0</v>
      </c>
      <c r="BZ42" s="108"/>
      <c r="CA42" s="108"/>
      <c r="CB42" s="108"/>
      <c r="CC42" s="108"/>
      <c r="CD42" s="108"/>
      <c r="CE42" s="108"/>
      <c r="CF42" s="108"/>
      <c r="CG42" s="108"/>
      <c r="CH42" s="108"/>
      <c r="CI42" s="108"/>
      <c r="CJ42" s="108"/>
      <c r="CK42" s="108"/>
      <c r="CL42" s="108"/>
      <c r="CM42" s="108"/>
      <c r="CN42" s="108"/>
      <c r="CO42" s="108"/>
      <c r="CP42" s="108"/>
      <c r="CQ42" s="108"/>
      <c r="CR42" s="108"/>
      <c r="CS42" s="108"/>
      <c r="CT42" s="108"/>
      <c r="CU42" s="108"/>
      <c r="CV42" s="108"/>
      <c r="CW42" s="108"/>
      <c r="CX42" s="108"/>
      <c r="CY42" s="108"/>
      <c r="CZ42" s="108"/>
      <c r="DA42" s="108"/>
      <c r="DB42" s="108"/>
      <c r="DC42" s="108"/>
      <c r="DD42" s="108"/>
      <c r="DE42" s="108"/>
      <c r="DF42" s="108"/>
      <c r="DG42" s="108"/>
      <c r="DH42" s="108"/>
      <c r="DI42" s="108"/>
      <c r="DJ42" s="108"/>
      <c r="DK42" s="108"/>
      <c r="DL42" s="108"/>
      <c r="DM42" s="108"/>
      <c r="DN42" s="108"/>
      <c r="DO42" s="108"/>
      <c r="DP42" s="108"/>
      <c r="DQ42" s="108"/>
      <c r="DR42" s="108"/>
      <c r="DS42" s="108"/>
      <c r="DT42" s="108"/>
      <c r="DU42" s="108"/>
      <c r="DV42" s="108"/>
      <c r="DW42" s="108"/>
      <c r="DX42" s="108"/>
      <c r="DY42" s="108"/>
      <c r="DZ42" s="108"/>
      <c r="EA42" s="108"/>
      <c r="EB42" s="108"/>
      <c r="EC42" s="108"/>
      <c r="ED42" s="108"/>
      <c r="EE42" s="108"/>
      <c r="EF42" s="108"/>
      <c r="EG42" s="108"/>
      <c r="EH42" s="108"/>
      <c r="EI42" s="108"/>
      <c r="EJ42" s="108"/>
      <c r="EK42" s="108"/>
      <c r="EL42" s="108"/>
      <c r="EM42" s="108"/>
      <c r="EN42" s="108"/>
      <c r="EO42" s="108"/>
      <c r="EP42" s="108"/>
      <c r="EQ42" s="108"/>
      <c r="ER42" s="108"/>
      <c r="ES42" s="108"/>
      <c r="ET42" s="108"/>
      <c r="EU42" s="108"/>
      <c r="EV42" s="108"/>
      <c r="EW42" s="108"/>
      <c r="EX42" s="108"/>
      <c r="EY42" s="108"/>
      <c r="EZ42" s="108"/>
      <c r="FA42" s="108"/>
      <c r="FB42" s="108">
        <v>0</v>
      </c>
      <c r="FC42" s="108"/>
      <c r="FD42" s="108"/>
      <c r="FE42" s="108"/>
      <c r="FF42" s="108">
        <v>0</v>
      </c>
      <c r="FG42" s="108"/>
      <c r="FH42" s="108"/>
      <c r="FI42" s="108"/>
      <c r="FJ42" s="108"/>
      <c r="FK42" s="108"/>
      <c r="FL42" s="108"/>
      <c r="FM42" s="108"/>
      <c r="FN42" s="108"/>
      <c r="FO42" s="108"/>
      <c r="FP42" s="108"/>
      <c r="FQ42" s="108"/>
      <c r="FR42" s="108"/>
      <c r="FS42" s="108"/>
      <c r="FT42" s="108"/>
      <c r="FU42" s="108"/>
      <c r="FV42" s="108"/>
      <c r="FW42" s="108">
        <v>0</v>
      </c>
      <c r="FX42" s="108"/>
      <c r="FY42" s="108"/>
      <c r="FZ42" s="108"/>
      <c r="GA42" s="108"/>
      <c r="GB42" s="108"/>
      <c r="GC42" s="108"/>
      <c r="GD42" s="108"/>
      <c r="GE42" s="108"/>
      <c r="GF42" s="108"/>
      <c r="GG42" s="108"/>
      <c r="GH42" s="108"/>
      <c r="GI42" s="108"/>
      <c r="GJ42" s="108"/>
      <c r="GK42" s="108"/>
      <c r="GL42" s="108"/>
      <c r="GM42" s="108"/>
      <c r="GN42" s="108"/>
      <c r="GO42" s="108"/>
      <c r="GP42" s="108"/>
      <c r="GQ42" s="108"/>
      <c r="GR42" s="108"/>
      <c r="GS42" s="108"/>
      <c r="GT42" s="108"/>
      <c r="GU42" s="108"/>
      <c r="GV42" s="108"/>
      <c r="GW42" s="108"/>
      <c r="GX42" s="108"/>
      <c r="GY42" s="108"/>
      <c r="GZ42" s="108"/>
      <c r="HA42" s="108"/>
      <c r="HB42" s="108"/>
      <c r="HC42" s="108"/>
      <c r="HD42" s="108"/>
      <c r="HE42" s="108"/>
      <c r="HF42" s="108"/>
      <c r="HG42" s="108"/>
      <c r="HH42" s="108"/>
      <c r="HI42" s="108"/>
      <c r="HJ42" s="108"/>
      <c r="HK42" s="108"/>
      <c r="HL42" s="108"/>
      <c r="HM42" s="108"/>
      <c r="HN42" s="108"/>
      <c r="HO42" s="108"/>
      <c r="HP42" s="108"/>
      <c r="HQ42" s="108"/>
      <c r="HR42" s="108"/>
      <c r="HS42" s="108"/>
      <c r="HT42" s="108"/>
      <c r="HU42" s="108"/>
      <c r="HV42" s="108"/>
      <c r="HW42" s="108"/>
      <c r="HX42" s="108"/>
      <c r="HY42" s="108"/>
      <c r="HZ42" s="108"/>
      <c r="IA42" s="108"/>
      <c r="IB42" s="108"/>
      <c r="IC42" s="108"/>
      <c r="ID42" s="108"/>
      <c r="IE42" s="108"/>
      <c r="IF42" s="108"/>
      <c r="IG42" s="108"/>
      <c r="IH42" s="108"/>
    </row>
    <row r="43" spans="1:242" s="32" customFormat="1" ht="24" customHeight="1" x14ac:dyDescent="0.2">
      <c r="A43" s="112" t="s">
        <v>85</v>
      </c>
      <c r="B43" s="51">
        <v>36</v>
      </c>
      <c r="C43" s="51" t="s">
        <v>94</v>
      </c>
      <c r="D43" s="30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108"/>
      <c r="AC43" s="108"/>
      <c r="AD43" s="108"/>
      <c r="AE43" s="108"/>
      <c r="AF43" s="108"/>
      <c r="AG43" s="108"/>
      <c r="AH43" s="108"/>
      <c r="AI43" s="108"/>
      <c r="AJ43" s="108"/>
      <c r="AK43" s="108"/>
      <c r="AL43" s="108"/>
      <c r="AM43" s="108"/>
      <c r="AN43" s="108"/>
      <c r="AO43" s="108"/>
      <c r="AP43" s="108"/>
      <c r="AQ43" s="108"/>
      <c r="AR43" s="108"/>
      <c r="AS43" s="108"/>
      <c r="AT43" s="108"/>
      <c r="AU43" s="108"/>
      <c r="AV43" s="108"/>
      <c r="AW43" s="108"/>
      <c r="AX43" s="108"/>
      <c r="AY43" s="108"/>
      <c r="AZ43" s="108"/>
      <c r="BA43" s="108"/>
      <c r="BB43" s="108"/>
      <c r="BC43" s="108"/>
      <c r="BD43" s="108"/>
      <c r="BE43" s="108"/>
      <c r="BF43" s="108"/>
      <c r="BG43" s="108"/>
      <c r="BH43" s="108"/>
      <c r="BI43" s="108"/>
      <c r="BJ43" s="108"/>
      <c r="BK43" s="108"/>
      <c r="BL43" s="108"/>
      <c r="BM43" s="108"/>
      <c r="BN43" s="108"/>
      <c r="BO43" s="108"/>
      <c r="BP43" s="108"/>
      <c r="BQ43" s="108"/>
      <c r="BR43" s="108"/>
      <c r="BS43" s="108"/>
      <c r="BT43" s="108"/>
      <c r="BU43" s="108"/>
      <c r="BV43" s="108">
        <f t="shared" si="16"/>
        <v>0</v>
      </c>
      <c r="BW43" s="108">
        <f t="shared" si="17"/>
        <v>0</v>
      </c>
      <c r="BX43" s="108">
        <f t="shared" si="18"/>
        <v>0</v>
      </c>
      <c r="BY43" s="108">
        <f t="shared" si="89"/>
        <v>0</v>
      </c>
      <c r="BZ43" s="108"/>
      <c r="CA43" s="108"/>
      <c r="CB43" s="108"/>
      <c r="CC43" s="108"/>
      <c r="CD43" s="108"/>
      <c r="CE43" s="108"/>
      <c r="CF43" s="108"/>
      <c r="CG43" s="108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T43" s="108"/>
      <c r="CU43" s="108"/>
      <c r="CV43" s="108"/>
      <c r="CW43" s="108"/>
      <c r="CX43" s="108"/>
      <c r="CY43" s="108"/>
      <c r="CZ43" s="108"/>
      <c r="DA43" s="108"/>
      <c r="DB43" s="108"/>
      <c r="DC43" s="108"/>
      <c r="DD43" s="108"/>
      <c r="DE43" s="108"/>
      <c r="DF43" s="108"/>
      <c r="DG43" s="108"/>
      <c r="DH43" s="108"/>
      <c r="DI43" s="108"/>
      <c r="DJ43" s="108"/>
      <c r="DK43" s="108"/>
      <c r="DL43" s="108"/>
      <c r="DM43" s="108"/>
      <c r="DN43" s="108"/>
      <c r="DO43" s="108"/>
      <c r="DP43" s="108"/>
      <c r="DQ43" s="108"/>
      <c r="DR43" s="108"/>
      <c r="DS43" s="108"/>
      <c r="DT43" s="108"/>
      <c r="DU43" s="108"/>
      <c r="DV43" s="108"/>
      <c r="DW43" s="108"/>
      <c r="DX43" s="108"/>
      <c r="DY43" s="108"/>
      <c r="DZ43" s="108"/>
      <c r="EA43" s="108"/>
      <c r="EB43" s="108"/>
      <c r="EC43" s="108"/>
      <c r="ED43" s="108"/>
      <c r="EE43" s="108"/>
      <c r="EF43" s="108"/>
      <c r="EG43" s="108"/>
      <c r="EH43" s="108"/>
      <c r="EI43" s="108"/>
      <c r="EJ43" s="108"/>
      <c r="EK43" s="108"/>
      <c r="EL43" s="108"/>
      <c r="EM43" s="108"/>
      <c r="EN43" s="108"/>
      <c r="EO43" s="108"/>
      <c r="EP43" s="108"/>
      <c r="EQ43" s="108"/>
      <c r="ER43" s="108"/>
      <c r="ES43" s="108"/>
      <c r="ET43" s="108"/>
      <c r="EU43" s="108"/>
      <c r="EV43" s="108"/>
      <c r="EW43" s="108"/>
      <c r="EX43" s="108"/>
      <c r="EY43" s="108"/>
      <c r="EZ43" s="108"/>
      <c r="FA43" s="108"/>
      <c r="FB43" s="108">
        <v>0</v>
      </c>
      <c r="FC43" s="108"/>
      <c r="FD43" s="108"/>
      <c r="FE43" s="108"/>
      <c r="FF43" s="108">
        <v>0</v>
      </c>
      <c r="FG43" s="108"/>
      <c r="FH43" s="108"/>
      <c r="FI43" s="108"/>
      <c r="FJ43" s="108"/>
      <c r="FK43" s="108"/>
      <c r="FL43" s="108"/>
      <c r="FM43" s="108"/>
      <c r="FN43" s="108"/>
      <c r="FO43" s="108"/>
      <c r="FP43" s="108"/>
      <c r="FQ43" s="108"/>
      <c r="FR43" s="108"/>
      <c r="FS43" s="108"/>
      <c r="FT43" s="108"/>
      <c r="FU43" s="108"/>
      <c r="FV43" s="108"/>
      <c r="FW43" s="108">
        <v>0</v>
      </c>
      <c r="FX43" s="108"/>
      <c r="FY43" s="108"/>
      <c r="FZ43" s="108"/>
      <c r="GA43" s="108"/>
      <c r="GB43" s="108"/>
      <c r="GC43" s="108"/>
      <c r="GD43" s="108"/>
      <c r="GE43" s="108"/>
      <c r="GF43" s="108"/>
      <c r="GG43" s="108"/>
      <c r="GH43" s="108"/>
      <c r="GI43" s="108"/>
      <c r="GJ43" s="108"/>
      <c r="GK43" s="108"/>
      <c r="GL43" s="108"/>
      <c r="GM43" s="108"/>
      <c r="GN43" s="108"/>
      <c r="GO43" s="108"/>
      <c r="GP43" s="108"/>
      <c r="GQ43" s="108"/>
      <c r="GR43" s="108"/>
      <c r="GS43" s="108"/>
      <c r="GT43" s="108"/>
      <c r="GU43" s="108"/>
      <c r="GV43" s="108"/>
      <c r="GW43" s="108"/>
      <c r="GX43" s="108"/>
      <c r="GY43" s="108"/>
      <c r="GZ43" s="108"/>
      <c r="HA43" s="108"/>
      <c r="HB43" s="108"/>
      <c r="HC43" s="108"/>
      <c r="HD43" s="108"/>
      <c r="HE43" s="108"/>
      <c r="HF43" s="108"/>
      <c r="HG43" s="108"/>
      <c r="HH43" s="108"/>
      <c r="HI43" s="108"/>
      <c r="HJ43" s="108"/>
      <c r="HK43" s="108"/>
      <c r="HL43" s="108"/>
      <c r="HM43" s="108"/>
      <c r="HN43" s="108"/>
      <c r="HO43" s="108"/>
      <c r="HP43" s="108"/>
      <c r="HQ43" s="108"/>
      <c r="HR43" s="108"/>
      <c r="HS43" s="108"/>
      <c r="HT43" s="108"/>
      <c r="HU43" s="108"/>
      <c r="HV43" s="108"/>
      <c r="HW43" s="108"/>
      <c r="HX43" s="108"/>
      <c r="HY43" s="108"/>
      <c r="HZ43" s="108"/>
      <c r="IA43" s="108"/>
      <c r="IB43" s="108"/>
      <c r="IC43" s="108"/>
      <c r="ID43" s="108"/>
      <c r="IE43" s="108"/>
      <c r="IF43" s="108"/>
      <c r="IG43" s="108"/>
      <c r="IH43" s="108"/>
    </row>
    <row r="44" spans="1:242" s="32" customFormat="1" ht="12.95" customHeight="1" x14ac:dyDescent="0.2">
      <c r="A44" s="112" t="s">
        <v>87</v>
      </c>
      <c r="B44" s="51">
        <v>37</v>
      </c>
      <c r="C44" s="51" t="s">
        <v>95</v>
      </c>
      <c r="D44" s="30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08"/>
      <c r="AV44" s="108"/>
      <c r="AW44" s="108"/>
      <c r="AX44" s="108"/>
      <c r="AY44" s="108"/>
      <c r="AZ44" s="108"/>
      <c r="BA44" s="108"/>
      <c r="BB44" s="108"/>
      <c r="BC44" s="108"/>
      <c r="BD44" s="108"/>
      <c r="BE44" s="108"/>
      <c r="BF44" s="108"/>
      <c r="BG44" s="108"/>
      <c r="BH44" s="108"/>
      <c r="BI44" s="108"/>
      <c r="BJ44" s="108"/>
      <c r="BK44" s="108"/>
      <c r="BL44" s="108"/>
      <c r="BM44" s="108"/>
      <c r="BN44" s="108"/>
      <c r="BO44" s="108"/>
      <c r="BP44" s="108"/>
      <c r="BQ44" s="108"/>
      <c r="BR44" s="108"/>
      <c r="BS44" s="108"/>
      <c r="BT44" s="108"/>
      <c r="BU44" s="108"/>
      <c r="BV44" s="108">
        <f t="shared" si="16"/>
        <v>0</v>
      </c>
      <c r="BW44" s="108">
        <f t="shared" si="17"/>
        <v>0</v>
      </c>
      <c r="BX44" s="108">
        <f t="shared" si="18"/>
        <v>0</v>
      </c>
      <c r="BY44" s="108">
        <f t="shared" si="89"/>
        <v>0</v>
      </c>
      <c r="BZ44" s="108"/>
      <c r="CA44" s="108"/>
      <c r="CB44" s="108"/>
      <c r="CC44" s="108"/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8"/>
      <c r="DE44" s="108"/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8"/>
      <c r="DS44" s="108"/>
      <c r="DT44" s="108"/>
      <c r="DU44" s="108"/>
      <c r="DV44" s="108"/>
      <c r="DW44" s="108"/>
      <c r="DX44" s="108"/>
      <c r="DY44" s="108"/>
      <c r="DZ44" s="108"/>
      <c r="EA44" s="108"/>
      <c r="EB44" s="108"/>
      <c r="EC44" s="108"/>
      <c r="ED44" s="108"/>
      <c r="EE44" s="108"/>
      <c r="EF44" s="108"/>
      <c r="EG44" s="108"/>
      <c r="EH44" s="108"/>
      <c r="EI44" s="108"/>
      <c r="EJ44" s="108"/>
      <c r="EK44" s="108"/>
      <c r="EL44" s="108"/>
      <c r="EM44" s="108"/>
      <c r="EN44" s="108"/>
      <c r="EO44" s="108"/>
      <c r="EP44" s="108"/>
      <c r="EQ44" s="108"/>
      <c r="ER44" s="108"/>
      <c r="ES44" s="108"/>
      <c r="ET44" s="108"/>
      <c r="EU44" s="108"/>
      <c r="EV44" s="108"/>
      <c r="EW44" s="108"/>
      <c r="EX44" s="108"/>
      <c r="EY44" s="108"/>
      <c r="EZ44" s="108"/>
      <c r="FA44" s="108"/>
      <c r="FB44" s="108">
        <v>0</v>
      </c>
      <c r="FC44" s="108"/>
      <c r="FD44" s="108"/>
      <c r="FE44" s="108"/>
      <c r="FF44" s="108">
        <v>0</v>
      </c>
      <c r="FG44" s="108"/>
      <c r="FH44" s="108"/>
      <c r="FI44" s="108"/>
      <c r="FJ44" s="108"/>
      <c r="FK44" s="108"/>
      <c r="FL44" s="108"/>
      <c r="FM44" s="108"/>
      <c r="FN44" s="108"/>
      <c r="FO44" s="108"/>
      <c r="FP44" s="108"/>
      <c r="FQ44" s="108"/>
      <c r="FR44" s="108"/>
      <c r="FS44" s="108"/>
      <c r="FT44" s="108"/>
      <c r="FU44" s="108"/>
      <c r="FV44" s="108"/>
      <c r="FW44" s="108">
        <v>0</v>
      </c>
      <c r="FX44" s="108"/>
      <c r="FY44" s="108"/>
      <c r="FZ44" s="108"/>
      <c r="GA44" s="108"/>
      <c r="GB44" s="108"/>
      <c r="GC44" s="108"/>
      <c r="GD44" s="108"/>
      <c r="GE44" s="108"/>
      <c r="GF44" s="108"/>
      <c r="GG44" s="108"/>
      <c r="GH44" s="108"/>
      <c r="GI44" s="108"/>
      <c r="GJ44" s="108"/>
      <c r="GK44" s="108"/>
      <c r="GL44" s="108"/>
      <c r="GM44" s="108"/>
      <c r="GN44" s="108"/>
      <c r="GO44" s="108"/>
      <c r="GP44" s="108"/>
      <c r="GQ44" s="108"/>
      <c r="GR44" s="108"/>
      <c r="GS44" s="108"/>
      <c r="GT44" s="108"/>
      <c r="GU44" s="108"/>
      <c r="GV44" s="108"/>
      <c r="GW44" s="108"/>
      <c r="GX44" s="108"/>
      <c r="GY44" s="108"/>
      <c r="GZ44" s="108"/>
      <c r="HA44" s="108"/>
      <c r="HB44" s="108"/>
      <c r="HC44" s="108"/>
      <c r="HD44" s="108"/>
      <c r="HE44" s="108"/>
      <c r="HF44" s="108"/>
      <c r="HG44" s="108"/>
      <c r="HH44" s="108"/>
      <c r="HI44" s="108"/>
      <c r="HJ44" s="108"/>
      <c r="HK44" s="108"/>
      <c r="HL44" s="108"/>
      <c r="HM44" s="108"/>
      <c r="HN44" s="108"/>
      <c r="HO44" s="108"/>
      <c r="HP44" s="108"/>
      <c r="HQ44" s="108"/>
      <c r="HR44" s="108"/>
      <c r="HS44" s="108"/>
      <c r="HT44" s="108"/>
      <c r="HU44" s="108"/>
      <c r="HV44" s="108"/>
      <c r="HW44" s="108"/>
      <c r="HX44" s="108"/>
      <c r="HY44" s="108"/>
      <c r="HZ44" s="108"/>
      <c r="IA44" s="108"/>
      <c r="IB44" s="108"/>
      <c r="IC44" s="108"/>
      <c r="ID44" s="108"/>
      <c r="IE44" s="108"/>
      <c r="IF44" s="108"/>
      <c r="IG44" s="108"/>
      <c r="IH44" s="108"/>
    </row>
    <row r="45" spans="1:242" s="32" customFormat="1" ht="14.1" customHeight="1" x14ac:dyDescent="0.2">
      <c r="A45" s="112" t="s">
        <v>96</v>
      </c>
      <c r="B45" s="51">
        <v>38</v>
      </c>
      <c r="C45" s="51" t="s">
        <v>97</v>
      </c>
      <c r="D45" s="30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08"/>
      <c r="AT45" s="108"/>
      <c r="AU45" s="108"/>
      <c r="AV45" s="108"/>
      <c r="AW45" s="108"/>
      <c r="AX45" s="108"/>
      <c r="AY45" s="108"/>
      <c r="AZ45" s="108"/>
      <c r="BA45" s="108"/>
      <c r="BB45" s="108"/>
      <c r="BC45" s="108"/>
      <c r="BD45" s="108"/>
      <c r="BE45" s="108"/>
      <c r="BF45" s="108"/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8"/>
      <c r="BU45" s="108"/>
      <c r="BV45" s="108">
        <f t="shared" si="16"/>
        <v>0</v>
      </c>
      <c r="BW45" s="108">
        <f t="shared" si="17"/>
        <v>0</v>
      </c>
      <c r="BX45" s="108">
        <f t="shared" si="18"/>
        <v>0</v>
      </c>
      <c r="BY45" s="108">
        <f t="shared" si="89"/>
        <v>0</v>
      </c>
      <c r="BZ45" s="108"/>
      <c r="CA45" s="108"/>
      <c r="CB45" s="108"/>
      <c r="CC45" s="108"/>
      <c r="CD45" s="108"/>
      <c r="CE45" s="108"/>
      <c r="CF45" s="108"/>
      <c r="CG45" s="108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8"/>
      <c r="CY45" s="108"/>
      <c r="CZ45" s="108"/>
      <c r="DA45" s="108"/>
      <c r="DB45" s="108"/>
      <c r="DC45" s="108"/>
      <c r="DD45" s="108"/>
      <c r="DE45" s="108"/>
      <c r="DF45" s="108"/>
      <c r="DG45" s="108"/>
      <c r="DH45" s="108"/>
      <c r="DI45" s="108"/>
      <c r="DJ45" s="108"/>
      <c r="DK45" s="108"/>
      <c r="DL45" s="108"/>
      <c r="DM45" s="108"/>
      <c r="DN45" s="108"/>
      <c r="DO45" s="108"/>
      <c r="DP45" s="108"/>
      <c r="DQ45" s="108"/>
      <c r="DR45" s="108"/>
      <c r="DS45" s="108"/>
      <c r="DT45" s="108"/>
      <c r="DU45" s="108"/>
      <c r="DV45" s="108"/>
      <c r="DW45" s="108"/>
      <c r="DX45" s="108"/>
      <c r="DY45" s="108"/>
      <c r="DZ45" s="108"/>
      <c r="EA45" s="108"/>
      <c r="EB45" s="108"/>
      <c r="EC45" s="108"/>
      <c r="ED45" s="108"/>
      <c r="EE45" s="108"/>
      <c r="EF45" s="108"/>
      <c r="EG45" s="108"/>
      <c r="EH45" s="108"/>
      <c r="EI45" s="108"/>
      <c r="EJ45" s="108"/>
      <c r="EK45" s="108"/>
      <c r="EL45" s="108"/>
      <c r="EM45" s="108"/>
      <c r="EN45" s="108"/>
      <c r="EO45" s="108"/>
      <c r="EP45" s="108"/>
      <c r="EQ45" s="108"/>
      <c r="ER45" s="108"/>
      <c r="ES45" s="108"/>
      <c r="ET45" s="108"/>
      <c r="EU45" s="108"/>
      <c r="EV45" s="108"/>
      <c r="EW45" s="108"/>
      <c r="EX45" s="108"/>
      <c r="EY45" s="108"/>
      <c r="EZ45" s="108"/>
      <c r="FA45" s="108"/>
      <c r="FB45" s="108">
        <v>0</v>
      </c>
      <c r="FC45" s="108"/>
      <c r="FD45" s="108"/>
      <c r="FE45" s="108"/>
      <c r="FF45" s="108">
        <v>0</v>
      </c>
      <c r="FG45" s="108"/>
      <c r="FH45" s="108"/>
      <c r="FI45" s="108"/>
      <c r="FJ45" s="108"/>
      <c r="FK45" s="108"/>
      <c r="FL45" s="108"/>
      <c r="FM45" s="108"/>
      <c r="FN45" s="108"/>
      <c r="FO45" s="108"/>
      <c r="FP45" s="108"/>
      <c r="FQ45" s="108"/>
      <c r="FR45" s="108"/>
      <c r="FS45" s="108"/>
      <c r="FT45" s="108"/>
      <c r="FU45" s="108"/>
      <c r="FV45" s="108"/>
      <c r="FW45" s="108">
        <v>0</v>
      </c>
      <c r="FX45" s="108"/>
      <c r="FY45" s="108"/>
      <c r="FZ45" s="108"/>
      <c r="GA45" s="108"/>
      <c r="GB45" s="108"/>
      <c r="GC45" s="108"/>
      <c r="GD45" s="108"/>
      <c r="GE45" s="108"/>
      <c r="GF45" s="108"/>
      <c r="GG45" s="108"/>
      <c r="GH45" s="108"/>
      <c r="GI45" s="108"/>
      <c r="GJ45" s="108"/>
      <c r="GK45" s="108"/>
      <c r="GL45" s="108"/>
      <c r="GM45" s="108"/>
      <c r="GN45" s="108"/>
      <c r="GO45" s="108"/>
      <c r="GP45" s="108"/>
      <c r="GQ45" s="108"/>
      <c r="GR45" s="108"/>
      <c r="GS45" s="108"/>
      <c r="GT45" s="108"/>
      <c r="GU45" s="108"/>
      <c r="GV45" s="108"/>
      <c r="GW45" s="108"/>
      <c r="GX45" s="108"/>
      <c r="GY45" s="108"/>
      <c r="GZ45" s="108"/>
      <c r="HA45" s="108"/>
      <c r="HB45" s="108"/>
      <c r="HC45" s="108"/>
      <c r="HD45" s="108"/>
      <c r="HE45" s="108"/>
      <c r="HF45" s="108"/>
      <c r="HG45" s="108"/>
      <c r="HH45" s="108"/>
      <c r="HI45" s="108"/>
      <c r="HJ45" s="108"/>
      <c r="HK45" s="108"/>
      <c r="HL45" s="108"/>
      <c r="HM45" s="108"/>
      <c r="HN45" s="108"/>
      <c r="HO45" s="108"/>
      <c r="HP45" s="108"/>
      <c r="HQ45" s="108"/>
      <c r="HR45" s="108"/>
      <c r="HS45" s="108"/>
      <c r="HT45" s="108"/>
      <c r="HU45" s="108"/>
      <c r="HV45" s="108"/>
      <c r="HW45" s="108"/>
      <c r="HX45" s="108"/>
      <c r="HY45" s="108"/>
      <c r="HZ45" s="108"/>
      <c r="IA45" s="108"/>
      <c r="IB45" s="108"/>
      <c r="IC45" s="108"/>
      <c r="ID45" s="108"/>
      <c r="IE45" s="108"/>
      <c r="IF45" s="108"/>
      <c r="IG45" s="108"/>
      <c r="IH45" s="108"/>
    </row>
    <row r="46" spans="1:242" s="32" customFormat="1" ht="14.1" customHeight="1" x14ac:dyDescent="0.2">
      <c r="A46" s="112" t="s">
        <v>98</v>
      </c>
      <c r="B46" s="51">
        <v>39</v>
      </c>
      <c r="C46" s="51" t="s">
        <v>99</v>
      </c>
      <c r="D46" s="30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108"/>
      <c r="AC46" s="108"/>
      <c r="AD46" s="108"/>
      <c r="AE46" s="108"/>
      <c r="AF46" s="108"/>
      <c r="AG46" s="108"/>
      <c r="AH46" s="108"/>
      <c r="AI46" s="108"/>
      <c r="AJ46" s="108"/>
      <c r="AK46" s="108"/>
      <c r="AL46" s="108"/>
      <c r="AM46" s="108"/>
      <c r="AN46" s="108"/>
      <c r="AO46" s="108"/>
      <c r="AP46" s="108"/>
      <c r="AQ46" s="108"/>
      <c r="AR46" s="108"/>
      <c r="AS46" s="108"/>
      <c r="AT46" s="108"/>
      <c r="AU46" s="108"/>
      <c r="AV46" s="108"/>
      <c r="AW46" s="108"/>
      <c r="AX46" s="108"/>
      <c r="AY46" s="108"/>
      <c r="AZ46" s="108"/>
      <c r="BA46" s="108"/>
      <c r="BB46" s="108"/>
      <c r="BC46" s="108"/>
      <c r="BD46" s="108"/>
      <c r="BE46" s="108"/>
      <c r="BF46" s="108"/>
      <c r="BG46" s="108"/>
      <c r="BH46" s="108"/>
      <c r="BI46" s="108"/>
      <c r="BJ46" s="108"/>
      <c r="BK46" s="108"/>
      <c r="BL46" s="108"/>
      <c r="BM46" s="108"/>
      <c r="BN46" s="108"/>
      <c r="BO46" s="108"/>
      <c r="BP46" s="108"/>
      <c r="BQ46" s="108"/>
      <c r="BR46" s="108"/>
      <c r="BS46" s="108"/>
      <c r="BT46" s="108"/>
      <c r="BU46" s="108"/>
      <c r="BV46" s="108">
        <f t="shared" si="16"/>
        <v>0</v>
      </c>
      <c r="BW46" s="108">
        <f t="shared" si="17"/>
        <v>0</v>
      </c>
      <c r="BX46" s="108">
        <f t="shared" si="18"/>
        <v>0</v>
      </c>
      <c r="BY46" s="108">
        <f t="shared" si="89"/>
        <v>0</v>
      </c>
      <c r="BZ46" s="108"/>
      <c r="CA46" s="108"/>
      <c r="CB46" s="108"/>
      <c r="CC46" s="108"/>
      <c r="CD46" s="108"/>
      <c r="CE46" s="108"/>
      <c r="CF46" s="108"/>
      <c r="CG46" s="108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T46" s="108"/>
      <c r="CU46" s="108"/>
      <c r="CV46" s="108"/>
      <c r="CW46" s="108"/>
      <c r="CX46" s="108"/>
      <c r="CY46" s="108"/>
      <c r="CZ46" s="108"/>
      <c r="DA46" s="108"/>
      <c r="DB46" s="108"/>
      <c r="DC46" s="108"/>
      <c r="DD46" s="108"/>
      <c r="DE46" s="108"/>
      <c r="DF46" s="108"/>
      <c r="DG46" s="108"/>
      <c r="DH46" s="108"/>
      <c r="DI46" s="108"/>
      <c r="DJ46" s="108"/>
      <c r="DK46" s="108"/>
      <c r="DL46" s="108"/>
      <c r="DM46" s="108"/>
      <c r="DN46" s="108"/>
      <c r="DO46" s="108"/>
      <c r="DP46" s="108"/>
      <c r="DQ46" s="108"/>
      <c r="DR46" s="108"/>
      <c r="DS46" s="108"/>
      <c r="DT46" s="108"/>
      <c r="DU46" s="108"/>
      <c r="DV46" s="108"/>
      <c r="DW46" s="108"/>
      <c r="DX46" s="108"/>
      <c r="DY46" s="108"/>
      <c r="DZ46" s="108"/>
      <c r="EA46" s="108"/>
      <c r="EB46" s="108"/>
      <c r="EC46" s="108"/>
      <c r="ED46" s="108"/>
      <c r="EE46" s="108"/>
      <c r="EF46" s="108"/>
      <c r="EG46" s="108"/>
      <c r="EH46" s="108"/>
      <c r="EI46" s="108"/>
      <c r="EJ46" s="108"/>
      <c r="EK46" s="108"/>
      <c r="EL46" s="108"/>
      <c r="EM46" s="108"/>
      <c r="EN46" s="108"/>
      <c r="EO46" s="108"/>
      <c r="EP46" s="108"/>
      <c r="EQ46" s="108"/>
      <c r="ER46" s="108"/>
      <c r="ES46" s="108"/>
      <c r="ET46" s="108"/>
      <c r="EU46" s="108"/>
      <c r="EV46" s="108"/>
      <c r="EW46" s="108"/>
      <c r="EX46" s="108"/>
      <c r="EY46" s="108"/>
      <c r="EZ46" s="108"/>
      <c r="FA46" s="108"/>
      <c r="FB46" s="108">
        <v>0</v>
      </c>
      <c r="FC46" s="108"/>
      <c r="FD46" s="108"/>
      <c r="FE46" s="108"/>
      <c r="FF46" s="108">
        <v>0</v>
      </c>
      <c r="FG46" s="108"/>
      <c r="FH46" s="108"/>
      <c r="FI46" s="108"/>
      <c r="FJ46" s="108"/>
      <c r="FK46" s="108"/>
      <c r="FL46" s="108"/>
      <c r="FM46" s="108"/>
      <c r="FN46" s="108"/>
      <c r="FO46" s="108"/>
      <c r="FP46" s="108"/>
      <c r="FQ46" s="108"/>
      <c r="FR46" s="108"/>
      <c r="FS46" s="108"/>
      <c r="FT46" s="108"/>
      <c r="FU46" s="108"/>
      <c r="FV46" s="108"/>
      <c r="FW46" s="108">
        <v>0</v>
      </c>
      <c r="FX46" s="108"/>
      <c r="FY46" s="108"/>
      <c r="FZ46" s="108"/>
      <c r="GA46" s="108"/>
      <c r="GB46" s="108"/>
      <c r="GC46" s="108"/>
      <c r="GD46" s="108"/>
      <c r="GE46" s="108"/>
      <c r="GF46" s="108"/>
      <c r="GG46" s="108"/>
      <c r="GH46" s="108"/>
      <c r="GI46" s="108"/>
      <c r="GJ46" s="108"/>
      <c r="GK46" s="108"/>
      <c r="GL46" s="108"/>
      <c r="GM46" s="108"/>
      <c r="GN46" s="108"/>
      <c r="GO46" s="108"/>
      <c r="GP46" s="108"/>
      <c r="GQ46" s="108"/>
      <c r="GR46" s="108"/>
      <c r="GS46" s="108"/>
      <c r="GT46" s="108"/>
      <c r="GU46" s="108"/>
      <c r="GV46" s="108"/>
      <c r="GW46" s="108"/>
      <c r="GX46" s="108"/>
      <c r="GY46" s="108"/>
      <c r="GZ46" s="108"/>
      <c r="HA46" s="108"/>
      <c r="HB46" s="108"/>
      <c r="HC46" s="108"/>
      <c r="HD46" s="108"/>
      <c r="HE46" s="108"/>
      <c r="HF46" s="108"/>
      <c r="HG46" s="108"/>
      <c r="HH46" s="108"/>
      <c r="HI46" s="108"/>
      <c r="HJ46" s="108"/>
      <c r="HK46" s="108"/>
      <c r="HL46" s="108"/>
      <c r="HM46" s="108"/>
      <c r="HN46" s="108"/>
      <c r="HO46" s="108"/>
      <c r="HP46" s="108"/>
      <c r="HQ46" s="108"/>
      <c r="HR46" s="108"/>
      <c r="HS46" s="108"/>
      <c r="HT46" s="108"/>
      <c r="HU46" s="108"/>
      <c r="HV46" s="108"/>
      <c r="HW46" s="108"/>
      <c r="HX46" s="108"/>
      <c r="HY46" s="108"/>
      <c r="HZ46" s="108"/>
      <c r="IA46" s="108"/>
      <c r="IB46" s="108"/>
      <c r="IC46" s="108"/>
      <c r="ID46" s="108"/>
      <c r="IE46" s="108"/>
      <c r="IF46" s="108"/>
      <c r="IG46" s="108"/>
      <c r="IH46" s="108"/>
    </row>
    <row r="47" spans="1:242" s="32" customFormat="1" ht="24" customHeight="1" x14ac:dyDescent="0.2">
      <c r="A47" s="112" t="s">
        <v>100</v>
      </c>
      <c r="B47" s="51">
        <v>40</v>
      </c>
      <c r="C47" s="51" t="s">
        <v>101</v>
      </c>
      <c r="D47" s="30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08"/>
      <c r="AV47" s="108"/>
      <c r="AW47" s="108"/>
      <c r="AX47" s="108"/>
      <c r="AY47" s="108"/>
      <c r="AZ47" s="108"/>
      <c r="BA47" s="108"/>
      <c r="BB47" s="108"/>
      <c r="BC47" s="108"/>
      <c r="BD47" s="108"/>
      <c r="BE47" s="108"/>
      <c r="BF47" s="108"/>
      <c r="BG47" s="108"/>
      <c r="BH47" s="108"/>
      <c r="BI47" s="108"/>
      <c r="BJ47" s="108"/>
      <c r="BK47" s="108"/>
      <c r="BL47" s="108"/>
      <c r="BM47" s="108"/>
      <c r="BN47" s="108"/>
      <c r="BO47" s="108"/>
      <c r="BP47" s="108"/>
      <c r="BQ47" s="108"/>
      <c r="BR47" s="108"/>
      <c r="BS47" s="108"/>
      <c r="BT47" s="108"/>
      <c r="BU47" s="108"/>
      <c r="BV47" s="108">
        <f t="shared" si="16"/>
        <v>0</v>
      </c>
      <c r="BW47" s="108">
        <f t="shared" si="17"/>
        <v>0</v>
      </c>
      <c r="BX47" s="108">
        <f t="shared" si="18"/>
        <v>0</v>
      </c>
      <c r="BY47" s="108">
        <f t="shared" si="89"/>
        <v>0</v>
      </c>
      <c r="BZ47" s="108"/>
      <c r="CA47" s="108"/>
      <c r="CB47" s="108"/>
      <c r="CC47" s="108"/>
      <c r="CD47" s="108"/>
      <c r="CE47" s="108"/>
      <c r="CF47" s="108"/>
      <c r="CG47" s="108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T47" s="108"/>
      <c r="CU47" s="108"/>
      <c r="CV47" s="108"/>
      <c r="CW47" s="108"/>
      <c r="CX47" s="108"/>
      <c r="CY47" s="108"/>
      <c r="CZ47" s="108"/>
      <c r="DA47" s="108"/>
      <c r="DB47" s="108"/>
      <c r="DC47" s="108"/>
      <c r="DD47" s="108"/>
      <c r="DE47" s="108"/>
      <c r="DF47" s="108"/>
      <c r="DG47" s="108"/>
      <c r="DH47" s="108"/>
      <c r="DI47" s="108"/>
      <c r="DJ47" s="108"/>
      <c r="DK47" s="108"/>
      <c r="DL47" s="108"/>
      <c r="DM47" s="108"/>
      <c r="DN47" s="108"/>
      <c r="DO47" s="108"/>
      <c r="DP47" s="108"/>
      <c r="DQ47" s="108"/>
      <c r="DR47" s="108"/>
      <c r="DS47" s="108"/>
      <c r="DT47" s="108"/>
      <c r="DU47" s="108"/>
      <c r="DV47" s="108"/>
      <c r="DW47" s="108"/>
      <c r="DX47" s="108"/>
      <c r="DY47" s="108"/>
      <c r="DZ47" s="108"/>
      <c r="EA47" s="108"/>
      <c r="EB47" s="108"/>
      <c r="EC47" s="108"/>
      <c r="ED47" s="108"/>
      <c r="EE47" s="108"/>
      <c r="EF47" s="108"/>
      <c r="EG47" s="108"/>
      <c r="EH47" s="108"/>
      <c r="EI47" s="108"/>
      <c r="EJ47" s="108"/>
      <c r="EK47" s="108"/>
      <c r="EL47" s="108"/>
      <c r="EM47" s="108"/>
      <c r="EN47" s="108"/>
      <c r="EO47" s="108"/>
      <c r="EP47" s="108"/>
      <c r="EQ47" s="108"/>
      <c r="ER47" s="108"/>
      <c r="ES47" s="108"/>
      <c r="ET47" s="108"/>
      <c r="EU47" s="108"/>
      <c r="EV47" s="108"/>
      <c r="EW47" s="108"/>
      <c r="EX47" s="108"/>
      <c r="EY47" s="108"/>
      <c r="EZ47" s="108"/>
      <c r="FA47" s="108"/>
      <c r="FB47" s="108">
        <v>0</v>
      </c>
      <c r="FC47" s="108"/>
      <c r="FD47" s="108"/>
      <c r="FE47" s="108"/>
      <c r="FF47" s="108">
        <v>0</v>
      </c>
      <c r="FG47" s="108"/>
      <c r="FH47" s="108"/>
      <c r="FI47" s="108"/>
      <c r="FJ47" s="108"/>
      <c r="FK47" s="108"/>
      <c r="FL47" s="108"/>
      <c r="FM47" s="108"/>
      <c r="FN47" s="108"/>
      <c r="FO47" s="108"/>
      <c r="FP47" s="108"/>
      <c r="FQ47" s="108"/>
      <c r="FR47" s="108"/>
      <c r="FS47" s="108"/>
      <c r="FT47" s="108"/>
      <c r="FU47" s="108"/>
      <c r="FV47" s="108"/>
      <c r="FW47" s="108">
        <v>0</v>
      </c>
      <c r="FX47" s="108"/>
      <c r="FY47" s="108"/>
      <c r="FZ47" s="108"/>
      <c r="GA47" s="108"/>
      <c r="GB47" s="108"/>
      <c r="GC47" s="108"/>
      <c r="GD47" s="108"/>
      <c r="GE47" s="108"/>
      <c r="GF47" s="108"/>
      <c r="GG47" s="108"/>
      <c r="GH47" s="108"/>
      <c r="GI47" s="108"/>
      <c r="GJ47" s="108"/>
      <c r="GK47" s="108"/>
      <c r="GL47" s="108"/>
      <c r="GM47" s="108"/>
      <c r="GN47" s="108"/>
      <c r="GO47" s="108"/>
      <c r="GP47" s="108"/>
      <c r="GQ47" s="108"/>
      <c r="GR47" s="108"/>
      <c r="GS47" s="108"/>
      <c r="GT47" s="108"/>
      <c r="GU47" s="108"/>
      <c r="GV47" s="108"/>
      <c r="GW47" s="108"/>
      <c r="GX47" s="108"/>
      <c r="GY47" s="108"/>
      <c r="GZ47" s="108"/>
      <c r="HA47" s="108"/>
      <c r="HB47" s="108"/>
      <c r="HC47" s="108"/>
      <c r="HD47" s="108"/>
      <c r="HE47" s="108"/>
      <c r="HF47" s="108"/>
      <c r="HG47" s="108"/>
      <c r="HH47" s="108"/>
      <c r="HI47" s="108"/>
      <c r="HJ47" s="108"/>
      <c r="HK47" s="108"/>
      <c r="HL47" s="108"/>
      <c r="HM47" s="108"/>
      <c r="HN47" s="108"/>
      <c r="HO47" s="108"/>
      <c r="HP47" s="108"/>
      <c r="HQ47" s="108"/>
      <c r="HR47" s="108"/>
      <c r="HS47" s="108"/>
      <c r="HT47" s="108"/>
      <c r="HU47" s="108"/>
      <c r="HV47" s="108"/>
      <c r="HW47" s="108"/>
      <c r="HX47" s="108"/>
      <c r="HY47" s="108"/>
      <c r="HZ47" s="108"/>
      <c r="IA47" s="108"/>
      <c r="IB47" s="108"/>
      <c r="IC47" s="108"/>
      <c r="ID47" s="108"/>
      <c r="IE47" s="108"/>
      <c r="IF47" s="108"/>
      <c r="IG47" s="108"/>
      <c r="IH47" s="108"/>
    </row>
    <row r="48" spans="1:242" s="32" customFormat="1" ht="12.95" customHeight="1" x14ac:dyDescent="0.2">
      <c r="A48" s="112" t="s">
        <v>102</v>
      </c>
      <c r="B48" s="51">
        <v>41</v>
      </c>
      <c r="C48" s="51" t="s">
        <v>103</v>
      </c>
      <c r="D48" s="30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08"/>
      <c r="AT48" s="108"/>
      <c r="AU48" s="108"/>
      <c r="AV48" s="108"/>
      <c r="AW48" s="108"/>
      <c r="AX48" s="108"/>
      <c r="AY48" s="108"/>
      <c r="AZ48" s="108"/>
      <c r="BA48" s="108"/>
      <c r="BB48" s="108"/>
      <c r="BC48" s="108"/>
      <c r="BD48" s="108"/>
      <c r="BE48" s="108"/>
      <c r="BF48" s="108"/>
      <c r="BG48" s="108"/>
      <c r="BH48" s="108"/>
      <c r="BI48" s="108"/>
      <c r="BJ48" s="108"/>
      <c r="BK48" s="108"/>
      <c r="BL48" s="108"/>
      <c r="BM48" s="108"/>
      <c r="BN48" s="108"/>
      <c r="BO48" s="108"/>
      <c r="BP48" s="108"/>
      <c r="BQ48" s="108"/>
      <c r="BR48" s="108"/>
      <c r="BS48" s="108"/>
      <c r="BT48" s="108"/>
      <c r="BU48" s="108"/>
      <c r="BV48" s="108">
        <f t="shared" si="16"/>
        <v>0</v>
      </c>
      <c r="BW48" s="108">
        <f t="shared" si="17"/>
        <v>0</v>
      </c>
      <c r="BX48" s="108">
        <f t="shared" si="18"/>
        <v>0</v>
      </c>
      <c r="BY48" s="108">
        <f t="shared" si="89"/>
        <v>0</v>
      </c>
      <c r="BZ48" s="108"/>
      <c r="CA48" s="108"/>
      <c r="CB48" s="108"/>
      <c r="CC48" s="108"/>
      <c r="CD48" s="108"/>
      <c r="CE48" s="108"/>
      <c r="CF48" s="108"/>
      <c r="CG48" s="108"/>
      <c r="CH48" s="108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T48" s="108"/>
      <c r="CU48" s="108"/>
      <c r="CV48" s="108"/>
      <c r="CW48" s="108"/>
      <c r="CX48" s="108"/>
      <c r="CY48" s="108"/>
      <c r="CZ48" s="108"/>
      <c r="DA48" s="108"/>
      <c r="DB48" s="108"/>
      <c r="DC48" s="108"/>
      <c r="DD48" s="108"/>
      <c r="DE48" s="108"/>
      <c r="DF48" s="108"/>
      <c r="DG48" s="108"/>
      <c r="DH48" s="108"/>
      <c r="DI48" s="108"/>
      <c r="DJ48" s="108"/>
      <c r="DK48" s="108"/>
      <c r="DL48" s="108"/>
      <c r="DM48" s="108"/>
      <c r="DN48" s="108"/>
      <c r="DO48" s="108"/>
      <c r="DP48" s="108"/>
      <c r="DQ48" s="108"/>
      <c r="DR48" s="108"/>
      <c r="DS48" s="108"/>
      <c r="DT48" s="108"/>
      <c r="DU48" s="108"/>
      <c r="DV48" s="108"/>
      <c r="DW48" s="108"/>
      <c r="DX48" s="108"/>
      <c r="DY48" s="108"/>
      <c r="DZ48" s="108"/>
      <c r="EA48" s="108"/>
      <c r="EB48" s="108"/>
      <c r="EC48" s="108"/>
      <c r="ED48" s="108"/>
      <c r="EE48" s="108"/>
      <c r="EF48" s="108"/>
      <c r="EG48" s="108"/>
      <c r="EH48" s="108"/>
      <c r="EI48" s="108"/>
      <c r="EJ48" s="108"/>
      <c r="EK48" s="108"/>
      <c r="EL48" s="108"/>
      <c r="EM48" s="108"/>
      <c r="EN48" s="108"/>
      <c r="EO48" s="108"/>
      <c r="EP48" s="108"/>
      <c r="EQ48" s="108"/>
      <c r="ER48" s="108"/>
      <c r="ES48" s="108"/>
      <c r="ET48" s="108"/>
      <c r="EU48" s="108"/>
      <c r="EV48" s="108"/>
      <c r="EW48" s="108"/>
      <c r="EX48" s="108"/>
      <c r="EY48" s="108"/>
      <c r="EZ48" s="108"/>
      <c r="FA48" s="108"/>
      <c r="FB48" s="108">
        <v>0</v>
      </c>
      <c r="FC48" s="108"/>
      <c r="FD48" s="108"/>
      <c r="FE48" s="108"/>
      <c r="FF48" s="108">
        <v>0</v>
      </c>
      <c r="FG48" s="108"/>
      <c r="FH48" s="108"/>
      <c r="FI48" s="108"/>
      <c r="FJ48" s="108"/>
      <c r="FK48" s="108"/>
      <c r="FL48" s="108"/>
      <c r="FM48" s="108"/>
      <c r="FN48" s="108"/>
      <c r="FO48" s="108"/>
      <c r="FP48" s="108"/>
      <c r="FQ48" s="108"/>
      <c r="FR48" s="108"/>
      <c r="FS48" s="108"/>
      <c r="FT48" s="108"/>
      <c r="FU48" s="108"/>
      <c r="FV48" s="108"/>
      <c r="FW48" s="108">
        <v>0</v>
      </c>
      <c r="FX48" s="108"/>
      <c r="FY48" s="108"/>
      <c r="FZ48" s="108"/>
      <c r="GA48" s="108"/>
      <c r="GB48" s="108"/>
      <c r="GC48" s="108"/>
      <c r="GD48" s="108"/>
      <c r="GE48" s="108"/>
      <c r="GF48" s="108"/>
      <c r="GG48" s="108"/>
      <c r="GH48" s="108"/>
      <c r="GI48" s="108"/>
      <c r="GJ48" s="108"/>
      <c r="GK48" s="108"/>
      <c r="GL48" s="108"/>
      <c r="GM48" s="108"/>
      <c r="GN48" s="108"/>
      <c r="GO48" s="108"/>
      <c r="GP48" s="108"/>
      <c r="GQ48" s="108"/>
      <c r="GR48" s="108"/>
      <c r="GS48" s="108"/>
      <c r="GT48" s="108"/>
      <c r="GU48" s="108"/>
      <c r="GV48" s="108"/>
      <c r="GW48" s="108"/>
      <c r="GX48" s="108"/>
      <c r="GY48" s="108"/>
      <c r="GZ48" s="108"/>
      <c r="HA48" s="108"/>
      <c r="HB48" s="108"/>
      <c r="HC48" s="108"/>
      <c r="HD48" s="108"/>
      <c r="HE48" s="108"/>
      <c r="HF48" s="108"/>
      <c r="HG48" s="108"/>
      <c r="HH48" s="108"/>
      <c r="HI48" s="108"/>
      <c r="HJ48" s="108"/>
      <c r="HK48" s="108"/>
      <c r="HL48" s="108"/>
      <c r="HM48" s="108"/>
      <c r="HN48" s="108"/>
      <c r="HO48" s="108"/>
      <c r="HP48" s="108"/>
      <c r="HQ48" s="108"/>
      <c r="HR48" s="108"/>
      <c r="HS48" s="108"/>
      <c r="HT48" s="108"/>
      <c r="HU48" s="108"/>
      <c r="HV48" s="108"/>
      <c r="HW48" s="108"/>
      <c r="HX48" s="108"/>
      <c r="HY48" s="108"/>
      <c r="HZ48" s="108"/>
      <c r="IA48" s="108"/>
      <c r="IB48" s="108"/>
      <c r="IC48" s="108"/>
      <c r="ID48" s="108"/>
      <c r="IE48" s="108"/>
      <c r="IF48" s="108"/>
      <c r="IG48" s="108"/>
      <c r="IH48" s="108"/>
    </row>
    <row r="49" spans="1:242" s="32" customFormat="1" ht="12.95" customHeight="1" x14ac:dyDescent="0.2">
      <c r="A49" s="112" t="s">
        <v>104</v>
      </c>
      <c r="B49" s="51">
        <v>42</v>
      </c>
      <c r="C49" s="51" t="s">
        <v>105</v>
      </c>
      <c r="D49" s="30"/>
      <c r="E49" s="108">
        <f t="shared" ref="E49:E92" si="90">I49</f>
        <v>24</v>
      </c>
      <c r="F49" s="108">
        <f>L49</f>
        <v>0</v>
      </c>
      <c r="G49" s="108">
        <f>O49</f>
        <v>0</v>
      </c>
      <c r="H49" s="108">
        <f>R49</f>
        <v>0</v>
      </c>
      <c r="I49" s="108">
        <f>U49</f>
        <v>24</v>
      </c>
      <c r="J49" s="108">
        <f t="shared" ref="J49:U49" si="91">J50+J51+J58+J59</f>
        <v>0</v>
      </c>
      <c r="K49" s="108">
        <f t="shared" si="91"/>
        <v>0</v>
      </c>
      <c r="L49" s="108">
        <f t="shared" si="91"/>
        <v>0</v>
      </c>
      <c r="M49" s="108">
        <f t="shared" si="91"/>
        <v>0</v>
      </c>
      <c r="N49" s="108">
        <f t="shared" si="91"/>
        <v>0</v>
      </c>
      <c r="O49" s="108">
        <f t="shared" si="91"/>
        <v>0</v>
      </c>
      <c r="P49" s="108">
        <f t="shared" si="91"/>
        <v>0</v>
      </c>
      <c r="Q49" s="108">
        <f t="shared" si="91"/>
        <v>0</v>
      </c>
      <c r="R49" s="108">
        <f t="shared" si="91"/>
        <v>0</v>
      </c>
      <c r="S49" s="108">
        <f t="shared" si="91"/>
        <v>0</v>
      </c>
      <c r="T49" s="108">
        <f t="shared" si="91"/>
        <v>0</v>
      </c>
      <c r="U49" s="108">
        <f t="shared" si="91"/>
        <v>24</v>
      </c>
      <c r="V49" s="108">
        <f t="shared" ref="V49:V92" si="92">Z49</f>
        <v>26.5</v>
      </c>
      <c r="W49" s="108">
        <f>AC49</f>
        <v>0</v>
      </c>
      <c r="X49" s="108">
        <f>AF49</f>
        <v>0</v>
      </c>
      <c r="Y49" s="108">
        <f>AI49</f>
        <v>0</v>
      </c>
      <c r="Z49" s="108">
        <f>AL49</f>
        <v>26.5</v>
      </c>
      <c r="AA49" s="108">
        <f t="shared" ref="AA49:AL49" si="93">AA50+AA51+AA58+AA59</f>
        <v>0</v>
      </c>
      <c r="AB49" s="108">
        <f t="shared" si="93"/>
        <v>0</v>
      </c>
      <c r="AC49" s="108">
        <f t="shared" si="93"/>
        <v>0</v>
      </c>
      <c r="AD49" s="108">
        <f t="shared" si="93"/>
        <v>0</v>
      </c>
      <c r="AE49" s="108">
        <f t="shared" si="93"/>
        <v>0</v>
      </c>
      <c r="AF49" s="108">
        <f t="shared" si="93"/>
        <v>0</v>
      </c>
      <c r="AG49" s="108">
        <f t="shared" si="93"/>
        <v>0</v>
      </c>
      <c r="AH49" s="108">
        <f t="shared" si="93"/>
        <v>0</v>
      </c>
      <c r="AI49" s="108">
        <f t="shared" si="93"/>
        <v>0</v>
      </c>
      <c r="AJ49" s="108">
        <f t="shared" si="93"/>
        <v>0</v>
      </c>
      <c r="AK49" s="108">
        <f t="shared" si="93"/>
        <v>0</v>
      </c>
      <c r="AL49" s="108">
        <f t="shared" si="93"/>
        <v>26.5</v>
      </c>
      <c r="AM49" s="108">
        <f t="shared" ref="AM49:AM92" si="94">AQ49</f>
        <v>0</v>
      </c>
      <c r="AN49" s="108">
        <f>AT49</f>
        <v>0</v>
      </c>
      <c r="AO49" s="108">
        <f>AW49</f>
        <v>0</v>
      </c>
      <c r="AP49" s="108">
        <f>AZ49</f>
        <v>0</v>
      </c>
      <c r="AQ49" s="108">
        <f>BC49</f>
        <v>0</v>
      </c>
      <c r="AR49" s="108">
        <f t="shared" ref="AR49:BC49" si="95">AR50+AR51+AR58+AR59</f>
        <v>0</v>
      </c>
      <c r="AS49" s="108">
        <f t="shared" si="95"/>
        <v>0</v>
      </c>
      <c r="AT49" s="108">
        <f t="shared" si="95"/>
        <v>0</v>
      </c>
      <c r="AU49" s="108">
        <f t="shared" si="95"/>
        <v>0</v>
      </c>
      <c r="AV49" s="108">
        <f t="shared" si="95"/>
        <v>0</v>
      </c>
      <c r="AW49" s="108">
        <f t="shared" si="95"/>
        <v>0</v>
      </c>
      <c r="AX49" s="108">
        <f t="shared" si="95"/>
        <v>0</v>
      </c>
      <c r="AY49" s="108">
        <f t="shared" si="95"/>
        <v>0</v>
      </c>
      <c r="AZ49" s="108">
        <f t="shared" si="95"/>
        <v>0</v>
      </c>
      <c r="BA49" s="108">
        <f t="shared" si="95"/>
        <v>0</v>
      </c>
      <c r="BB49" s="108">
        <f t="shared" si="95"/>
        <v>0</v>
      </c>
      <c r="BC49" s="108">
        <f t="shared" si="95"/>
        <v>0</v>
      </c>
      <c r="BD49" s="108">
        <f>BH49</f>
        <v>7711</v>
      </c>
      <c r="BE49" s="108">
        <f>BK49</f>
        <v>0</v>
      </c>
      <c r="BF49" s="108">
        <f>BN49</f>
        <v>0</v>
      </c>
      <c r="BG49" s="108">
        <f>BQ49</f>
        <v>0</v>
      </c>
      <c r="BH49" s="108">
        <f>BT49</f>
        <v>7711</v>
      </c>
      <c r="BI49" s="108">
        <f t="shared" ref="BI49:BT49" si="96">BI50+BI51+BI58+BI59</f>
        <v>0</v>
      </c>
      <c r="BJ49" s="108">
        <f t="shared" si="96"/>
        <v>0</v>
      </c>
      <c r="BK49" s="108">
        <f t="shared" si="96"/>
        <v>0</v>
      </c>
      <c r="BL49" s="108">
        <f t="shared" si="96"/>
        <v>0</v>
      </c>
      <c r="BM49" s="108">
        <f t="shared" si="96"/>
        <v>0</v>
      </c>
      <c r="BN49" s="108">
        <f t="shared" si="96"/>
        <v>0</v>
      </c>
      <c r="BO49" s="108">
        <f t="shared" si="96"/>
        <v>0</v>
      </c>
      <c r="BP49" s="108">
        <f t="shared" si="96"/>
        <v>0</v>
      </c>
      <c r="BQ49" s="108">
        <f t="shared" si="96"/>
        <v>0</v>
      </c>
      <c r="BR49" s="108">
        <f t="shared" si="96"/>
        <v>0</v>
      </c>
      <c r="BS49" s="108">
        <f t="shared" si="96"/>
        <v>0</v>
      </c>
      <c r="BT49" s="108">
        <f t="shared" si="96"/>
        <v>7711</v>
      </c>
      <c r="BU49" s="108">
        <f>BY49</f>
        <v>10062</v>
      </c>
      <c r="BV49" s="108">
        <f t="shared" si="16"/>
        <v>0</v>
      </c>
      <c r="BW49" s="108">
        <f t="shared" si="17"/>
        <v>0</v>
      </c>
      <c r="BX49" s="108">
        <f t="shared" si="18"/>
        <v>0</v>
      </c>
      <c r="BY49" s="108">
        <f t="shared" si="89"/>
        <v>10062</v>
      </c>
      <c r="BZ49" s="108">
        <f t="shared" ref="BZ49:CK49" si="97">BZ50+BZ51+BZ58+BZ59</f>
        <v>0</v>
      </c>
      <c r="CA49" s="108">
        <f t="shared" si="97"/>
        <v>0</v>
      </c>
      <c r="CB49" s="108">
        <f t="shared" si="97"/>
        <v>0</v>
      </c>
      <c r="CC49" s="108">
        <f t="shared" si="97"/>
        <v>0</v>
      </c>
      <c r="CD49" s="108">
        <f t="shared" si="97"/>
        <v>0</v>
      </c>
      <c r="CE49" s="108">
        <f t="shared" si="97"/>
        <v>0</v>
      </c>
      <c r="CF49" s="108">
        <f t="shared" si="97"/>
        <v>0</v>
      </c>
      <c r="CG49" s="108">
        <f t="shared" si="97"/>
        <v>0</v>
      </c>
      <c r="CH49" s="108">
        <f t="shared" si="97"/>
        <v>0</v>
      </c>
      <c r="CI49" s="108">
        <f t="shared" si="97"/>
        <v>0</v>
      </c>
      <c r="CJ49" s="108">
        <f t="shared" si="97"/>
        <v>0</v>
      </c>
      <c r="CK49" s="108">
        <f t="shared" si="97"/>
        <v>10062</v>
      </c>
      <c r="CL49" s="108">
        <f>DB49</f>
        <v>18550</v>
      </c>
      <c r="CM49" s="108">
        <v>2684.1</v>
      </c>
      <c r="CN49" s="108">
        <v>4212.3</v>
      </c>
      <c r="CO49" s="108">
        <v>5562</v>
      </c>
      <c r="CP49" s="108">
        <v>6091.6</v>
      </c>
      <c r="CQ49" s="108">
        <f t="shared" ref="CQ49:DB49" si="98">CQ50+CQ51+CQ58+CQ59</f>
        <v>1454.6</v>
      </c>
      <c r="CR49" s="108">
        <f t="shared" si="98"/>
        <v>1676.7</v>
      </c>
      <c r="CS49" s="108">
        <f t="shared" si="98"/>
        <v>2684.1</v>
      </c>
      <c r="CT49" s="108">
        <v>3913.1</v>
      </c>
      <c r="CU49" s="108">
        <f t="shared" si="98"/>
        <v>5271.8</v>
      </c>
      <c r="CV49" s="108">
        <f t="shared" si="98"/>
        <v>6896.4</v>
      </c>
      <c r="CW49" s="108">
        <f t="shared" si="98"/>
        <v>8961.2000000000007</v>
      </c>
      <c r="CX49" s="108">
        <f t="shared" si="98"/>
        <v>10783.4</v>
      </c>
      <c r="CY49" s="108">
        <f t="shared" si="98"/>
        <v>12458.4</v>
      </c>
      <c r="CZ49" s="108">
        <f t="shared" si="98"/>
        <v>14036.9</v>
      </c>
      <c r="DA49" s="108">
        <f t="shared" si="98"/>
        <v>16288.7</v>
      </c>
      <c r="DB49" s="108">
        <f t="shared" si="98"/>
        <v>18550</v>
      </c>
      <c r="DC49" s="108">
        <f>DS49</f>
        <v>28525</v>
      </c>
      <c r="DD49" s="108">
        <v>6221.8</v>
      </c>
      <c r="DE49" s="108">
        <v>23747.9</v>
      </c>
      <c r="DF49" s="108">
        <v>-963.60000000000218</v>
      </c>
      <c r="DG49" s="108">
        <v>-481.09999999999854</v>
      </c>
      <c r="DH49" s="108">
        <f t="shared" ref="DH49:DS49" si="99">DH50+DH51+DH58+DH59</f>
        <v>1931.2</v>
      </c>
      <c r="DI49" s="108">
        <f t="shared" si="99"/>
        <v>4295.1000000000004</v>
      </c>
      <c r="DJ49" s="108">
        <f t="shared" si="99"/>
        <v>6221.8</v>
      </c>
      <c r="DK49" s="108">
        <f t="shared" si="99"/>
        <v>13830.2</v>
      </c>
      <c r="DL49" s="108">
        <f t="shared" si="99"/>
        <v>25649</v>
      </c>
      <c r="DM49" s="108">
        <f t="shared" si="99"/>
        <v>29969.7</v>
      </c>
      <c r="DN49" s="108">
        <f t="shared" si="99"/>
        <v>29722.7</v>
      </c>
      <c r="DO49" s="108">
        <f t="shared" si="99"/>
        <v>29366.6</v>
      </c>
      <c r="DP49" s="108">
        <f t="shared" si="99"/>
        <v>29006.1</v>
      </c>
      <c r="DQ49" s="108">
        <f t="shared" si="99"/>
        <v>28981.4</v>
      </c>
      <c r="DR49" s="108">
        <f t="shared" si="99"/>
        <v>29345</v>
      </c>
      <c r="DS49" s="108">
        <f t="shared" si="99"/>
        <v>28525</v>
      </c>
      <c r="DT49" s="108">
        <f>EJ49</f>
        <v>-654</v>
      </c>
      <c r="DU49" s="108">
        <v>265</v>
      </c>
      <c r="DV49" s="108">
        <v>-416.1</v>
      </c>
      <c r="DW49" s="108">
        <v>-49</v>
      </c>
      <c r="DX49" s="108">
        <v>-453.9</v>
      </c>
      <c r="DY49" s="108">
        <f t="shared" ref="DY49:EJ49" si="100">DY50+DY51+DY58+DY59</f>
        <v>98</v>
      </c>
      <c r="DZ49" s="108">
        <f t="shared" si="100"/>
        <v>203.7</v>
      </c>
      <c r="EA49" s="108">
        <f t="shared" si="100"/>
        <v>265</v>
      </c>
      <c r="EB49" s="108">
        <f t="shared" si="100"/>
        <v>270.7</v>
      </c>
      <c r="EC49" s="108">
        <f t="shared" si="100"/>
        <v>-97.7</v>
      </c>
      <c r="ED49" s="108">
        <f t="shared" si="100"/>
        <v>-151.1</v>
      </c>
      <c r="EE49" s="108">
        <f t="shared" si="100"/>
        <v>-209.7</v>
      </c>
      <c r="EF49" s="108">
        <f t="shared" si="100"/>
        <v>-195.6</v>
      </c>
      <c r="EG49" s="108">
        <f t="shared" si="100"/>
        <v>-200.1</v>
      </c>
      <c r="EH49" s="108">
        <f t="shared" si="100"/>
        <v>-134.9</v>
      </c>
      <c r="EI49" s="108">
        <f t="shared" si="100"/>
        <v>-139.30000000000001</v>
      </c>
      <c r="EJ49" s="108">
        <f t="shared" si="100"/>
        <v>-654</v>
      </c>
      <c r="EK49" s="108">
        <v>50</v>
      </c>
      <c r="EL49" s="108">
        <v>3.4</v>
      </c>
      <c r="EM49" s="108">
        <v>-1.9</v>
      </c>
      <c r="EN49" s="108">
        <v>7.6</v>
      </c>
      <c r="EO49" s="108">
        <v>40.9</v>
      </c>
      <c r="EP49" s="108">
        <f t="shared" ref="EP49:EW49" si="101">EP50+EP51+EP58+EP59</f>
        <v>-9</v>
      </c>
      <c r="EQ49" s="108">
        <f t="shared" si="101"/>
        <v>57.4</v>
      </c>
      <c r="ER49" s="108">
        <f t="shared" si="101"/>
        <v>3.4</v>
      </c>
      <c r="ES49" s="108">
        <f t="shared" si="101"/>
        <v>1.1000000000000001</v>
      </c>
      <c r="ET49" s="108">
        <f t="shared" si="101"/>
        <v>4.0999999999999996</v>
      </c>
      <c r="EU49" s="108">
        <f t="shared" si="101"/>
        <v>1.5</v>
      </c>
      <c r="EV49" s="108">
        <f t="shared" si="101"/>
        <v>7.9</v>
      </c>
      <c r="EW49" s="108">
        <f t="shared" si="101"/>
        <v>8.8000000000000007</v>
      </c>
      <c r="EX49" s="108">
        <v>9.1</v>
      </c>
      <c r="EY49" s="108">
        <v>11.2</v>
      </c>
      <c r="EZ49" s="108">
        <v>11.2</v>
      </c>
      <c r="FA49" s="108">
        <v>50</v>
      </c>
      <c r="FB49" s="108">
        <v>129</v>
      </c>
      <c r="FC49" s="108">
        <v>21.2</v>
      </c>
      <c r="FD49" s="108">
        <v>19.5</v>
      </c>
      <c r="FE49" s="108">
        <v>4.8</v>
      </c>
      <c r="FF49" s="108">
        <v>83.5</v>
      </c>
      <c r="FG49" s="108">
        <v>11</v>
      </c>
      <c r="FH49" s="108">
        <v>11.2</v>
      </c>
      <c r="FI49" s="108">
        <v>21.2</v>
      </c>
      <c r="FJ49" s="108">
        <v>23.4</v>
      </c>
      <c r="FK49" s="108">
        <v>38.4</v>
      </c>
      <c r="FL49" s="108">
        <v>40.700000000000003</v>
      </c>
      <c r="FM49" s="108">
        <v>42.1</v>
      </c>
      <c r="FN49" s="108">
        <v>44.1</v>
      </c>
      <c r="FO49" s="108">
        <v>45.5</v>
      </c>
      <c r="FP49" s="108">
        <v>88.4</v>
      </c>
      <c r="FQ49" s="108">
        <v>50.5</v>
      </c>
      <c r="FR49" s="108">
        <v>129</v>
      </c>
      <c r="FS49" s="108">
        <v>180</v>
      </c>
      <c r="FT49" s="108">
        <v>94.4</v>
      </c>
      <c r="FU49" s="108">
        <v>23.9</v>
      </c>
      <c r="FV49" s="108">
        <v>71.2</v>
      </c>
      <c r="FW49" s="108">
        <v>-9.5</v>
      </c>
      <c r="FX49" s="108">
        <v>26</v>
      </c>
      <c r="FY49" s="108">
        <v>92</v>
      </c>
      <c r="FZ49" s="108">
        <f>FZ50+FZ51+FZ58+FZ59</f>
        <v>94.4</v>
      </c>
      <c r="GA49" s="108">
        <v>104</v>
      </c>
      <c r="GB49" s="108">
        <v>115.9</v>
      </c>
      <c r="GC49" s="108">
        <v>118.3</v>
      </c>
      <c r="GD49" s="108">
        <v>136.6</v>
      </c>
      <c r="GE49" s="108">
        <v>169.7</v>
      </c>
      <c r="GF49" s="108">
        <v>189.5</v>
      </c>
      <c r="GG49" s="108">
        <v>190.1</v>
      </c>
      <c r="GH49" s="108">
        <v>177.5</v>
      </c>
      <c r="GI49" s="108">
        <v>180</v>
      </c>
      <c r="GJ49" s="108">
        <v>89.6</v>
      </c>
      <c r="GK49" s="108">
        <v>5.5</v>
      </c>
      <c r="GL49" s="108">
        <v>34.5</v>
      </c>
      <c r="GM49" s="108">
        <v>16</v>
      </c>
      <c r="GN49" s="108">
        <v>33.6</v>
      </c>
      <c r="GO49" s="108">
        <v>1.8</v>
      </c>
      <c r="GP49" s="108">
        <v>0.8</v>
      </c>
      <c r="GQ49" s="108">
        <v>5.5</v>
      </c>
      <c r="GR49" s="108">
        <v>8.6</v>
      </c>
      <c r="GS49" s="108">
        <v>21.7</v>
      </c>
      <c r="GT49" s="108">
        <v>40</v>
      </c>
      <c r="GU49" s="108">
        <v>42.9</v>
      </c>
      <c r="GV49" s="108">
        <v>49.6</v>
      </c>
      <c r="GW49" s="108">
        <v>56</v>
      </c>
      <c r="GX49" s="108">
        <v>64.900000000000006</v>
      </c>
      <c r="GY49" s="108">
        <v>85.1</v>
      </c>
      <c r="GZ49" s="108">
        <v>89.6</v>
      </c>
      <c r="HA49" s="108">
        <v>193.3</v>
      </c>
      <c r="HB49" s="108">
        <v>75.8</v>
      </c>
      <c r="HC49" s="108">
        <v>36.700000000000003</v>
      </c>
      <c r="HD49" s="108">
        <v>18.5</v>
      </c>
      <c r="HE49" s="108">
        <v>62.3</v>
      </c>
      <c r="HF49" s="108">
        <v>4</v>
      </c>
      <c r="HG49" s="108">
        <v>11.9</v>
      </c>
      <c r="HH49" s="108">
        <v>75.8</v>
      </c>
      <c r="HI49" s="108">
        <v>83.5</v>
      </c>
      <c r="HJ49" s="108">
        <v>89.9</v>
      </c>
      <c r="HK49" s="108">
        <v>112.5</v>
      </c>
      <c r="HL49" s="108">
        <v>118.1</v>
      </c>
      <c r="HM49" s="108">
        <v>122.7</v>
      </c>
      <c r="HN49" s="108">
        <v>131</v>
      </c>
      <c r="HO49" s="108">
        <v>135.30000000000001</v>
      </c>
      <c r="HP49" s="108">
        <v>187.2</v>
      </c>
      <c r="HQ49" s="108">
        <v>193.3</v>
      </c>
      <c r="HR49" s="108">
        <v>106.1</v>
      </c>
      <c r="HS49" s="108">
        <v>16.3</v>
      </c>
      <c r="HT49" s="108">
        <v>29.8</v>
      </c>
      <c r="HU49" s="108">
        <v>36.299999999999997</v>
      </c>
      <c r="HV49" s="108">
        <v>23.7</v>
      </c>
      <c r="HW49" s="108">
        <v>2.2999999999999998</v>
      </c>
      <c r="HX49" s="108">
        <v>8.8000000000000007</v>
      </c>
      <c r="HY49" s="108">
        <v>16.3</v>
      </c>
      <c r="HZ49" s="108">
        <v>22.7</v>
      </c>
      <c r="IA49" s="108">
        <v>26.8</v>
      </c>
      <c r="IB49" s="108">
        <v>46.1</v>
      </c>
      <c r="IC49" s="108">
        <v>59.8</v>
      </c>
      <c r="ID49" s="108">
        <v>67.599999999999994</v>
      </c>
      <c r="IE49" s="108">
        <v>82.4</v>
      </c>
      <c r="IF49" s="108">
        <v>87.4</v>
      </c>
      <c r="IG49" s="108">
        <v>102.9</v>
      </c>
      <c r="IH49" s="108">
        <v>106.1</v>
      </c>
    </row>
    <row r="50" spans="1:242" s="32" customFormat="1" ht="12.95" customHeight="1" x14ac:dyDescent="0.2">
      <c r="A50" s="112" t="s">
        <v>106</v>
      </c>
      <c r="B50" s="51">
        <v>43</v>
      </c>
      <c r="C50" s="51" t="s">
        <v>107</v>
      </c>
      <c r="D50" s="30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8"/>
      <c r="AY50" s="108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T50" s="108"/>
      <c r="CU50" s="108"/>
      <c r="CV50" s="108"/>
      <c r="CW50" s="108"/>
      <c r="CX50" s="108"/>
      <c r="CY50" s="108"/>
      <c r="CZ50" s="108"/>
      <c r="DA50" s="108"/>
      <c r="DB50" s="108"/>
      <c r="DC50" s="108"/>
      <c r="DD50" s="108"/>
      <c r="DE50" s="108"/>
      <c r="DF50" s="108"/>
      <c r="DG50" s="108"/>
      <c r="DH50" s="108"/>
      <c r="DI50" s="108"/>
      <c r="DJ50" s="108"/>
      <c r="DK50" s="108"/>
      <c r="DL50" s="108"/>
      <c r="DM50" s="108"/>
      <c r="DN50" s="108"/>
      <c r="DO50" s="108"/>
      <c r="DP50" s="108"/>
      <c r="DQ50" s="108"/>
      <c r="DR50" s="108"/>
      <c r="DS50" s="108"/>
      <c r="DT50" s="108"/>
      <c r="DU50" s="108"/>
      <c r="DV50" s="108"/>
      <c r="DW50" s="108"/>
      <c r="DX50" s="108"/>
      <c r="DY50" s="108"/>
      <c r="DZ50" s="108"/>
      <c r="EA50" s="108"/>
      <c r="EB50" s="108"/>
      <c r="EC50" s="108"/>
      <c r="ED50" s="108"/>
      <c r="EE50" s="108"/>
      <c r="EF50" s="108"/>
      <c r="EG50" s="108"/>
      <c r="EH50" s="108"/>
      <c r="EI50" s="108"/>
      <c r="EJ50" s="108"/>
      <c r="EK50" s="108"/>
      <c r="EL50" s="108"/>
      <c r="EM50" s="108"/>
      <c r="EN50" s="108"/>
      <c r="EO50" s="108"/>
      <c r="EP50" s="108"/>
      <c r="EQ50" s="108"/>
      <c r="ER50" s="108"/>
      <c r="ES50" s="108"/>
      <c r="ET50" s="108"/>
      <c r="EU50" s="108"/>
      <c r="EV50" s="108"/>
      <c r="EW50" s="108"/>
      <c r="EX50" s="108"/>
      <c r="EY50" s="108"/>
      <c r="EZ50" s="108"/>
      <c r="FA50" s="108"/>
      <c r="FB50" s="108">
        <v>0</v>
      </c>
      <c r="FC50" s="108"/>
      <c r="FD50" s="108"/>
      <c r="FE50" s="108"/>
      <c r="FF50" s="108">
        <v>0</v>
      </c>
      <c r="FG50" s="108"/>
      <c r="FH50" s="108"/>
      <c r="FI50" s="108"/>
      <c r="FJ50" s="108"/>
      <c r="FK50" s="108"/>
      <c r="FL50" s="108"/>
      <c r="FM50" s="108"/>
      <c r="FN50" s="108"/>
      <c r="FO50" s="108"/>
      <c r="FP50" s="108"/>
      <c r="FQ50" s="108"/>
      <c r="FR50" s="108"/>
      <c r="FS50" s="108"/>
      <c r="FT50" s="108"/>
      <c r="FU50" s="108"/>
      <c r="FV50" s="108"/>
      <c r="FW50" s="108">
        <v>0</v>
      </c>
      <c r="FX50" s="108"/>
      <c r="FY50" s="108"/>
      <c r="FZ50" s="108"/>
      <c r="GA50" s="108"/>
      <c r="GB50" s="108"/>
      <c r="GC50" s="108"/>
      <c r="GD50" s="108"/>
      <c r="GE50" s="108"/>
      <c r="GF50" s="108"/>
      <c r="GG50" s="108"/>
      <c r="GH50" s="108"/>
      <c r="GI50" s="108"/>
      <c r="GJ50" s="108"/>
      <c r="GK50" s="108"/>
      <c r="GL50" s="108"/>
      <c r="GM50" s="108"/>
      <c r="GN50" s="108"/>
      <c r="GO50" s="108"/>
      <c r="GP50" s="108"/>
      <c r="GQ50" s="108"/>
      <c r="GR50" s="108"/>
      <c r="GS50" s="108"/>
      <c r="GT50" s="108"/>
      <c r="GU50" s="108"/>
      <c r="GV50" s="108"/>
      <c r="GW50" s="108"/>
      <c r="GX50" s="108"/>
      <c r="GY50" s="108"/>
      <c r="GZ50" s="108"/>
      <c r="HA50" s="108"/>
      <c r="HB50" s="108"/>
      <c r="HC50" s="108"/>
      <c r="HD50" s="108"/>
      <c r="HE50" s="108"/>
      <c r="HF50" s="108"/>
      <c r="HG50" s="108"/>
      <c r="HH50" s="108"/>
      <c r="HI50" s="108"/>
      <c r="HJ50" s="108"/>
      <c r="HK50" s="108"/>
      <c r="HL50" s="108"/>
      <c r="HM50" s="108"/>
      <c r="HN50" s="108"/>
      <c r="HO50" s="108"/>
      <c r="HP50" s="108"/>
      <c r="HQ50" s="108"/>
      <c r="HR50" s="108"/>
      <c r="HS50" s="108"/>
      <c r="HT50" s="108"/>
      <c r="HU50" s="108"/>
      <c r="HV50" s="108"/>
      <c r="HW50" s="108"/>
      <c r="HX50" s="108"/>
      <c r="HY50" s="108"/>
      <c r="HZ50" s="108"/>
      <c r="IA50" s="108"/>
      <c r="IB50" s="108"/>
      <c r="IC50" s="108"/>
      <c r="ID50" s="108"/>
      <c r="IE50" s="108"/>
      <c r="IF50" s="108"/>
      <c r="IG50" s="108"/>
      <c r="IH50" s="108"/>
    </row>
    <row r="51" spans="1:242" s="32" customFormat="1" ht="24" customHeight="1" x14ac:dyDescent="0.2">
      <c r="A51" s="112" t="s">
        <v>108</v>
      </c>
      <c r="B51" s="51">
        <v>44</v>
      </c>
      <c r="C51" s="51" t="s">
        <v>109</v>
      </c>
      <c r="D51" s="30"/>
      <c r="E51" s="108">
        <f t="shared" si="90"/>
        <v>24</v>
      </c>
      <c r="F51" s="108">
        <f>L51</f>
        <v>0</v>
      </c>
      <c r="G51" s="108">
        <f>O51</f>
        <v>0</v>
      </c>
      <c r="H51" s="108">
        <f>R51</f>
        <v>0</v>
      </c>
      <c r="I51" s="108">
        <f>U51</f>
        <v>24</v>
      </c>
      <c r="J51" s="108">
        <f t="shared" ref="J51:U51" si="102">J52+J53</f>
        <v>0</v>
      </c>
      <c r="K51" s="108">
        <f t="shared" si="102"/>
        <v>0</v>
      </c>
      <c r="L51" s="108">
        <f t="shared" si="102"/>
        <v>0</v>
      </c>
      <c r="M51" s="108">
        <f t="shared" si="102"/>
        <v>0</v>
      </c>
      <c r="N51" s="108">
        <f t="shared" si="102"/>
        <v>0</v>
      </c>
      <c r="O51" s="108">
        <f t="shared" si="102"/>
        <v>0</v>
      </c>
      <c r="P51" s="108">
        <f t="shared" si="102"/>
        <v>0</v>
      </c>
      <c r="Q51" s="108">
        <f t="shared" si="102"/>
        <v>0</v>
      </c>
      <c r="R51" s="108">
        <f t="shared" si="102"/>
        <v>0</v>
      </c>
      <c r="S51" s="108">
        <f t="shared" si="102"/>
        <v>0</v>
      </c>
      <c r="T51" s="108">
        <f t="shared" si="102"/>
        <v>0</v>
      </c>
      <c r="U51" s="108">
        <f t="shared" si="102"/>
        <v>24</v>
      </c>
      <c r="V51" s="108">
        <f t="shared" si="92"/>
        <v>26.5</v>
      </c>
      <c r="W51" s="108">
        <f>AC51</f>
        <v>0</v>
      </c>
      <c r="X51" s="108">
        <f>AF51</f>
        <v>0</v>
      </c>
      <c r="Y51" s="108">
        <f>AI51</f>
        <v>0</v>
      </c>
      <c r="Z51" s="108">
        <f>AL51</f>
        <v>26.5</v>
      </c>
      <c r="AA51" s="108">
        <f t="shared" ref="AA51:AL51" si="103">AA52+AA53</f>
        <v>0</v>
      </c>
      <c r="AB51" s="108">
        <f t="shared" si="103"/>
        <v>0</v>
      </c>
      <c r="AC51" s="108">
        <f t="shared" si="103"/>
        <v>0</v>
      </c>
      <c r="AD51" s="108">
        <f t="shared" si="103"/>
        <v>0</v>
      </c>
      <c r="AE51" s="108">
        <f t="shared" si="103"/>
        <v>0</v>
      </c>
      <c r="AF51" s="108">
        <f t="shared" si="103"/>
        <v>0</v>
      </c>
      <c r="AG51" s="108">
        <f t="shared" si="103"/>
        <v>0</v>
      </c>
      <c r="AH51" s="108">
        <f t="shared" si="103"/>
        <v>0</v>
      </c>
      <c r="AI51" s="108">
        <f t="shared" si="103"/>
        <v>0</v>
      </c>
      <c r="AJ51" s="108">
        <f t="shared" si="103"/>
        <v>0</v>
      </c>
      <c r="AK51" s="108">
        <f t="shared" si="103"/>
        <v>0</v>
      </c>
      <c r="AL51" s="108">
        <f t="shared" si="103"/>
        <v>26.5</v>
      </c>
      <c r="AM51" s="108">
        <f t="shared" si="94"/>
        <v>0</v>
      </c>
      <c r="AN51" s="108">
        <f>AT51</f>
        <v>0</v>
      </c>
      <c r="AO51" s="108">
        <f>AW51</f>
        <v>0</v>
      </c>
      <c r="AP51" s="108">
        <f>AZ51</f>
        <v>0</v>
      </c>
      <c r="AQ51" s="108">
        <f>BC51</f>
        <v>0</v>
      </c>
      <c r="AR51" s="108">
        <f t="shared" ref="AR51:BC51" si="104">AR52+AR53</f>
        <v>0</v>
      </c>
      <c r="AS51" s="108">
        <f t="shared" si="104"/>
        <v>0</v>
      </c>
      <c r="AT51" s="108">
        <f t="shared" si="104"/>
        <v>0</v>
      </c>
      <c r="AU51" s="108">
        <f t="shared" si="104"/>
        <v>0</v>
      </c>
      <c r="AV51" s="108">
        <f t="shared" si="104"/>
        <v>0</v>
      </c>
      <c r="AW51" s="108">
        <f t="shared" si="104"/>
        <v>0</v>
      </c>
      <c r="AX51" s="108">
        <f t="shared" si="104"/>
        <v>0</v>
      </c>
      <c r="AY51" s="108">
        <f t="shared" si="104"/>
        <v>0</v>
      </c>
      <c r="AZ51" s="108">
        <f t="shared" si="104"/>
        <v>0</v>
      </c>
      <c r="BA51" s="108">
        <f t="shared" si="104"/>
        <v>0</v>
      </c>
      <c r="BB51" s="108">
        <f t="shared" si="104"/>
        <v>0</v>
      </c>
      <c r="BC51" s="108">
        <f t="shared" si="104"/>
        <v>0</v>
      </c>
      <c r="BD51" s="108">
        <f>BH51</f>
        <v>7711</v>
      </c>
      <c r="BE51" s="108">
        <f>BK51</f>
        <v>0</v>
      </c>
      <c r="BF51" s="108">
        <f>BN51</f>
        <v>0</v>
      </c>
      <c r="BG51" s="108">
        <f>BQ51</f>
        <v>0</v>
      </c>
      <c r="BH51" s="108">
        <f>BT51</f>
        <v>7711</v>
      </c>
      <c r="BI51" s="108">
        <f t="shared" ref="BI51:BT51" si="105">BI52+BI53</f>
        <v>0</v>
      </c>
      <c r="BJ51" s="108">
        <f t="shared" si="105"/>
        <v>0</v>
      </c>
      <c r="BK51" s="108">
        <f t="shared" si="105"/>
        <v>0</v>
      </c>
      <c r="BL51" s="108">
        <f t="shared" si="105"/>
        <v>0</v>
      </c>
      <c r="BM51" s="108">
        <f t="shared" si="105"/>
        <v>0</v>
      </c>
      <c r="BN51" s="108">
        <f t="shared" si="105"/>
        <v>0</v>
      </c>
      <c r="BO51" s="108">
        <f t="shared" si="105"/>
        <v>0</v>
      </c>
      <c r="BP51" s="108">
        <f t="shared" si="105"/>
        <v>0</v>
      </c>
      <c r="BQ51" s="108">
        <f t="shared" si="105"/>
        <v>0</v>
      </c>
      <c r="BR51" s="108">
        <f t="shared" si="105"/>
        <v>0</v>
      </c>
      <c r="BS51" s="108">
        <f t="shared" si="105"/>
        <v>0</v>
      </c>
      <c r="BT51" s="108">
        <f t="shared" si="105"/>
        <v>7711</v>
      </c>
      <c r="BU51" s="108">
        <f>BY51</f>
        <v>10062</v>
      </c>
      <c r="BV51" s="108">
        <f t="shared" si="16"/>
        <v>0</v>
      </c>
      <c r="BW51" s="108">
        <f t="shared" si="17"/>
        <v>0</v>
      </c>
      <c r="BX51" s="108">
        <f t="shared" si="18"/>
        <v>0</v>
      </c>
      <c r="BY51" s="108">
        <f t="shared" si="89"/>
        <v>10062</v>
      </c>
      <c r="BZ51" s="108">
        <f t="shared" ref="BZ51:CK51" si="106">BZ52+BZ53</f>
        <v>0</v>
      </c>
      <c r="CA51" s="108">
        <f t="shared" si="106"/>
        <v>0</v>
      </c>
      <c r="CB51" s="108">
        <f t="shared" si="106"/>
        <v>0</v>
      </c>
      <c r="CC51" s="108">
        <f t="shared" si="106"/>
        <v>0</v>
      </c>
      <c r="CD51" s="108">
        <f t="shared" si="106"/>
        <v>0</v>
      </c>
      <c r="CE51" s="108">
        <f t="shared" si="106"/>
        <v>0</v>
      </c>
      <c r="CF51" s="108">
        <f t="shared" si="106"/>
        <v>0</v>
      </c>
      <c r="CG51" s="108">
        <f t="shared" si="106"/>
        <v>0</v>
      </c>
      <c r="CH51" s="108">
        <f t="shared" si="106"/>
        <v>0</v>
      </c>
      <c r="CI51" s="108">
        <f t="shared" si="106"/>
        <v>0</v>
      </c>
      <c r="CJ51" s="108">
        <f t="shared" si="106"/>
        <v>0</v>
      </c>
      <c r="CK51" s="108">
        <f t="shared" si="106"/>
        <v>10062</v>
      </c>
      <c r="CL51" s="108">
        <f>DB51</f>
        <v>18550</v>
      </c>
      <c r="CM51" s="108">
        <v>2684.1</v>
      </c>
      <c r="CN51" s="108">
        <v>4212.3</v>
      </c>
      <c r="CO51" s="108">
        <v>5562</v>
      </c>
      <c r="CP51" s="108">
        <v>6091.6</v>
      </c>
      <c r="CQ51" s="108">
        <f t="shared" ref="CQ51:DB51" si="107">CQ52+CQ53</f>
        <v>1454.6</v>
      </c>
      <c r="CR51" s="108">
        <f t="shared" si="107"/>
        <v>1676.7</v>
      </c>
      <c r="CS51" s="108">
        <f t="shared" si="107"/>
        <v>2684.1</v>
      </c>
      <c r="CT51" s="108">
        <v>3913.1</v>
      </c>
      <c r="CU51" s="108">
        <f t="shared" si="107"/>
        <v>5271.8</v>
      </c>
      <c r="CV51" s="108">
        <f t="shared" si="107"/>
        <v>6896.4</v>
      </c>
      <c r="CW51" s="108">
        <f t="shared" si="107"/>
        <v>8961.2000000000007</v>
      </c>
      <c r="CX51" s="108">
        <f t="shared" si="107"/>
        <v>10783.4</v>
      </c>
      <c r="CY51" s="108">
        <f t="shared" si="107"/>
        <v>12458.4</v>
      </c>
      <c r="CZ51" s="108">
        <f t="shared" si="107"/>
        <v>14036.9</v>
      </c>
      <c r="DA51" s="108">
        <f t="shared" si="107"/>
        <v>16288.7</v>
      </c>
      <c r="DB51" s="108">
        <f t="shared" si="107"/>
        <v>18550</v>
      </c>
      <c r="DC51" s="108">
        <f t="shared" ref="DC51:DC82" si="108">DS51</f>
        <v>28525</v>
      </c>
      <c r="DD51" s="108">
        <v>6221.8</v>
      </c>
      <c r="DE51" s="108">
        <v>23747.9</v>
      </c>
      <c r="DF51" s="108">
        <v>-963.60000000000218</v>
      </c>
      <c r="DG51" s="108">
        <v>-481.09999999999854</v>
      </c>
      <c r="DH51" s="108">
        <f t="shared" ref="DH51:DS51" si="109">DH52+DH53</f>
        <v>1931.2</v>
      </c>
      <c r="DI51" s="108">
        <f t="shared" si="109"/>
        <v>4295.1000000000004</v>
      </c>
      <c r="DJ51" s="108">
        <f t="shared" si="109"/>
        <v>6221.8</v>
      </c>
      <c r="DK51" s="108">
        <f t="shared" si="109"/>
        <v>13830.2</v>
      </c>
      <c r="DL51" s="108">
        <f t="shared" si="109"/>
        <v>25649</v>
      </c>
      <c r="DM51" s="108">
        <f t="shared" si="109"/>
        <v>29969.7</v>
      </c>
      <c r="DN51" s="108">
        <f t="shared" si="109"/>
        <v>29722.7</v>
      </c>
      <c r="DO51" s="108">
        <f t="shared" si="109"/>
        <v>29366.6</v>
      </c>
      <c r="DP51" s="108">
        <f t="shared" si="109"/>
        <v>29006.1</v>
      </c>
      <c r="DQ51" s="108">
        <f t="shared" si="109"/>
        <v>28981.4</v>
      </c>
      <c r="DR51" s="108">
        <f t="shared" si="109"/>
        <v>29345</v>
      </c>
      <c r="DS51" s="108">
        <f t="shared" si="109"/>
        <v>28525</v>
      </c>
      <c r="DT51" s="108">
        <f>EJ51</f>
        <v>-654</v>
      </c>
      <c r="DU51" s="108">
        <v>265</v>
      </c>
      <c r="DV51" s="108">
        <v>-416.1</v>
      </c>
      <c r="DW51" s="108">
        <v>-49</v>
      </c>
      <c r="DX51" s="108">
        <v>-453.9</v>
      </c>
      <c r="DY51" s="108">
        <f t="shared" ref="DY51:EJ51" si="110">DY52+DY53</f>
        <v>98</v>
      </c>
      <c r="DZ51" s="108">
        <f t="shared" si="110"/>
        <v>203.7</v>
      </c>
      <c r="EA51" s="108">
        <f t="shared" si="110"/>
        <v>265</v>
      </c>
      <c r="EB51" s="108">
        <f t="shared" si="110"/>
        <v>270.7</v>
      </c>
      <c r="EC51" s="108">
        <f t="shared" si="110"/>
        <v>-97.7</v>
      </c>
      <c r="ED51" s="108">
        <f t="shared" si="110"/>
        <v>-151.1</v>
      </c>
      <c r="EE51" s="108">
        <f t="shared" si="110"/>
        <v>-209.7</v>
      </c>
      <c r="EF51" s="108">
        <f t="shared" si="110"/>
        <v>-195.6</v>
      </c>
      <c r="EG51" s="108">
        <f t="shared" si="110"/>
        <v>-200.1</v>
      </c>
      <c r="EH51" s="108">
        <f t="shared" si="110"/>
        <v>-134.9</v>
      </c>
      <c r="EI51" s="108">
        <f t="shared" si="110"/>
        <v>-139.30000000000001</v>
      </c>
      <c r="EJ51" s="108">
        <f t="shared" si="110"/>
        <v>-654</v>
      </c>
      <c r="EK51" s="108">
        <v>50</v>
      </c>
      <c r="EL51" s="108">
        <v>3.4</v>
      </c>
      <c r="EM51" s="108">
        <v>-1.9</v>
      </c>
      <c r="EN51" s="108">
        <v>7.6</v>
      </c>
      <c r="EO51" s="108">
        <v>40.9</v>
      </c>
      <c r="EP51" s="108">
        <f t="shared" ref="EP51:EW51" si="111">EP52+EP53</f>
        <v>-9</v>
      </c>
      <c r="EQ51" s="108">
        <f t="shared" si="111"/>
        <v>57.4</v>
      </c>
      <c r="ER51" s="108">
        <f t="shared" si="111"/>
        <v>3.4</v>
      </c>
      <c r="ES51" s="108">
        <f t="shared" si="111"/>
        <v>1.1000000000000001</v>
      </c>
      <c r="ET51" s="108">
        <f t="shared" si="111"/>
        <v>4.0999999999999996</v>
      </c>
      <c r="EU51" s="108">
        <f t="shared" si="111"/>
        <v>1.5</v>
      </c>
      <c r="EV51" s="108">
        <f t="shared" si="111"/>
        <v>7.9</v>
      </c>
      <c r="EW51" s="108">
        <f t="shared" si="111"/>
        <v>8.8000000000000007</v>
      </c>
      <c r="EX51" s="108">
        <v>9.1</v>
      </c>
      <c r="EY51" s="108">
        <v>11.2</v>
      </c>
      <c r="EZ51" s="108">
        <v>11.2</v>
      </c>
      <c r="FA51" s="108">
        <v>50</v>
      </c>
      <c r="FB51" s="108">
        <v>129</v>
      </c>
      <c r="FC51" s="108">
        <v>21.2</v>
      </c>
      <c r="FD51" s="108">
        <v>19.5</v>
      </c>
      <c r="FE51" s="108">
        <v>4.8</v>
      </c>
      <c r="FF51" s="108">
        <v>83.5</v>
      </c>
      <c r="FG51" s="108">
        <v>11</v>
      </c>
      <c r="FH51" s="108">
        <v>11.2</v>
      </c>
      <c r="FI51" s="108">
        <v>21.2</v>
      </c>
      <c r="FJ51" s="108">
        <v>23.4</v>
      </c>
      <c r="FK51" s="108">
        <v>38.4</v>
      </c>
      <c r="FL51" s="108">
        <v>40.700000000000003</v>
      </c>
      <c r="FM51" s="108">
        <v>42.1</v>
      </c>
      <c r="FN51" s="108">
        <v>44.1</v>
      </c>
      <c r="FO51" s="108">
        <v>45.5</v>
      </c>
      <c r="FP51" s="108">
        <v>88.4</v>
      </c>
      <c r="FQ51" s="108">
        <v>50.5</v>
      </c>
      <c r="FR51" s="108">
        <v>129</v>
      </c>
      <c r="FS51" s="108">
        <v>180</v>
      </c>
      <c r="FT51" s="108">
        <v>94.4</v>
      </c>
      <c r="FU51" s="108">
        <v>23.9</v>
      </c>
      <c r="FV51" s="108">
        <v>71.2</v>
      </c>
      <c r="FW51" s="108">
        <v>-9.5</v>
      </c>
      <c r="FX51" s="108">
        <v>26</v>
      </c>
      <c r="FY51" s="108">
        <v>92</v>
      </c>
      <c r="FZ51" s="108">
        <f>FZ52+FZ53</f>
        <v>94.4</v>
      </c>
      <c r="GA51" s="108">
        <v>104</v>
      </c>
      <c r="GB51" s="108">
        <v>115.9</v>
      </c>
      <c r="GC51" s="108">
        <v>118.3</v>
      </c>
      <c r="GD51" s="108">
        <v>136.6</v>
      </c>
      <c r="GE51" s="108">
        <v>169.7</v>
      </c>
      <c r="GF51" s="108">
        <v>189.5</v>
      </c>
      <c r="GG51" s="108">
        <v>190.1</v>
      </c>
      <c r="GH51" s="108">
        <v>177.5</v>
      </c>
      <c r="GI51" s="108">
        <v>180</v>
      </c>
      <c r="GJ51" s="108">
        <v>89.6</v>
      </c>
      <c r="GK51" s="108">
        <v>5.5</v>
      </c>
      <c r="GL51" s="108">
        <v>34.5</v>
      </c>
      <c r="GM51" s="108">
        <v>16</v>
      </c>
      <c r="GN51" s="108">
        <v>33.6</v>
      </c>
      <c r="GO51" s="108">
        <v>1.8</v>
      </c>
      <c r="GP51" s="108">
        <v>0.8</v>
      </c>
      <c r="GQ51" s="108">
        <v>5.5</v>
      </c>
      <c r="GR51" s="108">
        <v>8.6</v>
      </c>
      <c r="GS51" s="108">
        <v>21.7</v>
      </c>
      <c r="GT51" s="108">
        <v>40</v>
      </c>
      <c r="GU51" s="108">
        <v>42.9</v>
      </c>
      <c r="GV51" s="108">
        <v>49.6</v>
      </c>
      <c r="GW51" s="108">
        <v>56</v>
      </c>
      <c r="GX51" s="108">
        <v>64.900000000000006</v>
      </c>
      <c r="GY51" s="108">
        <v>85.1</v>
      </c>
      <c r="GZ51" s="108">
        <v>89.6</v>
      </c>
      <c r="HA51" s="108">
        <v>193.3</v>
      </c>
      <c r="HB51" s="108">
        <v>75.8</v>
      </c>
      <c r="HC51" s="108">
        <v>36.700000000000003</v>
      </c>
      <c r="HD51" s="108">
        <v>18.5</v>
      </c>
      <c r="HE51" s="108">
        <v>62.3</v>
      </c>
      <c r="HF51" s="108">
        <v>4</v>
      </c>
      <c r="HG51" s="108">
        <v>11.9</v>
      </c>
      <c r="HH51" s="108">
        <v>75.8</v>
      </c>
      <c r="HI51" s="108">
        <v>83.5</v>
      </c>
      <c r="HJ51" s="108">
        <v>89.9</v>
      </c>
      <c r="HK51" s="108">
        <v>112.5</v>
      </c>
      <c r="HL51" s="108">
        <v>118.1</v>
      </c>
      <c r="HM51" s="108">
        <v>122.7</v>
      </c>
      <c r="HN51" s="108">
        <v>131</v>
      </c>
      <c r="HO51" s="108">
        <v>135.30000000000001</v>
      </c>
      <c r="HP51" s="108">
        <v>187.2</v>
      </c>
      <c r="HQ51" s="108">
        <v>193.3</v>
      </c>
      <c r="HR51" s="108">
        <v>106.1</v>
      </c>
      <c r="HS51" s="108">
        <v>16.3</v>
      </c>
      <c r="HT51" s="108">
        <v>29.8</v>
      </c>
      <c r="HU51" s="108">
        <v>36.299999999999997</v>
      </c>
      <c r="HV51" s="108">
        <v>23.7</v>
      </c>
      <c r="HW51" s="108">
        <v>2.2999999999999998</v>
      </c>
      <c r="HX51" s="108">
        <v>8.8000000000000007</v>
      </c>
      <c r="HY51" s="108">
        <v>16.3</v>
      </c>
      <c r="HZ51" s="108">
        <v>22.7</v>
      </c>
      <c r="IA51" s="108">
        <v>26.8</v>
      </c>
      <c r="IB51" s="108">
        <v>46.1</v>
      </c>
      <c r="IC51" s="108">
        <v>59.8</v>
      </c>
      <c r="ID51" s="108">
        <v>67.599999999999994</v>
      </c>
      <c r="IE51" s="108">
        <v>82.4</v>
      </c>
      <c r="IF51" s="108">
        <v>87.4</v>
      </c>
      <c r="IG51" s="108">
        <v>102.9</v>
      </c>
      <c r="IH51" s="108">
        <v>106.1</v>
      </c>
    </row>
    <row r="52" spans="1:242" s="32" customFormat="1" ht="12.95" customHeight="1" x14ac:dyDescent="0.2">
      <c r="A52" s="112" t="s">
        <v>110</v>
      </c>
      <c r="B52" s="51">
        <v>45</v>
      </c>
      <c r="C52" s="51" t="s">
        <v>111</v>
      </c>
      <c r="D52" s="30"/>
      <c r="E52" s="108">
        <f t="shared" si="90"/>
        <v>0</v>
      </c>
      <c r="F52" s="108">
        <f>L52</f>
        <v>0</v>
      </c>
      <c r="G52" s="108">
        <f>O52</f>
        <v>0</v>
      </c>
      <c r="H52" s="108">
        <f>R52</f>
        <v>0</v>
      </c>
      <c r="I52" s="108">
        <f>U52</f>
        <v>0</v>
      </c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>
        <f t="shared" si="92"/>
        <v>0</v>
      </c>
      <c r="W52" s="108">
        <f>AC52</f>
        <v>0</v>
      </c>
      <c r="X52" s="108">
        <f>AF52</f>
        <v>0</v>
      </c>
      <c r="Y52" s="108">
        <f>AI52</f>
        <v>0</v>
      </c>
      <c r="Z52" s="108">
        <f>AL52</f>
        <v>0</v>
      </c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>
        <f t="shared" si="94"/>
        <v>0</v>
      </c>
      <c r="AN52" s="108">
        <f>AT52</f>
        <v>0</v>
      </c>
      <c r="AO52" s="108">
        <f>AW52</f>
        <v>0</v>
      </c>
      <c r="AP52" s="108">
        <f>AZ52</f>
        <v>0</v>
      </c>
      <c r="AQ52" s="108">
        <f>BC52</f>
        <v>0</v>
      </c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>
        <f>BH52</f>
        <v>0</v>
      </c>
      <c r="BE52" s="108">
        <f>BK52</f>
        <v>0</v>
      </c>
      <c r="BF52" s="108">
        <f>BN52</f>
        <v>0</v>
      </c>
      <c r="BG52" s="108">
        <f>BQ52</f>
        <v>0</v>
      </c>
      <c r="BH52" s="108">
        <f>BT52</f>
        <v>0</v>
      </c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>
        <f>BY52</f>
        <v>0</v>
      </c>
      <c r="BV52" s="108">
        <f t="shared" si="16"/>
        <v>0</v>
      </c>
      <c r="BW52" s="108">
        <f t="shared" si="17"/>
        <v>0</v>
      </c>
      <c r="BX52" s="108">
        <f t="shared" si="18"/>
        <v>0</v>
      </c>
      <c r="BY52" s="108">
        <f t="shared" si="89"/>
        <v>0</v>
      </c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>
        <f>DB52</f>
        <v>0</v>
      </c>
      <c r="CM52" s="108">
        <v>0</v>
      </c>
      <c r="CN52" s="108">
        <v>0</v>
      </c>
      <c r="CO52" s="108">
        <v>0</v>
      </c>
      <c r="CP52" s="108">
        <v>0</v>
      </c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>
        <f t="shared" si="108"/>
        <v>0</v>
      </c>
      <c r="DD52" s="108">
        <v>0</v>
      </c>
      <c r="DE52" s="108">
        <v>0</v>
      </c>
      <c r="DF52" s="108">
        <v>0</v>
      </c>
      <c r="DG52" s="108">
        <v>0</v>
      </c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>
        <f>EJ52</f>
        <v>0</v>
      </c>
      <c r="DU52" s="108">
        <v>0</v>
      </c>
      <c r="DV52" s="108">
        <v>0</v>
      </c>
      <c r="DW52" s="108">
        <v>0</v>
      </c>
      <c r="DX52" s="108">
        <v>0</v>
      </c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>
        <v>0</v>
      </c>
      <c r="EL52" s="108">
        <v>0</v>
      </c>
      <c r="EM52" s="108">
        <v>0</v>
      </c>
      <c r="EN52" s="108">
        <v>0</v>
      </c>
      <c r="EO52" s="108">
        <v>0</v>
      </c>
      <c r="EP52" s="108"/>
      <c r="EQ52" s="108"/>
      <c r="ER52" s="108"/>
      <c r="ES52" s="108"/>
      <c r="ET52" s="108"/>
      <c r="EU52" s="108"/>
      <c r="EV52" s="108"/>
      <c r="EW52" s="108"/>
      <c r="EX52" s="108"/>
      <c r="EY52" s="108"/>
      <c r="EZ52" s="108"/>
      <c r="FA52" s="108"/>
      <c r="FB52" s="108">
        <v>0</v>
      </c>
      <c r="FC52" s="108">
        <v>0</v>
      </c>
      <c r="FD52" s="108">
        <v>0</v>
      </c>
      <c r="FE52" s="108">
        <v>0</v>
      </c>
      <c r="FF52" s="108">
        <v>0</v>
      </c>
      <c r="FG52" s="108"/>
      <c r="FH52" s="108"/>
      <c r="FI52" s="108"/>
      <c r="FJ52" s="108"/>
      <c r="FK52" s="108"/>
      <c r="FL52" s="108"/>
      <c r="FM52" s="108"/>
      <c r="FN52" s="108"/>
      <c r="FO52" s="108"/>
      <c r="FP52" s="108"/>
      <c r="FQ52" s="108"/>
      <c r="FR52" s="108"/>
      <c r="FS52" s="108"/>
      <c r="FT52" s="108"/>
      <c r="FU52" s="108"/>
      <c r="FV52" s="108"/>
      <c r="FW52" s="108">
        <v>0</v>
      </c>
      <c r="FX52" s="108"/>
      <c r="FY52" s="108"/>
      <c r="FZ52" s="108"/>
      <c r="GA52" s="108"/>
      <c r="GB52" s="108"/>
      <c r="GC52" s="108"/>
      <c r="GD52" s="108"/>
      <c r="GE52" s="108"/>
      <c r="GF52" s="108"/>
      <c r="GG52" s="108"/>
      <c r="GH52" s="108"/>
      <c r="GI52" s="108"/>
      <c r="GJ52" s="108"/>
      <c r="GK52" s="108"/>
      <c r="GL52" s="108"/>
      <c r="GM52" s="108"/>
      <c r="GN52" s="108">
        <v>0</v>
      </c>
      <c r="GO52" s="108"/>
      <c r="GP52" s="108"/>
      <c r="GQ52" s="108"/>
      <c r="GR52" s="108"/>
      <c r="GS52" s="108"/>
      <c r="GT52" s="108"/>
      <c r="GU52" s="108"/>
      <c r="GV52" s="108"/>
      <c r="GW52" s="108"/>
      <c r="GX52" s="108"/>
      <c r="GY52" s="108"/>
      <c r="GZ52" s="108"/>
      <c r="HA52" s="108"/>
      <c r="HB52" s="108"/>
      <c r="HC52" s="108"/>
      <c r="HD52" s="108"/>
      <c r="HE52" s="108"/>
      <c r="HF52" s="108"/>
      <c r="HG52" s="108"/>
      <c r="HH52" s="108"/>
      <c r="HI52" s="108"/>
      <c r="HJ52" s="108"/>
      <c r="HK52" s="108"/>
      <c r="HL52" s="108"/>
      <c r="HM52" s="108"/>
      <c r="HN52" s="108"/>
      <c r="HO52" s="108"/>
      <c r="HP52" s="108"/>
      <c r="HQ52" s="108"/>
      <c r="HR52" s="108"/>
      <c r="HS52" s="108"/>
      <c r="HT52" s="108"/>
      <c r="HU52" s="108"/>
      <c r="HV52" s="108"/>
      <c r="HW52" s="108"/>
      <c r="HX52" s="108"/>
      <c r="HY52" s="108"/>
      <c r="HZ52" s="108"/>
      <c r="IA52" s="108"/>
      <c r="IB52" s="108"/>
      <c r="IC52" s="108"/>
      <c r="ID52" s="108"/>
      <c r="IE52" s="108"/>
      <c r="IF52" s="108"/>
      <c r="IG52" s="108"/>
      <c r="IH52" s="108"/>
    </row>
    <row r="53" spans="1:242" s="32" customFormat="1" ht="12.95" customHeight="1" x14ac:dyDescent="0.2">
      <c r="A53" s="112" t="s">
        <v>112</v>
      </c>
      <c r="B53" s="51">
        <v>46</v>
      </c>
      <c r="C53" s="51" t="s">
        <v>113</v>
      </c>
      <c r="D53" s="30"/>
      <c r="E53" s="108">
        <f t="shared" si="90"/>
        <v>24</v>
      </c>
      <c r="F53" s="108">
        <f>L53</f>
        <v>0</v>
      </c>
      <c r="G53" s="108">
        <f>O53</f>
        <v>0</v>
      </c>
      <c r="H53" s="108">
        <f>R53</f>
        <v>0</v>
      </c>
      <c r="I53" s="108">
        <f>U53</f>
        <v>24</v>
      </c>
      <c r="J53" s="108">
        <f t="shared" ref="J53:U53" si="112">SUM(J54:J57)</f>
        <v>0</v>
      </c>
      <c r="K53" s="108">
        <f t="shared" si="112"/>
        <v>0</v>
      </c>
      <c r="L53" s="108">
        <f t="shared" si="112"/>
        <v>0</v>
      </c>
      <c r="M53" s="108">
        <f t="shared" si="112"/>
        <v>0</v>
      </c>
      <c r="N53" s="108">
        <f t="shared" si="112"/>
        <v>0</v>
      </c>
      <c r="O53" s="108">
        <f t="shared" si="112"/>
        <v>0</v>
      </c>
      <c r="P53" s="108">
        <f t="shared" si="112"/>
        <v>0</v>
      </c>
      <c r="Q53" s="108">
        <f t="shared" si="112"/>
        <v>0</v>
      </c>
      <c r="R53" s="108">
        <f t="shared" si="112"/>
        <v>0</v>
      </c>
      <c r="S53" s="108">
        <f t="shared" si="112"/>
        <v>0</v>
      </c>
      <c r="T53" s="108">
        <f t="shared" si="112"/>
        <v>0</v>
      </c>
      <c r="U53" s="108">
        <f t="shared" si="112"/>
        <v>24</v>
      </c>
      <c r="V53" s="108">
        <f t="shared" si="92"/>
        <v>26.5</v>
      </c>
      <c r="W53" s="108">
        <f>AC53</f>
        <v>0</v>
      </c>
      <c r="X53" s="108">
        <f>AF53</f>
        <v>0</v>
      </c>
      <c r="Y53" s="108">
        <f>AI53</f>
        <v>0</v>
      </c>
      <c r="Z53" s="108">
        <f>AL53</f>
        <v>26.5</v>
      </c>
      <c r="AA53" s="108">
        <f t="shared" ref="AA53:AL53" si="113">SUM(AA54:AA57)</f>
        <v>0</v>
      </c>
      <c r="AB53" s="108">
        <f t="shared" si="113"/>
        <v>0</v>
      </c>
      <c r="AC53" s="108">
        <f t="shared" si="113"/>
        <v>0</v>
      </c>
      <c r="AD53" s="108">
        <f t="shared" si="113"/>
        <v>0</v>
      </c>
      <c r="AE53" s="108">
        <f t="shared" si="113"/>
        <v>0</v>
      </c>
      <c r="AF53" s="108">
        <f t="shared" si="113"/>
        <v>0</v>
      </c>
      <c r="AG53" s="108">
        <f t="shared" si="113"/>
        <v>0</v>
      </c>
      <c r="AH53" s="108">
        <f t="shared" si="113"/>
        <v>0</v>
      </c>
      <c r="AI53" s="108">
        <f t="shared" si="113"/>
        <v>0</v>
      </c>
      <c r="AJ53" s="108">
        <f t="shared" si="113"/>
        <v>0</v>
      </c>
      <c r="AK53" s="108">
        <f t="shared" si="113"/>
        <v>0</v>
      </c>
      <c r="AL53" s="108">
        <f t="shared" si="113"/>
        <v>26.5</v>
      </c>
      <c r="AM53" s="108">
        <f t="shared" si="94"/>
        <v>0</v>
      </c>
      <c r="AN53" s="108">
        <f>AT53</f>
        <v>0</v>
      </c>
      <c r="AO53" s="108">
        <f>AW53</f>
        <v>0</v>
      </c>
      <c r="AP53" s="108">
        <f>AZ53</f>
        <v>0</v>
      </c>
      <c r="AQ53" s="108">
        <f>BC53</f>
        <v>0</v>
      </c>
      <c r="AR53" s="108">
        <f t="shared" ref="AR53:BC53" si="114">SUM(AR54:AR57)</f>
        <v>0</v>
      </c>
      <c r="AS53" s="108">
        <f t="shared" si="114"/>
        <v>0</v>
      </c>
      <c r="AT53" s="108">
        <f t="shared" si="114"/>
        <v>0</v>
      </c>
      <c r="AU53" s="108">
        <f t="shared" si="114"/>
        <v>0</v>
      </c>
      <c r="AV53" s="108">
        <f t="shared" si="114"/>
        <v>0</v>
      </c>
      <c r="AW53" s="108">
        <f t="shared" si="114"/>
        <v>0</v>
      </c>
      <c r="AX53" s="108">
        <f t="shared" si="114"/>
        <v>0</v>
      </c>
      <c r="AY53" s="108">
        <f t="shared" si="114"/>
        <v>0</v>
      </c>
      <c r="AZ53" s="108">
        <f t="shared" si="114"/>
        <v>0</v>
      </c>
      <c r="BA53" s="108">
        <f t="shared" si="114"/>
        <v>0</v>
      </c>
      <c r="BB53" s="108">
        <f t="shared" si="114"/>
        <v>0</v>
      </c>
      <c r="BC53" s="108">
        <f t="shared" si="114"/>
        <v>0</v>
      </c>
      <c r="BD53" s="108">
        <f>BH53</f>
        <v>7711</v>
      </c>
      <c r="BE53" s="108">
        <f>BK53</f>
        <v>0</v>
      </c>
      <c r="BF53" s="108">
        <f>BN53</f>
        <v>0</v>
      </c>
      <c r="BG53" s="108">
        <f>BQ53</f>
        <v>0</v>
      </c>
      <c r="BH53" s="108">
        <f>BT53</f>
        <v>7711</v>
      </c>
      <c r="BI53" s="108">
        <f t="shared" ref="BI53:BT53" si="115">SUM(BI54:BI57)</f>
        <v>0</v>
      </c>
      <c r="BJ53" s="108">
        <f t="shared" si="115"/>
        <v>0</v>
      </c>
      <c r="BK53" s="108">
        <f t="shared" si="115"/>
        <v>0</v>
      </c>
      <c r="BL53" s="108">
        <f t="shared" si="115"/>
        <v>0</v>
      </c>
      <c r="BM53" s="108">
        <f t="shared" si="115"/>
        <v>0</v>
      </c>
      <c r="BN53" s="108">
        <f t="shared" si="115"/>
        <v>0</v>
      </c>
      <c r="BO53" s="108">
        <f t="shared" si="115"/>
        <v>0</v>
      </c>
      <c r="BP53" s="108">
        <f t="shared" si="115"/>
        <v>0</v>
      </c>
      <c r="BQ53" s="108">
        <f t="shared" si="115"/>
        <v>0</v>
      </c>
      <c r="BR53" s="108">
        <f t="shared" si="115"/>
        <v>0</v>
      </c>
      <c r="BS53" s="108">
        <f t="shared" si="115"/>
        <v>0</v>
      </c>
      <c r="BT53" s="108">
        <f t="shared" si="115"/>
        <v>7711</v>
      </c>
      <c r="BU53" s="108">
        <f>BY53</f>
        <v>10062</v>
      </c>
      <c r="BV53" s="108">
        <f t="shared" si="16"/>
        <v>0</v>
      </c>
      <c r="BW53" s="108">
        <f t="shared" si="17"/>
        <v>0</v>
      </c>
      <c r="BX53" s="108">
        <f t="shared" si="18"/>
        <v>0</v>
      </c>
      <c r="BY53" s="108">
        <f t="shared" si="89"/>
        <v>10062</v>
      </c>
      <c r="BZ53" s="108">
        <f t="shared" ref="BZ53:CK53" si="116">SUM(BZ54:BZ57)</f>
        <v>0</v>
      </c>
      <c r="CA53" s="108">
        <f t="shared" si="116"/>
        <v>0</v>
      </c>
      <c r="CB53" s="108">
        <f t="shared" si="116"/>
        <v>0</v>
      </c>
      <c r="CC53" s="108">
        <f t="shared" si="116"/>
        <v>0</v>
      </c>
      <c r="CD53" s="108">
        <f t="shared" si="116"/>
        <v>0</v>
      </c>
      <c r="CE53" s="108">
        <f t="shared" si="116"/>
        <v>0</v>
      </c>
      <c r="CF53" s="108">
        <f t="shared" si="116"/>
        <v>0</v>
      </c>
      <c r="CG53" s="108">
        <f t="shared" si="116"/>
        <v>0</v>
      </c>
      <c r="CH53" s="108">
        <f t="shared" si="116"/>
        <v>0</v>
      </c>
      <c r="CI53" s="108">
        <f t="shared" si="116"/>
        <v>0</v>
      </c>
      <c r="CJ53" s="108">
        <f t="shared" si="116"/>
        <v>0</v>
      </c>
      <c r="CK53" s="108">
        <f t="shared" si="116"/>
        <v>10062</v>
      </c>
      <c r="CL53" s="108">
        <f>DB53</f>
        <v>18550</v>
      </c>
      <c r="CM53" s="108">
        <v>2684.1</v>
      </c>
      <c r="CN53" s="108">
        <v>4212.3</v>
      </c>
      <c r="CO53" s="108">
        <v>5562</v>
      </c>
      <c r="CP53" s="108">
        <v>6091.6</v>
      </c>
      <c r="CQ53" s="108">
        <f t="shared" ref="CQ53:DB53" si="117">SUM(CQ54:CQ57)</f>
        <v>1454.6</v>
      </c>
      <c r="CR53" s="108">
        <f t="shared" si="117"/>
        <v>1676.7</v>
      </c>
      <c r="CS53" s="108">
        <f t="shared" si="117"/>
        <v>2684.1</v>
      </c>
      <c r="CT53" s="108">
        <v>3913.1</v>
      </c>
      <c r="CU53" s="108">
        <f t="shared" si="117"/>
        <v>5271.8</v>
      </c>
      <c r="CV53" s="108">
        <f t="shared" si="117"/>
        <v>6896.4</v>
      </c>
      <c r="CW53" s="108">
        <f t="shared" si="117"/>
        <v>8961.2000000000007</v>
      </c>
      <c r="CX53" s="108">
        <f t="shared" si="117"/>
        <v>10783.4</v>
      </c>
      <c r="CY53" s="108">
        <f t="shared" si="117"/>
        <v>12458.4</v>
      </c>
      <c r="CZ53" s="108">
        <f t="shared" si="117"/>
        <v>14036.9</v>
      </c>
      <c r="DA53" s="108">
        <f t="shared" si="117"/>
        <v>16288.7</v>
      </c>
      <c r="DB53" s="108">
        <f t="shared" si="117"/>
        <v>18550</v>
      </c>
      <c r="DC53" s="108">
        <f t="shared" si="108"/>
        <v>28525</v>
      </c>
      <c r="DD53" s="108">
        <v>6221.8</v>
      </c>
      <c r="DE53" s="108">
        <v>23747.9</v>
      </c>
      <c r="DF53" s="108">
        <v>-963.60000000000218</v>
      </c>
      <c r="DG53" s="108">
        <v>-481.09999999999854</v>
      </c>
      <c r="DH53" s="108">
        <f t="shared" ref="DH53:DS53" si="118">SUM(DH54:DH57)</f>
        <v>1931.2</v>
      </c>
      <c r="DI53" s="108">
        <f t="shared" si="118"/>
        <v>4295.1000000000004</v>
      </c>
      <c r="DJ53" s="108">
        <f t="shared" si="118"/>
        <v>6221.8</v>
      </c>
      <c r="DK53" s="108">
        <f t="shared" si="118"/>
        <v>13830.2</v>
      </c>
      <c r="DL53" s="108">
        <f t="shared" si="118"/>
        <v>25649</v>
      </c>
      <c r="DM53" s="108">
        <f t="shared" si="118"/>
        <v>29969.7</v>
      </c>
      <c r="DN53" s="108">
        <f t="shared" si="118"/>
        <v>29722.7</v>
      </c>
      <c r="DO53" s="108">
        <f t="shared" si="118"/>
        <v>29366.6</v>
      </c>
      <c r="DP53" s="108">
        <f t="shared" si="118"/>
        <v>29006.1</v>
      </c>
      <c r="DQ53" s="108">
        <f t="shared" si="118"/>
        <v>28981.4</v>
      </c>
      <c r="DR53" s="108">
        <f t="shared" si="118"/>
        <v>29345</v>
      </c>
      <c r="DS53" s="108">
        <f t="shared" si="118"/>
        <v>28525</v>
      </c>
      <c r="DT53" s="108">
        <f>EJ53</f>
        <v>-654</v>
      </c>
      <c r="DU53" s="108">
        <v>265</v>
      </c>
      <c r="DV53" s="108">
        <v>-416.1</v>
      </c>
      <c r="DW53" s="108">
        <v>-49</v>
      </c>
      <c r="DX53" s="108">
        <v>-453.9</v>
      </c>
      <c r="DY53" s="108">
        <f t="shared" ref="DY53:EJ53" si="119">SUM(DY54:DY57)</f>
        <v>98</v>
      </c>
      <c r="DZ53" s="108">
        <f t="shared" si="119"/>
        <v>203.7</v>
      </c>
      <c r="EA53" s="108">
        <f t="shared" si="119"/>
        <v>265</v>
      </c>
      <c r="EB53" s="108">
        <f t="shared" si="119"/>
        <v>270.7</v>
      </c>
      <c r="EC53" s="108">
        <f t="shared" si="119"/>
        <v>-97.7</v>
      </c>
      <c r="ED53" s="108">
        <f t="shared" si="119"/>
        <v>-151.1</v>
      </c>
      <c r="EE53" s="108">
        <f t="shared" si="119"/>
        <v>-209.7</v>
      </c>
      <c r="EF53" s="108">
        <f t="shared" si="119"/>
        <v>-195.6</v>
      </c>
      <c r="EG53" s="108">
        <f t="shared" si="119"/>
        <v>-200.1</v>
      </c>
      <c r="EH53" s="108">
        <f t="shared" si="119"/>
        <v>-134.9</v>
      </c>
      <c r="EI53" s="108">
        <f t="shared" si="119"/>
        <v>-139.30000000000001</v>
      </c>
      <c r="EJ53" s="108">
        <f t="shared" si="119"/>
        <v>-654</v>
      </c>
      <c r="EK53" s="108">
        <v>50</v>
      </c>
      <c r="EL53" s="108">
        <v>3.4</v>
      </c>
      <c r="EM53" s="108">
        <v>-1.9</v>
      </c>
      <c r="EN53" s="108">
        <v>7.6</v>
      </c>
      <c r="EO53" s="108">
        <v>40.9</v>
      </c>
      <c r="EP53" s="108">
        <f t="shared" ref="EP53:EW53" si="120">SUM(EP54:EP57)</f>
        <v>-9</v>
      </c>
      <c r="EQ53" s="108">
        <f t="shared" si="120"/>
        <v>57.4</v>
      </c>
      <c r="ER53" s="108">
        <f t="shared" si="120"/>
        <v>3.4</v>
      </c>
      <c r="ES53" s="108">
        <f t="shared" si="120"/>
        <v>1.1000000000000001</v>
      </c>
      <c r="ET53" s="108">
        <f t="shared" si="120"/>
        <v>4.0999999999999996</v>
      </c>
      <c r="EU53" s="108">
        <f t="shared" si="120"/>
        <v>1.5</v>
      </c>
      <c r="EV53" s="108">
        <f t="shared" si="120"/>
        <v>7.9</v>
      </c>
      <c r="EW53" s="108">
        <f t="shared" si="120"/>
        <v>8.8000000000000007</v>
      </c>
      <c r="EX53" s="108">
        <v>9.1</v>
      </c>
      <c r="EY53" s="108">
        <v>11.2</v>
      </c>
      <c r="EZ53" s="108">
        <v>11.2</v>
      </c>
      <c r="FA53" s="108">
        <v>50</v>
      </c>
      <c r="FB53" s="108">
        <v>129</v>
      </c>
      <c r="FC53" s="108">
        <v>21.2</v>
      </c>
      <c r="FD53" s="108">
        <v>19.5</v>
      </c>
      <c r="FE53" s="108">
        <v>4.8</v>
      </c>
      <c r="FF53" s="108">
        <v>83.5</v>
      </c>
      <c r="FG53" s="108">
        <v>11</v>
      </c>
      <c r="FH53" s="108">
        <v>11.2</v>
      </c>
      <c r="FI53" s="108">
        <v>21.2</v>
      </c>
      <c r="FJ53" s="108">
        <v>23.4</v>
      </c>
      <c r="FK53" s="108">
        <v>38.4</v>
      </c>
      <c r="FL53" s="108">
        <v>40.700000000000003</v>
      </c>
      <c r="FM53" s="108">
        <v>42.1</v>
      </c>
      <c r="FN53" s="108">
        <v>44.1</v>
      </c>
      <c r="FO53" s="108">
        <v>45.5</v>
      </c>
      <c r="FP53" s="108">
        <v>88.4</v>
      </c>
      <c r="FQ53" s="108">
        <v>50.5</v>
      </c>
      <c r="FR53" s="108">
        <v>129</v>
      </c>
      <c r="FS53" s="108">
        <v>180</v>
      </c>
      <c r="FT53" s="108">
        <v>94.4</v>
      </c>
      <c r="FU53" s="108">
        <v>23.9</v>
      </c>
      <c r="FV53" s="108">
        <v>71.2</v>
      </c>
      <c r="FW53" s="108">
        <v>-9.5</v>
      </c>
      <c r="FX53" s="108">
        <v>26</v>
      </c>
      <c r="FY53" s="108">
        <v>92</v>
      </c>
      <c r="FZ53" s="108">
        <f>SUM(FZ54:FZ57)</f>
        <v>94.4</v>
      </c>
      <c r="GA53" s="108">
        <v>104</v>
      </c>
      <c r="GB53" s="108">
        <v>115.9</v>
      </c>
      <c r="GC53" s="108">
        <v>118.3</v>
      </c>
      <c r="GD53" s="108">
        <v>136.6</v>
      </c>
      <c r="GE53" s="108">
        <v>169.7</v>
      </c>
      <c r="GF53" s="108">
        <v>189.5</v>
      </c>
      <c r="GG53" s="108">
        <v>190.1</v>
      </c>
      <c r="GH53" s="108">
        <v>177.5</v>
      </c>
      <c r="GI53" s="108">
        <v>180</v>
      </c>
      <c r="GJ53" s="108">
        <v>89.6</v>
      </c>
      <c r="GK53" s="108">
        <v>5.5</v>
      </c>
      <c r="GL53" s="108">
        <v>34.5</v>
      </c>
      <c r="GM53" s="108">
        <v>16</v>
      </c>
      <c r="GN53" s="108">
        <v>33.6</v>
      </c>
      <c r="GO53" s="108">
        <v>1.8</v>
      </c>
      <c r="GP53" s="108">
        <v>0.8</v>
      </c>
      <c r="GQ53" s="108">
        <v>5.5</v>
      </c>
      <c r="GR53" s="108">
        <v>8.6</v>
      </c>
      <c r="GS53" s="108">
        <v>21.7</v>
      </c>
      <c r="GT53" s="108">
        <v>40</v>
      </c>
      <c r="GU53" s="108">
        <v>42.9</v>
      </c>
      <c r="GV53" s="108">
        <v>49.6</v>
      </c>
      <c r="GW53" s="108">
        <v>56</v>
      </c>
      <c r="GX53" s="108">
        <v>64.900000000000006</v>
      </c>
      <c r="GY53" s="108">
        <v>85.1</v>
      </c>
      <c r="GZ53" s="108">
        <v>89.6</v>
      </c>
      <c r="HA53" s="108">
        <v>193.3</v>
      </c>
      <c r="HB53" s="108">
        <v>75.8</v>
      </c>
      <c r="HC53" s="108">
        <v>36.700000000000003</v>
      </c>
      <c r="HD53" s="108">
        <v>18.5</v>
      </c>
      <c r="HE53" s="108">
        <v>62.3</v>
      </c>
      <c r="HF53" s="108">
        <v>4</v>
      </c>
      <c r="HG53" s="108">
        <v>11.9</v>
      </c>
      <c r="HH53" s="108">
        <v>75.8</v>
      </c>
      <c r="HI53" s="108">
        <v>83.5</v>
      </c>
      <c r="HJ53" s="108">
        <v>89.9</v>
      </c>
      <c r="HK53" s="108">
        <v>112.5</v>
      </c>
      <c r="HL53" s="108">
        <v>118.1</v>
      </c>
      <c r="HM53" s="108">
        <v>122.7</v>
      </c>
      <c r="HN53" s="108">
        <v>131</v>
      </c>
      <c r="HO53" s="108">
        <v>135.30000000000001</v>
      </c>
      <c r="HP53" s="108">
        <v>187.2</v>
      </c>
      <c r="HQ53" s="108">
        <v>193.3</v>
      </c>
      <c r="HR53" s="108">
        <v>106.1</v>
      </c>
      <c r="HS53" s="108">
        <v>16.3</v>
      </c>
      <c r="HT53" s="108">
        <v>29.8</v>
      </c>
      <c r="HU53" s="108">
        <v>36.299999999999997</v>
      </c>
      <c r="HV53" s="108">
        <v>23.7</v>
      </c>
      <c r="HW53" s="108">
        <v>2.2999999999999998</v>
      </c>
      <c r="HX53" s="108">
        <v>8.8000000000000007</v>
      </c>
      <c r="HY53" s="108">
        <v>16.3</v>
      </c>
      <c r="HZ53" s="108">
        <v>22.7</v>
      </c>
      <c r="IA53" s="108">
        <v>26.8</v>
      </c>
      <c r="IB53" s="108">
        <v>46.1</v>
      </c>
      <c r="IC53" s="108">
        <v>59.8</v>
      </c>
      <c r="ID53" s="108">
        <v>67.599999999999994</v>
      </c>
      <c r="IE53" s="108">
        <v>82.4</v>
      </c>
      <c r="IF53" s="108">
        <v>87.4</v>
      </c>
      <c r="IG53" s="108">
        <v>102.9</v>
      </c>
      <c r="IH53" s="108">
        <v>106.1</v>
      </c>
    </row>
    <row r="54" spans="1:242" s="32" customFormat="1" ht="12.95" customHeight="1" x14ac:dyDescent="0.2">
      <c r="A54" s="112" t="s">
        <v>114</v>
      </c>
      <c r="B54" s="51">
        <v>47</v>
      </c>
      <c r="C54" s="51" t="s">
        <v>115</v>
      </c>
      <c r="D54" s="30"/>
      <c r="E54" s="108">
        <f t="shared" si="90"/>
        <v>24</v>
      </c>
      <c r="F54" s="108">
        <f>L54</f>
        <v>0</v>
      </c>
      <c r="G54" s="108">
        <f>O54</f>
        <v>0</v>
      </c>
      <c r="H54" s="108">
        <f>R54</f>
        <v>0</v>
      </c>
      <c r="I54" s="108">
        <f>U54</f>
        <v>24</v>
      </c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>
        <v>24</v>
      </c>
      <c r="V54" s="108">
        <f t="shared" si="92"/>
        <v>0</v>
      </c>
      <c r="W54" s="108">
        <f>AC54</f>
        <v>0</v>
      </c>
      <c r="X54" s="108">
        <f>AF54</f>
        <v>0</v>
      </c>
      <c r="Y54" s="108">
        <f>AI54</f>
        <v>0</v>
      </c>
      <c r="Z54" s="108">
        <f>AL54</f>
        <v>0</v>
      </c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>
        <f t="shared" si="94"/>
        <v>0</v>
      </c>
      <c r="AN54" s="108">
        <f>AT54</f>
        <v>0</v>
      </c>
      <c r="AO54" s="108">
        <f>AW54</f>
        <v>0</v>
      </c>
      <c r="AP54" s="108">
        <f>AZ54</f>
        <v>0</v>
      </c>
      <c r="AQ54" s="108">
        <f>BC54</f>
        <v>0</v>
      </c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>
        <f>BH54</f>
        <v>7711</v>
      </c>
      <c r="BE54" s="108">
        <f>BK54</f>
        <v>0</v>
      </c>
      <c r="BF54" s="108">
        <f>BN54</f>
        <v>0</v>
      </c>
      <c r="BG54" s="108">
        <f>BQ54</f>
        <v>0</v>
      </c>
      <c r="BH54" s="108">
        <f>BT54</f>
        <v>7711</v>
      </c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>
        <v>7711</v>
      </c>
      <c r="BU54" s="108">
        <f>BY54</f>
        <v>10062</v>
      </c>
      <c r="BV54" s="108">
        <f t="shared" si="16"/>
        <v>0</v>
      </c>
      <c r="BW54" s="108">
        <f t="shared" si="17"/>
        <v>0</v>
      </c>
      <c r="BX54" s="108">
        <f t="shared" si="18"/>
        <v>0</v>
      </c>
      <c r="BY54" s="108">
        <f t="shared" si="89"/>
        <v>10062</v>
      </c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>
        <v>10062</v>
      </c>
      <c r="CL54" s="108">
        <f>DB54</f>
        <v>18550</v>
      </c>
      <c r="CM54" s="108">
        <v>2684.1</v>
      </c>
      <c r="CN54" s="108">
        <v>4212.3</v>
      </c>
      <c r="CO54" s="108">
        <v>5562</v>
      </c>
      <c r="CP54" s="108">
        <v>6091.6</v>
      </c>
      <c r="CQ54" s="108">
        <v>1454.6</v>
      </c>
      <c r="CR54" s="108">
        <v>1676.7</v>
      </c>
      <c r="CS54" s="108">
        <v>2684.1</v>
      </c>
      <c r="CT54" s="108">
        <v>3913.1</v>
      </c>
      <c r="CU54" s="108">
        <v>5271.8</v>
      </c>
      <c r="CV54" s="108">
        <v>6896.4</v>
      </c>
      <c r="CW54" s="108">
        <v>8961.2000000000007</v>
      </c>
      <c r="CX54" s="108">
        <v>10783.4</v>
      </c>
      <c r="CY54" s="108">
        <v>12458.4</v>
      </c>
      <c r="CZ54" s="108">
        <v>14036.9</v>
      </c>
      <c r="DA54" s="108">
        <v>16288.7</v>
      </c>
      <c r="DB54" s="108">
        <v>18550</v>
      </c>
      <c r="DC54" s="108">
        <f t="shared" si="108"/>
        <v>28525</v>
      </c>
      <c r="DD54" s="108">
        <v>6221.8</v>
      </c>
      <c r="DE54" s="108">
        <v>23747.9</v>
      </c>
      <c r="DF54" s="108">
        <v>-963.60000000000218</v>
      </c>
      <c r="DG54" s="108">
        <v>-481.09999999999854</v>
      </c>
      <c r="DH54" s="108">
        <v>1931.2</v>
      </c>
      <c r="DI54" s="108">
        <v>4295.1000000000004</v>
      </c>
      <c r="DJ54" s="108">
        <v>6221.8</v>
      </c>
      <c r="DK54" s="108">
        <v>13830.2</v>
      </c>
      <c r="DL54" s="108">
        <v>25649</v>
      </c>
      <c r="DM54" s="108">
        <v>29969.7</v>
      </c>
      <c r="DN54" s="108">
        <v>29722.7</v>
      </c>
      <c r="DO54" s="108">
        <v>29366.6</v>
      </c>
      <c r="DP54" s="108">
        <v>29006.1</v>
      </c>
      <c r="DQ54" s="108">
        <v>28981.4</v>
      </c>
      <c r="DR54" s="108">
        <v>29345</v>
      </c>
      <c r="DS54" s="108">
        <v>28525</v>
      </c>
      <c r="DT54" s="108">
        <f>EJ54</f>
        <v>-654</v>
      </c>
      <c r="DU54" s="108">
        <v>265</v>
      </c>
      <c r="DV54" s="108">
        <v>-416.1</v>
      </c>
      <c r="DW54" s="108">
        <v>-49</v>
      </c>
      <c r="DX54" s="108">
        <v>-453.9</v>
      </c>
      <c r="DY54" s="108">
        <v>98</v>
      </c>
      <c r="DZ54" s="108">
        <v>203.7</v>
      </c>
      <c r="EA54" s="108">
        <v>265</v>
      </c>
      <c r="EB54" s="108">
        <v>270.7</v>
      </c>
      <c r="EC54" s="108">
        <v>-97.7</v>
      </c>
      <c r="ED54" s="108">
        <v>-151.1</v>
      </c>
      <c r="EE54" s="108">
        <v>-209.7</v>
      </c>
      <c r="EF54" s="108">
        <v>-195.6</v>
      </c>
      <c r="EG54" s="108">
        <v>-200.1</v>
      </c>
      <c r="EH54" s="108">
        <v>-134.9</v>
      </c>
      <c r="EI54" s="108">
        <v>-139.30000000000001</v>
      </c>
      <c r="EJ54" s="108">
        <v>-654</v>
      </c>
      <c r="EK54" s="108">
        <v>50</v>
      </c>
      <c r="EL54" s="108">
        <v>3.4</v>
      </c>
      <c r="EM54" s="108">
        <v>-1.9</v>
      </c>
      <c r="EN54" s="108">
        <v>7.6</v>
      </c>
      <c r="EO54" s="108">
        <v>40.9</v>
      </c>
      <c r="EP54" s="108">
        <v>-9</v>
      </c>
      <c r="EQ54" s="108">
        <v>57.4</v>
      </c>
      <c r="ER54" s="108">
        <v>3.4</v>
      </c>
      <c r="ES54" s="108">
        <v>1.1000000000000001</v>
      </c>
      <c r="ET54" s="108">
        <v>4.0999999999999996</v>
      </c>
      <c r="EU54" s="108">
        <v>1.5</v>
      </c>
      <c r="EV54" s="108">
        <v>7.9</v>
      </c>
      <c r="EW54" s="108">
        <v>8.8000000000000007</v>
      </c>
      <c r="EX54" s="108">
        <v>9.1</v>
      </c>
      <c r="EY54" s="108">
        <v>11.2</v>
      </c>
      <c r="EZ54" s="108">
        <v>11.2</v>
      </c>
      <c r="FA54" s="108">
        <v>50</v>
      </c>
      <c r="FB54" s="108">
        <v>129</v>
      </c>
      <c r="FC54" s="108">
        <v>21.2</v>
      </c>
      <c r="FD54" s="108">
        <v>19.5</v>
      </c>
      <c r="FE54" s="108">
        <v>4.8</v>
      </c>
      <c r="FF54" s="108">
        <v>83.5</v>
      </c>
      <c r="FG54" s="108">
        <v>11</v>
      </c>
      <c r="FH54" s="108">
        <v>11.2</v>
      </c>
      <c r="FI54" s="108">
        <v>21.2</v>
      </c>
      <c r="FJ54" s="108">
        <v>23.4</v>
      </c>
      <c r="FK54" s="108">
        <v>38.4</v>
      </c>
      <c r="FL54" s="108">
        <v>40.700000000000003</v>
      </c>
      <c r="FM54" s="108">
        <v>42.1</v>
      </c>
      <c r="FN54" s="108">
        <v>44.1</v>
      </c>
      <c r="FO54" s="108">
        <v>45.5</v>
      </c>
      <c r="FP54" s="108">
        <v>88.4</v>
      </c>
      <c r="FQ54" s="108">
        <v>50.5</v>
      </c>
      <c r="FR54" s="108">
        <v>129</v>
      </c>
      <c r="FS54" s="108">
        <v>180</v>
      </c>
      <c r="FT54" s="108">
        <v>94.4</v>
      </c>
      <c r="FU54" s="108">
        <v>23.9</v>
      </c>
      <c r="FV54" s="108">
        <v>71.2</v>
      </c>
      <c r="FW54" s="108">
        <v>-9.5</v>
      </c>
      <c r="FX54" s="108">
        <v>26</v>
      </c>
      <c r="FY54" s="108">
        <v>92</v>
      </c>
      <c r="FZ54" s="108">
        <v>94.4</v>
      </c>
      <c r="GA54" s="108">
        <v>104</v>
      </c>
      <c r="GB54" s="108">
        <v>115.9</v>
      </c>
      <c r="GC54" s="108">
        <v>118.3</v>
      </c>
      <c r="GD54" s="108">
        <v>136.6</v>
      </c>
      <c r="GE54" s="108">
        <v>169.7</v>
      </c>
      <c r="GF54" s="108">
        <v>189.5</v>
      </c>
      <c r="GG54" s="108">
        <v>190.1</v>
      </c>
      <c r="GH54" s="108">
        <v>177.5</v>
      </c>
      <c r="GI54" s="108">
        <v>180</v>
      </c>
      <c r="GJ54" s="108">
        <v>89.6</v>
      </c>
      <c r="GK54" s="108">
        <v>5.5</v>
      </c>
      <c r="GL54" s="108">
        <v>34.5</v>
      </c>
      <c r="GM54" s="108">
        <v>16</v>
      </c>
      <c r="GN54" s="108">
        <v>33.6</v>
      </c>
      <c r="GO54" s="108">
        <v>1.8</v>
      </c>
      <c r="GP54" s="108">
        <v>0.8</v>
      </c>
      <c r="GQ54" s="108">
        <v>5.5</v>
      </c>
      <c r="GR54" s="108">
        <v>8.6</v>
      </c>
      <c r="GS54" s="108">
        <v>21.7</v>
      </c>
      <c r="GT54" s="108">
        <v>40</v>
      </c>
      <c r="GU54" s="108">
        <v>42.9</v>
      </c>
      <c r="GV54" s="108">
        <v>49.6</v>
      </c>
      <c r="GW54" s="108">
        <v>56</v>
      </c>
      <c r="GX54" s="108">
        <v>64.900000000000006</v>
      </c>
      <c r="GY54" s="108">
        <v>85.1</v>
      </c>
      <c r="GZ54" s="108">
        <v>89.6</v>
      </c>
      <c r="HA54" s="108">
        <v>193.3</v>
      </c>
      <c r="HB54" s="108">
        <v>75.8</v>
      </c>
      <c r="HC54" s="108">
        <v>36.700000000000003</v>
      </c>
      <c r="HD54" s="108">
        <v>18.5</v>
      </c>
      <c r="HE54" s="108">
        <v>62.3</v>
      </c>
      <c r="HF54" s="108">
        <v>4</v>
      </c>
      <c r="HG54" s="108">
        <v>11.9</v>
      </c>
      <c r="HH54" s="108">
        <v>75.8</v>
      </c>
      <c r="HI54" s="108">
        <v>83.5</v>
      </c>
      <c r="HJ54" s="108">
        <v>89.9</v>
      </c>
      <c r="HK54" s="108">
        <v>112.5</v>
      </c>
      <c r="HL54" s="108">
        <v>118.1</v>
      </c>
      <c r="HM54" s="108">
        <v>122.7</v>
      </c>
      <c r="HN54" s="108">
        <v>131</v>
      </c>
      <c r="HO54" s="108">
        <v>135.30000000000001</v>
      </c>
      <c r="HP54" s="108">
        <v>187.2</v>
      </c>
      <c r="HQ54" s="108">
        <v>193.3</v>
      </c>
      <c r="HR54" s="108">
        <v>106.1</v>
      </c>
      <c r="HS54" s="108">
        <v>16.3</v>
      </c>
      <c r="HT54" s="108">
        <v>29.8</v>
      </c>
      <c r="HU54" s="108">
        <v>36.299999999999997</v>
      </c>
      <c r="HV54" s="108">
        <v>23.7</v>
      </c>
      <c r="HW54" s="108">
        <v>2.2999999999999998</v>
      </c>
      <c r="HX54" s="108">
        <v>8.8000000000000007</v>
      </c>
      <c r="HY54" s="108">
        <v>16.3</v>
      </c>
      <c r="HZ54" s="108">
        <v>22.7</v>
      </c>
      <c r="IA54" s="108">
        <v>26.8</v>
      </c>
      <c r="IB54" s="108">
        <v>46.1</v>
      </c>
      <c r="IC54" s="108">
        <v>59.8</v>
      </c>
      <c r="ID54" s="108">
        <v>67.599999999999994</v>
      </c>
      <c r="IE54" s="108">
        <v>82.4</v>
      </c>
      <c r="IF54" s="108">
        <v>87.4</v>
      </c>
      <c r="IG54" s="108">
        <v>102.9</v>
      </c>
      <c r="IH54" s="108">
        <v>106.1</v>
      </c>
    </row>
    <row r="55" spans="1:242" s="32" customFormat="1" ht="12.95" customHeight="1" x14ac:dyDescent="0.2">
      <c r="A55" s="112" t="s">
        <v>116</v>
      </c>
      <c r="B55" s="51">
        <v>48</v>
      </c>
      <c r="C55" s="51" t="s">
        <v>117</v>
      </c>
      <c r="D55" s="30"/>
      <c r="E55" s="108">
        <f t="shared" si="90"/>
        <v>0</v>
      </c>
      <c r="F55" s="108">
        <f>L55</f>
        <v>0</v>
      </c>
      <c r="G55" s="108">
        <f>O55</f>
        <v>0</v>
      </c>
      <c r="H55" s="108">
        <f>R55</f>
        <v>0</v>
      </c>
      <c r="I55" s="108">
        <f>U55</f>
        <v>0</v>
      </c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>
        <f t="shared" si="92"/>
        <v>26.5</v>
      </c>
      <c r="W55" s="108">
        <f>AC55</f>
        <v>0</v>
      </c>
      <c r="X55" s="108">
        <f>AF55</f>
        <v>0</v>
      </c>
      <c r="Y55" s="108">
        <f>AI55</f>
        <v>0</v>
      </c>
      <c r="Z55" s="108">
        <f>AL55</f>
        <v>26.5</v>
      </c>
      <c r="AA55" s="108"/>
      <c r="AB55" s="108"/>
      <c r="AC55" s="108"/>
      <c r="AD55" s="108"/>
      <c r="AE55" s="108"/>
      <c r="AF55" s="108"/>
      <c r="AG55" s="108"/>
      <c r="AH55" s="108"/>
      <c r="AI55" s="108"/>
      <c r="AJ55" s="108"/>
      <c r="AK55" s="108"/>
      <c r="AL55" s="108">
        <v>26.5</v>
      </c>
      <c r="AM55" s="108">
        <f t="shared" si="94"/>
        <v>0</v>
      </c>
      <c r="AN55" s="108">
        <f>AT55</f>
        <v>0</v>
      </c>
      <c r="AO55" s="108">
        <f>AW55</f>
        <v>0</v>
      </c>
      <c r="AP55" s="108">
        <f>AZ55</f>
        <v>0</v>
      </c>
      <c r="AQ55" s="108">
        <f>BC55</f>
        <v>0</v>
      </c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>
        <f>BH55</f>
        <v>0</v>
      </c>
      <c r="BE55" s="108">
        <f>BK55</f>
        <v>0</v>
      </c>
      <c r="BF55" s="108">
        <f>BN55</f>
        <v>0</v>
      </c>
      <c r="BG55" s="108">
        <f>BQ55</f>
        <v>0</v>
      </c>
      <c r="BH55" s="108">
        <f>BT55</f>
        <v>0</v>
      </c>
      <c r="BI55" s="108"/>
      <c r="BJ55" s="108"/>
      <c r="BK55" s="108"/>
      <c r="BL55" s="108"/>
      <c r="BM55" s="108"/>
      <c r="BN55" s="108"/>
      <c r="BO55" s="108"/>
      <c r="BP55" s="108"/>
      <c r="BQ55" s="108"/>
      <c r="BR55" s="108"/>
      <c r="BS55" s="108"/>
      <c r="BT55" s="108"/>
      <c r="BU55" s="108">
        <f>BY55</f>
        <v>0</v>
      </c>
      <c r="BV55" s="108">
        <f t="shared" si="16"/>
        <v>0</v>
      </c>
      <c r="BW55" s="108">
        <f t="shared" si="17"/>
        <v>0</v>
      </c>
      <c r="BX55" s="108">
        <f t="shared" si="18"/>
        <v>0</v>
      </c>
      <c r="BY55" s="108">
        <f t="shared" si="89"/>
        <v>0</v>
      </c>
      <c r="BZ55" s="108"/>
      <c r="CA55" s="108"/>
      <c r="CB55" s="108"/>
      <c r="CC55" s="108"/>
      <c r="CD55" s="108"/>
      <c r="CE55" s="108"/>
      <c r="CF55" s="108"/>
      <c r="CG55" s="108"/>
      <c r="CH55" s="108"/>
      <c r="CI55" s="108"/>
      <c r="CJ55" s="108"/>
      <c r="CK55" s="108"/>
      <c r="CL55" s="108">
        <f>DB55</f>
        <v>0</v>
      </c>
      <c r="CM55" s="108">
        <v>0</v>
      </c>
      <c r="CN55" s="108">
        <v>0</v>
      </c>
      <c r="CO55" s="108">
        <v>0</v>
      </c>
      <c r="CP55" s="108">
        <v>0</v>
      </c>
      <c r="CQ55" s="108"/>
      <c r="CR55" s="108"/>
      <c r="CS55" s="108"/>
      <c r="CT55" s="108"/>
      <c r="CU55" s="108"/>
      <c r="CV55" s="108"/>
      <c r="CW55" s="108"/>
      <c r="CX55" s="108"/>
      <c r="CY55" s="108"/>
      <c r="CZ55" s="108"/>
      <c r="DA55" s="108"/>
      <c r="DB55" s="108"/>
      <c r="DC55" s="108">
        <f t="shared" si="108"/>
        <v>0</v>
      </c>
      <c r="DD55" s="108">
        <v>0</v>
      </c>
      <c r="DE55" s="108">
        <v>0</v>
      </c>
      <c r="DF55" s="108">
        <v>0</v>
      </c>
      <c r="DG55" s="108">
        <v>0</v>
      </c>
      <c r="DH55" s="108"/>
      <c r="DI55" s="108"/>
      <c r="DJ55" s="108"/>
      <c r="DK55" s="108"/>
      <c r="DL55" s="108"/>
      <c r="DM55" s="108"/>
      <c r="DN55" s="108"/>
      <c r="DO55" s="108"/>
      <c r="DP55" s="108"/>
      <c r="DQ55" s="108"/>
      <c r="DR55" s="108"/>
      <c r="DS55" s="108"/>
      <c r="DT55" s="108">
        <f>EJ55</f>
        <v>0</v>
      </c>
      <c r="DU55" s="108">
        <v>0</v>
      </c>
      <c r="DV55" s="108">
        <v>0</v>
      </c>
      <c r="DW55" s="108">
        <v>0</v>
      </c>
      <c r="DX55" s="108">
        <v>0</v>
      </c>
      <c r="DY55" s="108"/>
      <c r="DZ55" s="108"/>
      <c r="EA55" s="108"/>
      <c r="EB55" s="108"/>
      <c r="EC55" s="108"/>
      <c r="ED55" s="108"/>
      <c r="EE55" s="108"/>
      <c r="EF55" s="108"/>
      <c r="EG55" s="108"/>
      <c r="EH55" s="108"/>
      <c r="EI55" s="108"/>
      <c r="EJ55" s="108"/>
      <c r="EK55" s="108">
        <v>0</v>
      </c>
      <c r="EL55" s="108">
        <v>0</v>
      </c>
      <c r="EM55" s="108">
        <v>0</v>
      </c>
      <c r="EN55" s="108">
        <v>0</v>
      </c>
      <c r="EO55" s="108">
        <v>0</v>
      </c>
      <c r="EP55" s="108"/>
      <c r="EQ55" s="108"/>
      <c r="ER55" s="108"/>
      <c r="ES55" s="108"/>
      <c r="ET55" s="108"/>
      <c r="EU55" s="108"/>
      <c r="EV55" s="108"/>
      <c r="EW55" s="108"/>
      <c r="EX55" s="108"/>
      <c r="EY55" s="108"/>
      <c r="EZ55" s="108"/>
      <c r="FA55" s="108"/>
      <c r="FB55" s="108">
        <v>0</v>
      </c>
      <c r="FC55" s="108">
        <v>0</v>
      </c>
      <c r="FD55" s="108">
        <v>0</v>
      </c>
      <c r="FE55" s="108">
        <v>0</v>
      </c>
      <c r="FF55" s="108">
        <v>0</v>
      </c>
      <c r="FG55" s="108"/>
      <c r="FH55" s="108"/>
      <c r="FI55" s="108"/>
      <c r="FJ55" s="108"/>
      <c r="FK55" s="108"/>
      <c r="FL55" s="108"/>
      <c r="FM55" s="108"/>
      <c r="FN55" s="108"/>
      <c r="FO55" s="108"/>
      <c r="FP55" s="108"/>
      <c r="FQ55" s="108"/>
      <c r="FR55" s="108"/>
      <c r="FS55" s="108"/>
      <c r="FT55" s="108"/>
      <c r="FU55" s="108"/>
      <c r="FV55" s="108"/>
      <c r="FW55" s="108">
        <v>0</v>
      </c>
      <c r="FX55" s="108"/>
      <c r="FY55" s="108"/>
      <c r="FZ55" s="108"/>
      <c r="GA55" s="108"/>
      <c r="GB55" s="108"/>
      <c r="GC55" s="108"/>
      <c r="GD55" s="108"/>
      <c r="GE55" s="108"/>
      <c r="GF55" s="108"/>
      <c r="GG55" s="108"/>
      <c r="GH55" s="108"/>
      <c r="GI55" s="108"/>
      <c r="GJ55" s="108"/>
      <c r="GK55" s="108"/>
      <c r="GL55" s="108"/>
      <c r="GM55" s="108"/>
      <c r="GN55" s="108"/>
      <c r="GO55" s="108"/>
      <c r="GP55" s="108"/>
      <c r="GQ55" s="108"/>
      <c r="GR55" s="108"/>
      <c r="GS55" s="108"/>
      <c r="GT55" s="108"/>
      <c r="GU55" s="108"/>
      <c r="GV55" s="108"/>
      <c r="GW55" s="108"/>
      <c r="GX55" s="108"/>
      <c r="GY55" s="108"/>
      <c r="GZ55" s="108"/>
      <c r="HA55" s="108"/>
      <c r="HB55" s="108"/>
      <c r="HC55" s="108"/>
      <c r="HD55" s="108"/>
      <c r="HE55" s="108"/>
      <c r="HF55" s="108"/>
      <c r="HG55" s="108"/>
      <c r="HH55" s="108"/>
      <c r="HI55" s="108"/>
      <c r="HJ55" s="108"/>
      <c r="HK55" s="108"/>
      <c r="HL55" s="108"/>
      <c r="HM55" s="108"/>
      <c r="HN55" s="108"/>
      <c r="HO55" s="108"/>
      <c r="HP55" s="108"/>
      <c r="HQ55" s="108"/>
      <c r="HR55" s="108"/>
      <c r="HS55" s="108"/>
      <c r="HT55" s="108"/>
      <c r="HU55" s="108"/>
      <c r="HV55" s="108"/>
      <c r="HW55" s="108"/>
      <c r="HX55" s="108"/>
      <c r="HY55" s="108"/>
      <c r="HZ55" s="108"/>
      <c r="IA55" s="108"/>
      <c r="IB55" s="108"/>
      <c r="IC55" s="108"/>
      <c r="ID55" s="108"/>
      <c r="IE55" s="108"/>
      <c r="IF55" s="108"/>
      <c r="IG55" s="108"/>
      <c r="IH55" s="108"/>
    </row>
    <row r="56" spans="1:242" s="32" customFormat="1" ht="12.95" customHeight="1" x14ac:dyDescent="0.2">
      <c r="A56" s="112" t="s">
        <v>118</v>
      </c>
      <c r="B56" s="51">
        <v>49</v>
      </c>
      <c r="C56" s="51" t="s">
        <v>119</v>
      </c>
      <c r="D56" s="30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8"/>
      <c r="AZ56" s="108"/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8"/>
      <c r="BL56" s="108"/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8"/>
      <c r="BX56" s="108"/>
      <c r="BY56" s="108"/>
      <c r="BZ56" s="108"/>
      <c r="CA56" s="108"/>
      <c r="CB56" s="108"/>
      <c r="CC56" s="108"/>
      <c r="CD56" s="108"/>
      <c r="CE56" s="108"/>
      <c r="CF56" s="108"/>
      <c r="CG56" s="108"/>
      <c r="CH56" s="108"/>
      <c r="CI56" s="108"/>
      <c r="CJ56" s="108"/>
      <c r="CK56" s="108"/>
      <c r="CL56" s="108"/>
      <c r="CM56" s="108"/>
      <c r="CN56" s="108"/>
      <c r="CO56" s="108"/>
      <c r="CP56" s="108"/>
      <c r="CQ56" s="108"/>
      <c r="CR56" s="108"/>
      <c r="CS56" s="108"/>
      <c r="CT56" s="108"/>
      <c r="CU56" s="108"/>
      <c r="CV56" s="108"/>
      <c r="CW56" s="108"/>
      <c r="CX56" s="108"/>
      <c r="CY56" s="108"/>
      <c r="CZ56" s="108"/>
      <c r="DA56" s="108"/>
      <c r="DB56" s="108"/>
      <c r="DC56" s="108"/>
      <c r="DD56" s="108"/>
      <c r="DE56" s="108"/>
      <c r="DF56" s="108"/>
      <c r="DG56" s="108"/>
      <c r="DH56" s="108"/>
      <c r="DI56" s="108"/>
      <c r="DJ56" s="108"/>
      <c r="DK56" s="108"/>
      <c r="DL56" s="108"/>
      <c r="DM56" s="108"/>
      <c r="DN56" s="108"/>
      <c r="DO56" s="108"/>
      <c r="DP56" s="108"/>
      <c r="DQ56" s="108"/>
      <c r="DR56" s="108"/>
      <c r="DS56" s="108"/>
      <c r="DT56" s="108"/>
      <c r="DU56" s="108"/>
      <c r="DV56" s="108"/>
      <c r="DW56" s="108"/>
      <c r="DX56" s="108"/>
      <c r="DY56" s="108"/>
      <c r="DZ56" s="108"/>
      <c r="EA56" s="108"/>
      <c r="EB56" s="108"/>
      <c r="EC56" s="108"/>
      <c r="ED56" s="108"/>
      <c r="EE56" s="108"/>
      <c r="EF56" s="108"/>
      <c r="EG56" s="108"/>
      <c r="EH56" s="108"/>
      <c r="EI56" s="108"/>
      <c r="EJ56" s="108"/>
      <c r="EK56" s="108"/>
      <c r="EL56" s="108"/>
      <c r="EM56" s="108"/>
      <c r="EN56" s="108"/>
      <c r="EO56" s="108"/>
      <c r="EP56" s="108"/>
      <c r="EQ56" s="108"/>
      <c r="ER56" s="108"/>
      <c r="ES56" s="108"/>
      <c r="ET56" s="108"/>
      <c r="EU56" s="108"/>
      <c r="EV56" s="108"/>
      <c r="EW56" s="108"/>
      <c r="EX56" s="108"/>
      <c r="EY56" s="108"/>
      <c r="EZ56" s="108"/>
      <c r="FA56" s="108"/>
      <c r="FB56" s="108">
        <v>0</v>
      </c>
      <c r="FC56" s="108"/>
      <c r="FD56" s="108"/>
      <c r="FE56" s="108"/>
      <c r="FF56" s="108">
        <v>0</v>
      </c>
      <c r="FG56" s="108"/>
      <c r="FH56" s="108"/>
      <c r="FI56" s="108"/>
      <c r="FJ56" s="108"/>
      <c r="FK56" s="108"/>
      <c r="FL56" s="108"/>
      <c r="FM56" s="108"/>
      <c r="FN56" s="108"/>
      <c r="FO56" s="108"/>
      <c r="FP56" s="108"/>
      <c r="FQ56" s="108"/>
      <c r="FR56" s="108"/>
      <c r="FS56" s="108"/>
      <c r="FT56" s="108"/>
      <c r="FU56" s="108"/>
      <c r="FV56" s="108"/>
      <c r="FW56" s="108">
        <v>0</v>
      </c>
      <c r="FX56" s="108"/>
      <c r="FY56" s="108"/>
      <c r="FZ56" s="108"/>
      <c r="GA56" s="108"/>
      <c r="GB56" s="108"/>
      <c r="GC56" s="108"/>
      <c r="GD56" s="108"/>
      <c r="GE56" s="108"/>
      <c r="GF56" s="108"/>
      <c r="GG56" s="108"/>
      <c r="GH56" s="108"/>
      <c r="GI56" s="108"/>
      <c r="GJ56" s="108"/>
      <c r="GK56" s="108"/>
      <c r="GL56" s="108"/>
      <c r="GM56" s="108"/>
      <c r="GN56" s="108"/>
      <c r="GO56" s="108"/>
      <c r="GP56" s="108"/>
      <c r="GQ56" s="108"/>
      <c r="GR56" s="108"/>
      <c r="GS56" s="108"/>
      <c r="GT56" s="108"/>
      <c r="GU56" s="108"/>
      <c r="GV56" s="108"/>
      <c r="GW56" s="108"/>
      <c r="GX56" s="108"/>
      <c r="GY56" s="108"/>
      <c r="GZ56" s="108"/>
      <c r="HA56" s="108"/>
      <c r="HB56" s="108"/>
      <c r="HC56" s="108"/>
      <c r="HD56" s="108"/>
      <c r="HE56" s="108"/>
      <c r="HF56" s="108"/>
      <c r="HG56" s="108"/>
      <c r="HH56" s="108"/>
      <c r="HI56" s="108"/>
      <c r="HJ56" s="108"/>
      <c r="HK56" s="108"/>
      <c r="HL56" s="108"/>
      <c r="HM56" s="108"/>
      <c r="HN56" s="108"/>
      <c r="HO56" s="108"/>
      <c r="HP56" s="108"/>
      <c r="HQ56" s="108"/>
      <c r="HR56" s="108"/>
      <c r="HS56" s="108"/>
      <c r="HT56" s="108"/>
      <c r="HU56" s="108"/>
      <c r="HV56" s="108"/>
      <c r="HW56" s="108"/>
      <c r="HX56" s="108"/>
      <c r="HY56" s="108"/>
      <c r="HZ56" s="108"/>
      <c r="IA56" s="108"/>
      <c r="IB56" s="108"/>
      <c r="IC56" s="108"/>
      <c r="ID56" s="108"/>
      <c r="IE56" s="108"/>
      <c r="IF56" s="108"/>
      <c r="IG56" s="108"/>
      <c r="IH56" s="108"/>
    </row>
    <row r="57" spans="1:242" s="32" customFormat="1" ht="24" customHeight="1" x14ac:dyDescent="0.2">
      <c r="A57" s="112" t="s">
        <v>67</v>
      </c>
      <c r="B57" s="51">
        <v>50</v>
      </c>
      <c r="C57" s="51" t="s">
        <v>120</v>
      </c>
      <c r="D57" s="30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108"/>
      <c r="AC57" s="108"/>
      <c r="AD57" s="108"/>
      <c r="AE57" s="108"/>
      <c r="AF57" s="108"/>
      <c r="AG57" s="108"/>
      <c r="AH57" s="108"/>
      <c r="AI57" s="108"/>
      <c r="AJ57" s="108"/>
      <c r="AK57" s="108"/>
      <c r="AL57" s="108"/>
      <c r="AM57" s="108"/>
      <c r="AN57" s="108"/>
      <c r="AO57" s="108"/>
      <c r="AP57" s="108"/>
      <c r="AQ57" s="108"/>
      <c r="AR57" s="108"/>
      <c r="AS57" s="108"/>
      <c r="AT57" s="108"/>
      <c r="AU57" s="108"/>
      <c r="AV57" s="108"/>
      <c r="AW57" s="108"/>
      <c r="AX57" s="108"/>
      <c r="AY57" s="108"/>
      <c r="AZ57" s="108"/>
      <c r="BA57" s="108"/>
      <c r="BB57" s="108"/>
      <c r="BC57" s="108"/>
      <c r="BD57" s="108"/>
      <c r="BE57" s="108"/>
      <c r="BF57" s="108"/>
      <c r="BG57" s="108"/>
      <c r="BH57" s="108"/>
      <c r="BI57" s="108"/>
      <c r="BJ57" s="108"/>
      <c r="BK57" s="108"/>
      <c r="BL57" s="108"/>
      <c r="BM57" s="108"/>
      <c r="BN57" s="108"/>
      <c r="BO57" s="108"/>
      <c r="BP57" s="108"/>
      <c r="BQ57" s="108"/>
      <c r="BR57" s="108"/>
      <c r="BS57" s="108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  <c r="CF57" s="108"/>
      <c r="CG57" s="108"/>
      <c r="CH57" s="108"/>
      <c r="CI57" s="108"/>
      <c r="CJ57" s="108"/>
      <c r="CK57" s="108"/>
      <c r="CL57" s="108"/>
      <c r="CM57" s="108"/>
      <c r="CN57" s="108"/>
      <c r="CO57" s="108"/>
      <c r="CP57" s="108"/>
      <c r="CQ57" s="108"/>
      <c r="CR57" s="108"/>
      <c r="CS57" s="108"/>
      <c r="CT57" s="108"/>
      <c r="CU57" s="108"/>
      <c r="CV57" s="108"/>
      <c r="CW57" s="108"/>
      <c r="CX57" s="108"/>
      <c r="CY57" s="108"/>
      <c r="CZ57" s="108"/>
      <c r="DA57" s="108"/>
      <c r="DB57" s="108"/>
      <c r="DC57" s="108"/>
      <c r="DD57" s="108"/>
      <c r="DE57" s="108"/>
      <c r="DF57" s="108"/>
      <c r="DG57" s="108"/>
      <c r="DH57" s="108"/>
      <c r="DI57" s="108"/>
      <c r="DJ57" s="108"/>
      <c r="DK57" s="108"/>
      <c r="DL57" s="108"/>
      <c r="DM57" s="108"/>
      <c r="DN57" s="108"/>
      <c r="DO57" s="108"/>
      <c r="DP57" s="108"/>
      <c r="DQ57" s="108"/>
      <c r="DR57" s="108"/>
      <c r="DS57" s="108"/>
      <c r="DT57" s="108"/>
      <c r="DU57" s="108"/>
      <c r="DV57" s="108"/>
      <c r="DW57" s="108"/>
      <c r="DX57" s="108"/>
      <c r="DY57" s="108"/>
      <c r="DZ57" s="108"/>
      <c r="EA57" s="108"/>
      <c r="EB57" s="108"/>
      <c r="EC57" s="108"/>
      <c r="ED57" s="108"/>
      <c r="EE57" s="108"/>
      <c r="EF57" s="108"/>
      <c r="EG57" s="108"/>
      <c r="EH57" s="108"/>
      <c r="EI57" s="108"/>
      <c r="EJ57" s="108"/>
      <c r="EK57" s="108"/>
      <c r="EL57" s="108"/>
      <c r="EM57" s="108"/>
      <c r="EN57" s="108"/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/>
      <c r="FB57" s="108">
        <v>0</v>
      </c>
      <c r="FC57" s="108"/>
      <c r="FD57" s="108"/>
      <c r="FE57" s="108"/>
      <c r="FF57" s="108">
        <v>0</v>
      </c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/>
      <c r="FR57" s="108"/>
      <c r="FS57" s="108"/>
      <c r="FT57" s="108"/>
      <c r="FU57" s="108"/>
      <c r="FV57" s="108"/>
      <c r="FW57" s="108">
        <v>0</v>
      </c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I57" s="108"/>
      <c r="GJ57" s="108"/>
      <c r="GK57" s="108"/>
      <c r="GL57" s="108"/>
      <c r="GM57" s="108"/>
      <c r="GN57" s="108"/>
      <c r="GO57" s="108"/>
      <c r="GP57" s="108"/>
      <c r="GQ57" s="108"/>
      <c r="GR57" s="108"/>
      <c r="GS57" s="108"/>
      <c r="GT57" s="108"/>
      <c r="GU57" s="108"/>
      <c r="GV57" s="108"/>
      <c r="GW57" s="108"/>
      <c r="GX57" s="108"/>
      <c r="GY57" s="108"/>
      <c r="GZ57" s="108"/>
      <c r="HA57" s="108"/>
      <c r="HB57" s="108"/>
      <c r="HC57" s="108"/>
      <c r="HD57" s="108"/>
      <c r="HE57" s="108"/>
      <c r="HF57" s="108"/>
      <c r="HG57" s="108"/>
      <c r="HH57" s="108"/>
      <c r="HI57" s="108"/>
      <c r="HJ57" s="108"/>
      <c r="HK57" s="108"/>
      <c r="HL57" s="108"/>
      <c r="HM57" s="108"/>
      <c r="HN57" s="108"/>
      <c r="HO57" s="108"/>
      <c r="HP57" s="108"/>
      <c r="HQ57" s="108"/>
      <c r="HR57" s="108"/>
      <c r="HS57" s="108"/>
      <c r="HT57" s="108"/>
      <c r="HU57" s="108"/>
      <c r="HV57" s="108"/>
      <c r="HW57" s="108"/>
      <c r="HX57" s="108"/>
      <c r="HY57" s="108"/>
      <c r="HZ57" s="108"/>
      <c r="IA57" s="108"/>
      <c r="IB57" s="108"/>
      <c r="IC57" s="108"/>
      <c r="ID57" s="108"/>
      <c r="IE57" s="108"/>
      <c r="IF57" s="108"/>
      <c r="IG57" s="108"/>
      <c r="IH57" s="108"/>
    </row>
    <row r="58" spans="1:242" s="32" customFormat="1" ht="12.95" customHeight="1" x14ac:dyDescent="0.2">
      <c r="A58" s="112" t="s">
        <v>121</v>
      </c>
      <c r="B58" s="51">
        <v>51</v>
      </c>
      <c r="C58" s="51" t="s">
        <v>122</v>
      </c>
      <c r="D58" s="30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  <c r="AL58" s="108"/>
      <c r="AM58" s="108"/>
      <c r="AN58" s="108"/>
      <c r="AO58" s="108"/>
      <c r="AP58" s="108"/>
      <c r="AQ58" s="108"/>
      <c r="AR58" s="108"/>
      <c r="AS58" s="108"/>
      <c r="AT58" s="108"/>
      <c r="AU58" s="108"/>
      <c r="AV58" s="108"/>
      <c r="AW58" s="108"/>
      <c r="AX58" s="108"/>
      <c r="AY58" s="108"/>
      <c r="AZ58" s="108"/>
      <c r="BA58" s="108"/>
      <c r="BB58" s="108"/>
      <c r="BC58" s="108"/>
      <c r="BD58" s="108"/>
      <c r="BE58" s="108"/>
      <c r="BF58" s="108"/>
      <c r="BG58" s="108"/>
      <c r="BH58" s="108"/>
      <c r="BI58" s="108"/>
      <c r="BJ58" s="108"/>
      <c r="BK58" s="108"/>
      <c r="BL58" s="108"/>
      <c r="BM58" s="108"/>
      <c r="BN58" s="108"/>
      <c r="BO58" s="108"/>
      <c r="BP58" s="108"/>
      <c r="BQ58" s="108"/>
      <c r="BR58" s="108"/>
      <c r="BS58" s="108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  <c r="CF58" s="108"/>
      <c r="CG58" s="108"/>
      <c r="CH58" s="108"/>
      <c r="CI58" s="108"/>
      <c r="CJ58" s="108"/>
      <c r="CK58" s="108"/>
      <c r="CL58" s="108"/>
      <c r="CM58" s="108"/>
      <c r="CN58" s="108"/>
      <c r="CO58" s="108"/>
      <c r="CP58" s="108"/>
      <c r="CQ58" s="108"/>
      <c r="CR58" s="108"/>
      <c r="CS58" s="108"/>
      <c r="CT58" s="108"/>
      <c r="CU58" s="108"/>
      <c r="CV58" s="108"/>
      <c r="CW58" s="108"/>
      <c r="CX58" s="108"/>
      <c r="CY58" s="108"/>
      <c r="CZ58" s="108"/>
      <c r="DA58" s="108"/>
      <c r="DB58" s="108"/>
      <c r="DC58" s="108"/>
      <c r="DD58" s="108"/>
      <c r="DE58" s="108"/>
      <c r="DF58" s="108"/>
      <c r="DG58" s="108"/>
      <c r="DH58" s="108"/>
      <c r="DI58" s="108"/>
      <c r="DJ58" s="108"/>
      <c r="DK58" s="108"/>
      <c r="DL58" s="108"/>
      <c r="DM58" s="108"/>
      <c r="DN58" s="108"/>
      <c r="DO58" s="108"/>
      <c r="DP58" s="108"/>
      <c r="DQ58" s="108"/>
      <c r="DR58" s="108"/>
      <c r="DS58" s="108"/>
      <c r="DT58" s="108"/>
      <c r="DU58" s="108"/>
      <c r="DV58" s="108"/>
      <c r="DW58" s="108"/>
      <c r="DX58" s="108"/>
      <c r="DY58" s="108"/>
      <c r="DZ58" s="108"/>
      <c r="EA58" s="108"/>
      <c r="EB58" s="108"/>
      <c r="EC58" s="108"/>
      <c r="ED58" s="108"/>
      <c r="EE58" s="108"/>
      <c r="EF58" s="108"/>
      <c r="EG58" s="108"/>
      <c r="EH58" s="108"/>
      <c r="EI58" s="108"/>
      <c r="EJ58" s="108"/>
      <c r="EK58" s="108"/>
      <c r="EL58" s="108"/>
      <c r="EM58" s="108"/>
      <c r="EN58" s="108"/>
      <c r="EO58" s="108"/>
      <c r="EP58" s="108"/>
      <c r="EQ58" s="108"/>
      <c r="ER58" s="108"/>
      <c r="ES58" s="108"/>
      <c r="ET58" s="108"/>
      <c r="EU58" s="108"/>
      <c r="EV58" s="108"/>
      <c r="EW58" s="108"/>
      <c r="EX58" s="108"/>
      <c r="EY58" s="108"/>
      <c r="EZ58" s="108"/>
      <c r="FA58" s="108"/>
      <c r="FB58" s="108">
        <v>0</v>
      </c>
      <c r="FC58" s="108"/>
      <c r="FD58" s="108"/>
      <c r="FE58" s="108"/>
      <c r="FF58" s="108">
        <v>0</v>
      </c>
      <c r="FG58" s="108"/>
      <c r="FH58" s="108"/>
      <c r="FI58" s="108"/>
      <c r="FJ58" s="108"/>
      <c r="FK58" s="108"/>
      <c r="FL58" s="108"/>
      <c r="FM58" s="108"/>
      <c r="FN58" s="108"/>
      <c r="FO58" s="108"/>
      <c r="FP58" s="108"/>
      <c r="FQ58" s="108"/>
      <c r="FR58" s="108"/>
      <c r="FS58" s="108"/>
      <c r="FT58" s="108"/>
      <c r="FU58" s="108"/>
      <c r="FV58" s="108"/>
      <c r="FW58" s="108">
        <v>0</v>
      </c>
      <c r="FX58" s="108"/>
      <c r="FY58" s="108"/>
      <c r="FZ58" s="108"/>
      <c r="GA58" s="108"/>
      <c r="GB58" s="108"/>
      <c r="GC58" s="108"/>
      <c r="GD58" s="108"/>
      <c r="GE58" s="108"/>
      <c r="GF58" s="108"/>
      <c r="GG58" s="108"/>
      <c r="GH58" s="108"/>
      <c r="GI58" s="108"/>
      <c r="GJ58" s="108"/>
      <c r="GK58" s="108"/>
      <c r="GL58" s="108"/>
      <c r="GM58" s="108"/>
      <c r="GN58" s="108"/>
      <c r="GO58" s="108"/>
      <c r="GP58" s="108"/>
      <c r="GQ58" s="108"/>
      <c r="GR58" s="108"/>
      <c r="GS58" s="108"/>
      <c r="GT58" s="108"/>
      <c r="GU58" s="108"/>
      <c r="GV58" s="108"/>
      <c r="GW58" s="108"/>
      <c r="GX58" s="108"/>
      <c r="GY58" s="108"/>
      <c r="GZ58" s="108"/>
      <c r="HA58" s="108"/>
      <c r="HB58" s="108"/>
      <c r="HC58" s="108"/>
      <c r="HD58" s="108"/>
      <c r="HE58" s="108"/>
      <c r="HF58" s="108"/>
      <c r="HG58" s="108"/>
      <c r="HH58" s="108"/>
      <c r="HI58" s="108"/>
      <c r="HJ58" s="108"/>
      <c r="HK58" s="108"/>
      <c r="HL58" s="108"/>
      <c r="HM58" s="108"/>
      <c r="HN58" s="108"/>
      <c r="HO58" s="108"/>
      <c r="HP58" s="108"/>
      <c r="HQ58" s="108"/>
      <c r="HR58" s="108"/>
      <c r="HS58" s="108"/>
      <c r="HT58" s="108"/>
      <c r="HU58" s="108"/>
      <c r="HV58" s="108"/>
      <c r="HW58" s="108"/>
      <c r="HX58" s="108"/>
      <c r="HY58" s="108"/>
      <c r="HZ58" s="108"/>
      <c r="IA58" s="108"/>
      <c r="IB58" s="108"/>
      <c r="IC58" s="108"/>
      <c r="ID58" s="108"/>
      <c r="IE58" s="108"/>
      <c r="IF58" s="108"/>
      <c r="IG58" s="108"/>
      <c r="IH58" s="108"/>
    </row>
    <row r="59" spans="1:242" s="32" customFormat="1" ht="24" customHeight="1" x14ac:dyDescent="0.2">
      <c r="A59" s="112" t="s">
        <v>123</v>
      </c>
      <c r="B59" s="51">
        <v>52</v>
      </c>
      <c r="C59" s="51" t="s">
        <v>124</v>
      </c>
      <c r="D59" s="30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108"/>
      <c r="AC59" s="108"/>
      <c r="AD59" s="108"/>
      <c r="AE59" s="108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08"/>
      <c r="AV59" s="108"/>
      <c r="AW59" s="108"/>
      <c r="AX59" s="108"/>
      <c r="AY59" s="108"/>
      <c r="AZ59" s="108"/>
      <c r="BA59" s="108"/>
      <c r="BB59" s="108"/>
      <c r="BC59" s="108"/>
      <c r="BD59" s="108"/>
      <c r="BE59" s="108"/>
      <c r="BF59" s="108"/>
      <c r="BG59" s="108"/>
      <c r="BH59" s="108"/>
      <c r="BI59" s="108"/>
      <c r="BJ59" s="108"/>
      <c r="BK59" s="108"/>
      <c r="BL59" s="108"/>
      <c r="BM59" s="108"/>
      <c r="BN59" s="108"/>
      <c r="BO59" s="108"/>
      <c r="BP59" s="108"/>
      <c r="BQ59" s="108"/>
      <c r="BR59" s="108"/>
      <c r="BS59" s="108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  <c r="CF59" s="108"/>
      <c r="CG59" s="108"/>
      <c r="CH59" s="108"/>
      <c r="CI59" s="108"/>
      <c r="CJ59" s="108"/>
      <c r="CK59" s="108"/>
      <c r="CL59" s="108"/>
      <c r="CM59" s="108"/>
      <c r="CN59" s="108"/>
      <c r="CO59" s="108"/>
      <c r="CP59" s="108"/>
      <c r="CQ59" s="108"/>
      <c r="CR59" s="108"/>
      <c r="CS59" s="108"/>
      <c r="CT59" s="108"/>
      <c r="CU59" s="108"/>
      <c r="CV59" s="108"/>
      <c r="CW59" s="108"/>
      <c r="CX59" s="108"/>
      <c r="CY59" s="108"/>
      <c r="CZ59" s="108"/>
      <c r="DA59" s="108"/>
      <c r="DB59" s="108"/>
      <c r="DC59" s="108"/>
      <c r="DD59" s="108"/>
      <c r="DE59" s="108"/>
      <c r="DF59" s="108"/>
      <c r="DG59" s="108"/>
      <c r="DH59" s="108"/>
      <c r="DI59" s="108"/>
      <c r="DJ59" s="108"/>
      <c r="DK59" s="108"/>
      <c r="DL59" s="108"/>
      <c r="DM59" s="108"/>
      <c r="DN59" s="108"/>
      <c r="DO59" s="108"/>
      <c r="DP59" s="108"/>
      <c r="DQ59" s="108"/>
      <c r="DR59" s="108"/>
      <c r="DS59" s="108"/>
      <c r="DT59" s="108"/>
      <c r="DU59" s="108"/>
      <c r="DV59" s="108"/>
      <c r="DW59" s="108"/>
      <c r="DX59" s="108"/>
      <c r="DY59" s="108"/>
      <c r="DZ59" s="108"/>
      <c r="EA59" s="108"/>
      <c r="EB59" s="108"/>
      <c r="EC59" s="108"/>
      <c r="ED59" s="108"/>
      <c r="EE59" s="108"/>
      <c r="EF59" s="108"/>
      <c r="EG59" s="108"/>
      <c r="EH59" s="108"/>
      <c r="EI59" s="108"/>
      <c r="EJ59" s="108"/>
      <c r="EK59" s="108"/>
      <c r="EL59" s="108"/>
      <c r="EM59" s="108"/>
      <c r="EN59" s="108"/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/>
      <c r="FB59" s="108">
        <v>0</v>
      </c>
      <c r="FC59" s="108"/>
      <c r="FD59" s="108"/>
      <c r="FE59" s="108"/>
      <c r="FF59" s="108">
        <v>0</v>
      </c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/>
      <c r="FR59" s="108">
        <v>0</v>
      </c>
      <c r="FS59" s="108">
        <v>0</v>
      </c>
      <c r="FT59" s="108"/>
      <c r="FU59" s="108"/>
      <c r="FV59" s="108"/>
      <c r="FW59" s="108">
        <v>0</v>
      </c>
      <c r="FX59" s="108"/>
      <c r="FY59" s="108"/>
      <c r="FZ59" s="108"/>
      <c r="GA59" s="108"/>
      <c r="GB59" s="108"/>
      <c r="GC59" s="108"/>
      <c r="GD59" s="108"/>
      <c r="GE59" s="108"/>
      <c r="GF59" s="108"/>
      <c r="GG59" s="108">
        <v>0</v>
      </c>
      <c r="GH59" s="108">
        <v>0</v>
      </c>
      <c r="GI59" s="108">
        <v>0</v>
      </c>
      <c r="GJ59" s="108">
        <v>0</v>
      </c>
      <c r="GK59" s="108">
        <v>0</v>
      </c>
      <c r="GL59" s="108">
        <v>0</v>
      </c>
      <c r="GM59" s="108">
        <v>0</v>
      </c>
      <c r="GN59" s="108">
        <v>0</v>
      </c>
      <c r="GO59" s="108">
        <v>0</v>
      </c>
      <c r="GP59" s="108">
        <v>0</v>
      </c>
      <c r="GQ59" s="108">
        <v>0</v>
      </c>
      <c r="GR59" s="108">
        <v>0</v>
      </c>
      <c r="GS59" s="108">
        <v>0</v>
      </c>
      <c r="GT59" s="108">
        <v>0</v>
      </c>
      <c r="GU59" s="108">
        <v>0</v>
      </c>
      <c r="GV59" s="108">
        <v>0</v>
      </c>
      <c r="GW59" s="108">
        <v>0</v>
      </c>
      <c r="GX59" s="108">
        <v>0</v>
      </c>
      <c r="GY59" s="108">
        <v>0</v>
      </c>
      <c r="GZ59" s="108">
        <v>0</v>
      </c>
      <c r="HA59" s="108">
        <v>0</v>
      </c>
      <c r="HB59" s="108"/>
      <c r="HC59" s="108"/>
      <c r="HD59" s="108"/>
      <c r="HE59" s="108"/>
      <c r="HF59" s="108">
        <v>0</v>
      </c>
      <c r="HG59" s="108">
        <v>0</v>
      </c>
      <c r="HH59" s="108">
        <v>0</v>
      </c>
      <c r="HI59" s="108">
        <v>0</v>
      </c>
      <c r="HJ59" s="108">
        <v>0</v>
      </c>
      <c r="HK59" s="108">
        <v>0</v>
      </c>
      <c r="HL59" s="108">
        <v>0</v>
      </c>
      <c r="HM59" s="108">
        <v>0</v>
      </c>
      <c r="HN59" s="108">
        <v>0</v>
      </c>
      <c r="HO59" s="108">
        <v>0</v>
      </c>
      <c r="HP59" s="108">
        <v>0</v>
      </c>
      <c r="HQ59" s="108">
        <v>0</v>
      </c>
      <c r="HR59" s="108">
        <v>0</v>
      </c>
      <c r="HS59" s="108">
        <v>0</v>
      </c>
      <c r="HT59" s="108">
        <v>0</v>
      </c>
      <c r="HU59" s="108">
        <v>0</v>
      </c>
      <c r="HV59" s="108">
        <v>0</v>
      </c>
      <c r="HW59" s="108">
        <v>0</v>
      </c>
      <c r="HX59" s="108">
        <v>0</v>
      </c>
      <c r="HY59" s="108">
        <v>0</v>
      </c>
      <c r="HZ59" s="108">
        <v>0</v>
      </c>
      <c r="IA59" s="108">
        <v>0</v>
      </c>
      <c r="IB59" s="108">
        <v>0</v>
      </c>
      <c r="IC59" s="108">
        <v>0</v>
      </c>
      <c r="ID59" s="108">
        <v>0</v>
      </c>
      <c r="IE59" s="108">
        <v>0</v>
      </c>
      <c r="IF59" s="108">
        <v>0</v>
      </c>
      <c r="IG59" s="108">
        <v>0</v>
      </c>
      <c r="IH59" s="108">
        <v>0</v>
      </c>
    </row>
    <row r="60" spans="1:242" s="32" customFormat="1" ht="12.95" customHeight="1" x14ac:dyDescent="0.2">
      <c r="A60" s="112" t="s">
        <v>125</v>
      </c>
      <c r="B60" s="51">
        <v>53</v>
      </c>
      <c r="C60" s="51" t="s">
        <v>126</v>
      </c>
      <c r="D60" s="30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08"/>
      <c r="AJ60" s="108"/>
      <c r="AK60" s="108"/>
      <c r="AL60" s="108"/>
      <c r="AM60" s="108"/>
      <c r="AN60" s="108"/>
      <c r="AO60" s="108"/>
      <c r="AP60" s="108"/>
      <c r="AQ60" s="108"/>
      <c r="AR60" s="108"/>
      <c r="AS60" s="108"/>
      <c r="AT60" s="108"/>
      <c r="AU60" s="108"/>
      <c r="AV60" s="108"/>
      <c r="AW60" s="108"/>
      <c r="AX60" s="108"/>
      <c r="AY60" s="108"/>
      <c r="AZ60" s="108"/>
      <c r="BA60" s="108"/>
      <c r="BB60" s="108"/>
      <c r="BC60" s="108"/>
      <c r="BD60" s="108"/>
      <c r="BE60" s="108"/>
      <c r="BF60" s="108"/>
      <c r="BG60" s="108"/>
      <c r="BH60" s="108"/>
      <c r="BI60" s="108"/>
      <c r="BJ60" s="108"/>
      <c r="BK60" s="108"/>
      <c r="BL60" s="108"/>
      <c r="BM60" s="108"/>
      <c r="BN60" s="108"/>
      <c r="BO60" s="108"/>
      <c r="BP60" s="108"/>
      <c r="BQ60" s="108"/>
      <c r="BR60" s="108"/>
      <c r="BS60" s="108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  <c r="CF60" s="108"/>
      <c r="CG60" s="108"/>
      <c r="CH60" s="108"/>
      <c r="CI60" s="108"/>
      <c r="CJ60" s="108"/>
      <c r="CK60" s="108"/>
      <c r="CL60" s="108"/>
      <c r="CM60" s="108"/>
      <c r="CN60" s="108"/>
      <c r="CO60" s="108"/>
      <c r="CP60" s="108"/>
      <c r="CQ60" s="108"/>
      <c r="CR60" s="108"/>
      <c r="CS60" s="108"/>
      <c r="CT60" s="108"/>
      <c r="CU60" s="108"/>
      <c r="CV60" s="108"/>
      <c r="CW60" s="108"/>
      <c r="CX60" s="108"/>
      <c r="CY60" s="108"/>
      <c r="CZ60" s="108"/>
      <c r="DA60" s="108"/>
      <c r="DB60" s="108"/>
      <c r="DC60" s="108"/>
      <c r="DD60" s="108"/>
      <c r="DE60" s="108"/>
      <c r="DF60" s="108"/>
      <c r="DG60" s="108"/>
      <c r="DH60" s="108"/>
      <c r="DI60" s="108"/>
      <c r="DJ60" s="108"/>
      <c r="DK60" s="108"/>
      <c r="DL60" s="108"/>
      <c r="DM60" s="108"/>
      <c r="DN60" s="108"/>
      <c r="DO60" s="108"/>
      <c r="DP60" s="108"/>
      <c r="DQ60" s="108"/>
      <c r="DR60" s="108"/>
      <c r="DS60" s="108"/>
      <c r="DT60" s="108"/>
      <c r="DU60" s="108"/>
      <c r="DV60" s="108"/>
      <c r="DW60" s="108"/>
      <c r="DX60" s="108"/>
      <c r="DY60" s="108"/>
      <c r="DZ60" s="108"/>
      <c r="EA60" s="108"/>
      <c r="EB60" s="108"/>
      <c r="EC60" s="108"/>
      <c r="ED60" s="108"/>
      <c r="EE60" s="108"/>
      <c r="EF60" s="108"/>
      <c r="EG60" s="108"/>
      <c r="EH60" s="108"/>
      <c r="EI60" s="108"/>
      <c r="EJ60" s="108"/>
      <c r="EK60" s="108"/>
      <c r="EL60" s="108"/>
      <c r="EM60" s="108"/>
      <c r="EN60" s="108"/>
      <c r="EO60" s="108"/>
      <c r="EP60" s="108"/>
      <c r="EQ60" s="108"/>
      <c r="ER60" s="108"/>
      <c r="ES60" s="108"/>
      <c r="ET60" s="108"/>
      <c r="EU60" s="108"/>
      <c r="EV60" s="108"/>
      <c r="EW60" s="108"/>
      <c r="EX60" s="108"/>
      <c r="EY60" s="108"/>
      <c r="EZ60" s="108"/>
      <c r="FA60" s="108"/>
      <c r="FB60" s="108">
        <v>0</v>
      </c>
      <c r="FC60" s="108"/>
      <c r="FD60" s="108"/>
      <c r="FE60" s="108"/>
      <c r="FF60" s="108">
        <v>0</v>
      </c>
      <c r="FG60" s="108"/>
      <c r="FH60" s="108"/>
      <c r="FI60" s="108"/>
      <c r="FJ60" s="108"/>
      <c r="FK60" s="108"/>
      <c r="FL60" s="108"/>
      <c r="FM60" s="108"/>
      <c r="FN60" s="108"/>
      <c r="FO60" s="108"/>
      <c r="FP60" s="108"/>
      <c r="FQ60" s="108"/>
      <c r="FR60" s="108"/>
      <c r="FS60" s="108"/>
      <c r="FT60" s="108"/>
      <c r="FU60" s="108"/>
      <c r="FV60" s="108"/>
      <c r="FW60" s="108">
        <v>0</v>
      </c>
      <c r="FX60" s="108"/>
      <c r="FY60" s="108"/>
      <c r="FZ60" s="108"/>
      <c r="GA60" s="108"/>
      <c r="GB60" s="108"/>
      <c r="GC60" s="108"/>
      <c r="GD60" s="108"/>
      <c r="GE60" s="108"/>
      <c r="GF60" s="108"/>
      <c r="GG60" s="108"/>
      <c r="GH60" s="108"/>
      <c r="GI60" s="108"/>
      <c r="GJ60" s="108"/>
      <c r="GK60" s="108"/>
      <c r="GL60" s="108"/>
      <c r="GM60" s="108"/>
      <c r="GN60" s="108"/>
      <c r="GO60" s="108"/>
      <c r="GP60" s="108"/>
      <c r="GQ60" s="108"/>
      <c r="GR60" s="108"/>
      <c r="GS60" s="108"/>
      <c r="GT60" s="108"/>
      <c r="GU60" s="108"/>
      <c r="GV60" s="108"/>
      <c r="GW60" s="108"/>
      <c r="GX60" s="108"/>
      <c r="GY60" s="108"/>
      <c r="GZ60" s="108"/>
      <c r="HA60" s="108"/>
      <c r="HB60" s="108"/>
      <c r="HC60" s="108"/>
      <c r="HD60" s="108"/>
      <c r="HE60" s="108"/>
      <c r="HF60" s="108"/>
      <c r="HG60" s="108"/>
      <c r="HH60" s="108"/>
      <c r="HI60" s="108"/>
      <c r="HJ60" s="108"/>
      <c r="HK60" s="108"/>
      <c r="HL60" s="108"/>
      <c r="HM60" s="108"/>
      <c r="HN60" s="108"/>
      <c r="HO60" s="108"/>
      <c r="HP60" s="108"/>
      <c r="HQ60" s="108"/>
      <c r="HR60" s="108"/>
      <c r="HS60" s="108"/>
      <c r="HT60" s="108"/>
      <c r="HU60" s="108"/>
      <c r="HV60" s="108"/>
      <c r="HW60" s="108"/>
      <c r="HX60" s="108"/>
      <c r="HY60" s="108"/>
      <c r="HZ60" s="108"/>
      <c r="IA60" s="108"/>
      <c r="IB60" s="108"/>
      <c r="IC60" s="108"/>
      <c r="ID60" s="108"/>
      <c r="IE60" s="108"/>
      <c r="IF60" s="108"/>
      <c r="IG60" s="108"/>
      <c r="IH60" s="108"/>
    </row>
    <row r="61" spans="1:242" s="32" customFormat="1" ht="12.95" customHeight="1" x14ac:dyDescent="0.2">
      <c r="A61" s="112" t="s">
        <v>127</v>
      </c>
      <c r="B61" s="51">
        <v>54</v>
      </c>
      <c r="C61" s="51" t="s">
        <v>128</v>
      </c>
      <c r="D61" s="30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8"/>
      <c r="AG61" s="108"/>
      <c r="AH61" s="108"/>
      <c r="AI61" s="108"/>
      <c r="AJ61" s="108"/>
      <c r="AK61" s="108"/>
      <c r="AL61" s="108"/>
      <c r="AM61" s="108"/>
      <c r="AN61" s="108"/>
      <c r="AO61" s="108"/>
      <c r="AP61" s="108"/>
      <c r="AQ61" s="108"/>
      <c r="AR61" s="108"/>
      <c r="AS61" s="108"/>
      <c r="AT61" s="108"/>
      <c r="AU61" s="108"/>
      <c r="AV61" s="108"/>
      <c r="AW61" s="108"/>
      <c r="AX61" s="108"/>
      <c r="AY61" s="108"/>
      <c r="AZ61" s="108"/>
      <c r="BA61" s="108"/>
      <c r="BB61" s="108"/>
      <c r="BC61" s="108"/>
      <c r="BD61" s="108"/>
      <c r="BE61" s="108"/>
      <c r="BF61" s="108"/>
      <c r="BG61" s="108"/>
      <c r="BH61" s="108"/>
      <c r="BI61" s="108"/>
      <c r="BJ61" s="108"/>
      <c r="BK61" s="108"/>
      <c r="BL61" s="108"/>
      <c r="BM61" s="108"/>
      <c r="BN61" s="108"/>
      <c r="BO61" s="108"/>
      <c r="BP61" s="108"/>
      <c r="BQ61" s="108"/>
      <c r="BR61" s="108"/>
      <c r="BS61" s="108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  <c r="CF61" s="108"/>
      <c r="CG61" s="108"/>
      <c r="CH61" s="108"/>
      <c r="CI61" s="108"/>
      <c r="CJ61" s="108"/>
      <c r="CK61" s="108"/>
      <c r="CL61" s="108"/>
      <c r="CM61" s="108"/>
      <c r="CN61" s="108"/>
      <c r="CO61" s="108"/>
      <c r="CP61" s="108"/>
      <c r="CQ61" s="108"/>
      <c r="CR61" s="108"/>
      <c r="CS61" s="108"/>
      <c r="CT61" s="108"/>
      <c r="CU61" s="108"/>
      <c r="CV61" s="108"/>
      <c r="CW61" s="108"/>
      <c r="CX61" s="108"/>
      <c r="CY61" s="108"/>
      <c r="CZ61" s="108"/>
      <c r="DA61" s="108"/>
      <c r="DB61" s="108"/>
      <c r="DC61" s="108"/>
      <c r="DD61" s="108"/>
      <c r="DE61" s="108"/>
      <c r="DF61" s="108"/>
      <c r="DG61" s="108"/>
      <c r="DH61" s="108"/>
      <c r="DI61" s="108"/>
      <c r="DJ61" s="108"/>
      <c r="DK61" s="108"/>
      <c r="DL61" s="108"/>
      <c r="DM61" s="108"/>
      <c r="DN61" s="108"/>
      <c r="DO61" s="108"/>
      <c r="DP61" s="108"/>
      <c r="DQ61" s="108"/>
      <c r="DR61" s="108"/>
      <c r="DS61" s="108"/>
      <c r="DT61" s="108"/>
      <c r="DU61" s="108"/>
      <c r="DV61" s="108"/>
      <c r="DW61" s="108"/>
      <c r="DX61" s="108"/>
      <c r="DY61" s="108"/>
      <c r="DZ61" s="108"/>
      <c r="EA61" s="108"/>
      <c r="EB61" s="108"/>
      <c r="EC61" s="108"/>
      <c r="ED61" s="108"/>
      <c r="EE61" s="108"/>
      <c r="EF61" s="108"/>
      <c r="EG61" s="108"/>
      <c r="EH61" s="108"/>
      <c r="EI61" s="108"/>
      <c r="EJ61" s="108"/>
      <c r="EK61" s="108"/>
      <c r="EL61" s="108"/>
      <c r="EM61" s="108"/>
      <c r="EN61" s="108"/>
      <c r="EO61" s="108"/>
      <c r="EP61" s="108"/>
      <c r="EQ61" s="108"/>
      <c r="ER61" s="108"/>
      <c r="ES61" s="108"/>
      <c r="ET61" s="108"/>
      <c r="EU61" s="108"/>
      <c r="EV61" s="108"/>
      <c r="EW61" s="108"/>
      <c r="EX61" s="108"/>
      <c r="EY61" s="108"/>
      <c r="EZ61" s="108"/>
      <c r="FA61" s="108"/>
      <c r="FB61" s="108">
        <v>0</v>
      </c>
      <c r="FC61" s="108"/>
      <c r="FD61" s="108"/>
      <c r="FE61" s="108"/>
      <c r="FF61" s="108">
        <v>0</v>
      </c>
      <c r="FG61" s="108"/>
      <c r="FH61" s="108"/>
      <c r="FI61" s="108"/>
      <c r="FJ61" s="108"/>
      <c r="FK61" s="108"/>
      <c r="FL61" s="108"/>
      <c r="FM61" s="108"/>
      <c r="FN61" s="108"/>
      <c r="FO61" s="108"/>
      <c r="FP61" s="108"/>
      <c r="FQ61" s="108"/>
      <c r="FR61" s="108"/>
      <c r="FS61" s="108"/>
      <c r="FT61" s="108"/>
      <c r="FU61" s="108"/>
      <c r="FV61" s="108"/>
      <c r="FW61" s="108">
        <v>0</v>
      </c>
      <c r="FX61" s="108"/>
      <c r="FY61" s="108"/>
      <c r="FZ61" s="108"/>
      <c r="GA61" s="108"/>
      <c r="GB61" s="108"/>
      <c r="GC61" s="108"/>
      <c r="GD61" s="108"/>
      <c r="GE61" s="108"/>
      <c r="GF61" s="108"/>
      <c r="GG61" s="108"/>
      <c r="GH61" s="108"/>
      <c r="GI61" s="108"/>
      <c r="GJ61" s="108"/>
      <c r="GK61" s="108"/>
      <c r="GL61" s="108"/>
      <c r="GM61" s="108"/>
      <c r="GN61" s="108"/>
      <c r="GO61" s="108"/>
      <c r="GP61" s="108"/>
      <c r="GQ61" s="108"/>
      <c r="GR61" s="108"/>
      <c r="GS61" s="108"/>
      <c r="GT61" s="108"/>
      <c r="GU61" s="108"/>
      <c r="GV61" s="108"/>
      <c r="GW61" s="108"/>
      <c r="GX61" s="108"/>
      <c r="GY61" s="108"/>
      <c r="GZ61" s="108"/>
      <c r="HA61" s="108"/>
      <c r="HB61" s="108"/>
      <c r="HC61" s="108"/>
      <c r="HD61" s="108"/>
      <c r="HE61" s="108"/>
      <c r="HF61" s="108"/>
      <c r="HG61" s="108"/>
      <c r="HH61" s="108"/>
      <c r="HI61" s="108"/>
      <c r="HJ61" s="108"/>
      <c r="HK61" s="108"/>
      <c r="HL61" s="108"/>
      <c r="HM61" s="108"/>
      <c r="HN61" s="108"/>
      <c r="HO61" s="108"/>
      <c r="HP61" s="108"/>
      <c r="HQ61" s="108"/>
      <c r="HR61" s="108"/>
      <c r="HS61" s="108"/>
      <c r="HT61" s="108"/>
      <c r="HU61" s="108"/>
      <c r="HV61" s="108"/>
      <c r="HW61" s="108"/>
      <c r="HX61" s="108"/>
      <c r="HY61" s="108"/>
      <c r="HZ61" s="108"/>
      <c r="IA61" s="108"/>
      <c r="IB61" s="108"/>
      <c r="IC61" s="108"/>
      <c r="ID61" s="108"/>
      <c r="IE61" s="108"/>
      <c r="IF61" s="108"/>
      <c r="IG61" s="108"/>
      <c r="IH61" s="108"/>
    </row>
    <row r="62" spans="1:242" s="32" customFormat="1" ht="24" customHeight="1" x14ac:dyDescent="0.2">
      <c r="A62" s="112" t="s">
        <v>129</v>
      </c>
      <c r="B62" s="51">
        <v>55</v>
      </c>
      <c r="C62" s="51" t="s">
        <v>130</v>
      </c>
      <c r="D62" s="30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108"/>
      <c r="AC62" s="108"/>
      <c r="AD62" s="108"/>
      <c r="AE62" s="108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08"/>
      <c r="AV62" s="108"/>
      <c r="AW62" s="108"/>
      <c r="AX62" s="108"/>
      <c r="AY62" s="108"/>
      <c r="AZ62" s="108"/>
      <c r="BA62" s="108"/>
      <c r="BB62" s="108"/>
      <c r="BC62" s="108"/>
      <c r="BD62" s="108"/>
      <c r="BE62" s="108"/>
      <c r="BF62" s="108"/>
      <c r="BG62" s="108"/>
      <c r="BH62" s="108"/>
      <c r="BI62" s="108"/>
      <c r="BJ62" s="108"/>
      <c r="BK62" s="108"/>
      <c r="BL62" s="108"/>
      <c r="BM62" s="108"/>
      <c r="BN62" s="108"/>
      <c r="BO62" s="108"/>
      <c r="BP62" s="108"/>
      <c r="BQ62" s="108"/>
      <c r="BR62" s="108"/>
      <c r="BS62" s="108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  <c r="CF62" s="108"/>
      <c r="CG62" s="108"/>
      <c r="CH62" s="108"/>
      <c r="CI62" s="108"/>
      <c r="CJ62" s="108"/>
      <c r="CK62" s="108"/>
      <c r="CL62" s="108"/>
      <c r="CM62" s="108"/>
      <c r="CN62" s="108"/>
      <c r="CO62" s="108"/>
      <c r="CP62" s="108"/>
      <c r="CQ62" s="108"/>
      <c r="CR62" s="108"/>
      <c r="CS62" s="108"/>
      <c r="CT62" s="108"/>
      <c r="CU62" s="108"/>
      <c r="CV62" s="108"/>
      <c r="CW62" s="108"/>
      <c r="CX62" s="108"/>
      <c r="CY62" s="108"/>
      <c r="CZ62" s="108"/>
      <c r="DA62" s="108"/>
      <c r="DB62" s="108"/>
      <c r="DC62" s="108"/>
      <c r="DD62" s="108"/>
      <c r="DE62" s="108"/>
      <c r="DF62" s="108"/>
      <c r="DG62" s="108"/>
      <c r="DH62" s="108"/>
      <c r="DI62" s="108"/>
      <c r="DJ62" s="108"/>
      <c r="DK62" s="108"/>
      <c r="DL62" s="108"/>
      <c r="DM62" s="108"/>
      <c r="DN62" s="108"/>
      <c r="DO62" s="108"/>
      <c r="DP62" s="108"/>
      <c r="DQ62" s="108"/>
      <c r="DR62" s="108"/>
      <c r="DS62" s="108"/>
      <c r="DT62" s="108"/>
      <c r="DU62" s="108"/>
      <c r="DV62" s="108"/>
      <c r="DW62" s="108"/>
      <c r="DX62" s="108"/>
      <c r="DY62" s="108"/>
      <c r="DZ62" s="108"/>
      <c r="EA62" s="108"/>
      <c r="EB62" s="108"/>
      <c r="EC62" s="108"/>
      <c r="ED62" s="108"/>
      <c r="EE62" s="108"/>
      <c r="EF62" s="108"/>
      <c r="EG62" s="108"/>
      <c r="EH62" s="108"/>
      <c r="EI62" s="108"/>
      <c r="EJ62" s="108"/>
      <c r="EK62" s="108"/>
      <c r="EL62" s="108"/>
      <c r="EM62" s="108"/>
      <c r="EN62" s="108"/>
      <c r="EO62" s="108"/>
      <c r="EP62" s="108"/>
      <c r="EQ62" s="108"/>
      <c r="ER62" s="108"/>
      <c r="ES62" s="108"/>
      <c r="ET62" s="108"/>
      <c r="EU62" s="108"/>
      <c r="EV62" s="108"/>
      <c r="EW62" s="108"/>
      <c r="EX62" s="108"/>
      <c r="EY62" s="108"/>
      <c r="EZ62" s="108"/>
      <c r="FA62" s="108"/>
      <c r="FB62" s="108">
        <v>0</v>
      </c>
      <c r="FC62" s="108"/>
      <c r="FD62" s="108"/>
      <c r="FE62" s="108"/>
      <c r="FF62" s="108">
        <v>0</v>
      </c>
      <c r="FG62" s="108"/>
      <c r="FH62" s="108"/>
      <c r="FI62" s="108"/>
      <c r="FJ62" s="108"/>
      <c r="FK62" s="108"/>
      <c r="FL62" s="108"/>
      <c r="FM62" s="108"/>
      <c r="FN62" s="108"/>
      <c r="FO62" s="108"/>
      <c r="FP62" s="108"/>
      <c r="FQ62" s="108"/>
      <c r="FR62" s="108"/>
      <c r="FS62" s="108"/>
      <c r="FT62" s="108"/>
      <c r="FU62" s="108"/>
      <c r="FV62" s="108"/>
      <c r="FW62" s="108">
        <v>0</v>
      </c>
      <c r="FX62" s="108"/>
      <c r="FY62" s="108"/>
      <c r="FZ62" s="108"/>
      <c r="GA62" s="108"/>
      <c r="GB62" s="108"/>
      <c r="GC62" s="108"/>
      <c r="GD62" s="108"/>
      <c r="GE62" s="108"/>
      <c r="GF62" s="108"/>
      <c r="GG62" s="108"/>
      <c r="GH62" s="108"/>
      <c r="GI62" s="108"/>
      <c r="GJ62" s="108"/>
      <c r="GK62" s="108"/>
      <c r="GL62" s="108"/>
      <c r="GM62" s="108"/>
      <c r="GN62" s="108"/>
      <c r="GO62" s="108"/>
      <c r="GP62" s="108"/>
      <c r="GQ62" s="108"/>
      <c r="GR62" s="108"/>
      <c r="GS62" s="108"/>
      <c r="GT62" s="108"/>
      <c r="GU62" s="108"/>
      <c r="GV62" s="108"/>
      <c r="GW62" s="108"/>
      <c r="GX62" s="108"/>
      <c r="GY62" s="108"/>
      <c r="GZ62" s="108"/>
      <c r="HA62" s="108"/>
      <c r="HB62" s="108">
        <v>0</v>
      </c>
      <c r="HC62" s="108">
        <v>0</v>
      </c>
      <c r="HD62" s="108">
        <v>0</v>
      </c>
      <c r="HE62" s="108">
        <v>0</v>
      </c>
      <c r="HF62" s="108"/>
      <c r="HG62" s="108"/>
      <c r="HH62" s="108"/>
      <c r="HI62" s="108"/>
      <c r="HJ62" s="108"/>
      <c r="HK62" s="108"/>
      <c r="HL62" s="108"/>
      <c r="HM62" s="108"/>
      <c r="HN62" s="108"/>
      <c r="HO62" s="108"/>
      <c r="HP62" s="108"/>
      <c r="HQ62" s="108"/>
      <c r="HR62" s="108"/>
      <c r="HS62" s="108"/>
      <c r="HT62" s="108"/>
      <c r="HU62" s="108"/>
      <c r="HV62" s="108"/>
      <c r="HW62" s="108"/>
      <c r="HX62" s="108"/>
      <c r="HY62" s="108"/>
      <c r="HZ62" s="108"/>
      <c r="IA62" s="108"/>
      <c r="IB62" s="108"/>
      <c r="IC62" s="108"/>
      <c r="ID62" s="108"/>
      <c r="IE62" s="108"/>
      <c r="IF62" s="108"/>
      <c r="IG62" s="108"/>
      <c r="IH62" s="108"/>
    </row>
    <row r="63" spans="1:242" s="32" customFormat="1" ht="24" customHeight="1" x14ac:dyDescent="0.2">
      <c r="A63" s="112" t="s">
        <v>67</v>
      </c>
      <c r="B63" s="51">
        <v>56</v>
      </c>
      <c r="C63" s="51" t="s">
        <v>131</v>
      </c>
      <c r="D63" s="30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08"/>
      <c r="CN63" s="108"/>
      <c r="CO63" s="10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/>
      <c r="DC63" s="108"/>
      <c r="DD63" s="108"/>
      <c r="DE63" s="108"/>
      <c r="DF63" s="108"/>
      <c r="DG63" s="108"/>
      <c r="DH63" s="108"/>
      <c r="DI63" s="108"/>
      <c r="DJ63" s="108"/>
      <c r="DK63" s="108"/>
      <c r="DL63" s="108"/>
      <c r="DM63" s="108"/>
      <c r="DN63" s="108"/>
      <c r="DO63" s="108"/>
      <c r="DP63" s="108"/>
      <c r="DQ63" s="108"/>
      <c r="DR63" s="108"/>
      <c r="DS63" s="108"/>
      <c r="DT63" s="108"/>
      <c r="DU63" s="108"/>
      <c r="DV63" s="108"/>
      <c r="DW63" s="108"/>
      <c r="DX63" s="108"/>
      <c r="DY63" s="108"/>
      <c r="DZ63" s="108"/>
      <c r="EA63" s="108"/>
      <c r="EB63" s="108"/>
      <c r="EC63" s="108"/>
      <c r="ED63" s="108"/>
      <c r="EE63" s="108"/>
      <c r="EF63" s="108"/>
      <c r="EG63" s="108"/>
      <c r="EH63" s="108"/>
      <c r="EI63" s="108"/>
      <c r="EJ63" s="108"/>
      <c r="EK63" s="108"/>
      <c r="EL63" s="108"/>
      <c r="EM63" s="108"/>
      <c r="EN63" s="108"/>
      <c r="EO63" s="108"/>
      <c r="EP63" s="108"/>
      <c r="EQ63" s="108"/>
      <c r="ER63" s="108"/>
      <c r="ES63" s="108"/>
      <c r="ET63" s="108"/>
      <c r="EU63" s="108"/>
      <c r="EV63" s="108"/>
      <c r="EW63" s="108"/>
      <c r="EX63" s="108"/>
      <c r="EY63" s="108"/>
      <c r="EZ63" s="108"/>
      <c r="FA63" s="108"/>
      <c r="FB63" s="108">
        <v>0</v>
      </c>
      <c r="FC63" s="108"/>
      <c r="FD63" s="108"/>
      <c r="FE63" s="108"/>
      <c r="FF63" s="108">
        <v>0</v>
      </c>
      <c r="FG63" s="108"/>
      <c r="FH63" s="108"/>
      <c r="FI63" s="108"/>
      <c r="FJ63" s="108"/>
      <c r="FK63" s="108"/>
      <c r="FL63" s="108"/>
      <c r="FM63" s="108"/>
      <c r="FN63" s="108"/>
      <c r="FO63" s="108"/>
      <c r="FP63" s="108"/>
      <c r="FQ63" s="108"/>
      <c r="FR63" s="108"/>
      <c r="FS63" s="108"/>
      <c r="FT63" s="108"/>
      <c r="FU63" s="108"/>
      <c r="FV63" s="108"/>
      <c r="FW63" s="108">
        <v>0</v>
      </c>
      <c r="FX63" s="108"/>
      <c r="FY63" s="108"/>
      <c r="FZ63" s="108"/>
      <c r="GA63" s="108"/>
      <c r="GB63" s="108"/>
      <c r="GC63" s="108"/>
      <c r="GD63" s="108"/>
      <c r="GE63" s="108"/>
      <c r="GF63" s="108"/>
      <c r="GG63" s="108"/>
      <c r="GH63" s="108"/>
      <c r="GI63" s="108"/>
      <c r="GJ63" s="108"/>
      <c r="GK63" s="108"/>
      <c r="GL63" s="108"/>
      <c r="GM63" s="108"/>
      <c r="GN63" s="108"/>
      <c r="GO63" s="108"/>
      <c r="GP63" s="108"/>
      <c r="GQ63" s="108"/>
      <c r="GR63" s="108"/>
      <c r="GS63" s="108"/>
      <c r="GT63" s="108"/>
      <c r="GU63" s="108"/>
      <c r="GV63" s="108"/>
      <c r="GW63" s="108"/>
      <c r="GX63" s="108"/>
      <c r="GY63" s="108"/>
      <c r="GZ63" s="108"/>
      <c r="HA63" s="108"/>
      <c r="HB63" s="108">
        <v>0</v>
      </c>
      <c r="HC63" s="108">
        <v>0</v>
      </c>
      <c r="HD63" s="108">
        <v>0</v>
      </c>
      <c r="HE63" s="108">
        <v>0</v>
      </c>
      <c r="HF63" s="108"/>
      <c r="HG63" s="108"/>
      <c r="HH63" s="108"/>
      <c r="HI63" s="108"/>
      <c r="HJ63" s="108"/>
      <c r="HK63" s="108"/>
      <c r="HL63" s="108"/>
      <c r="HM63" s="108"/>
      <c r="HN63" s="108"/>
      <c r="HO63" s="108"/>
      <c r="HP63" s="108"/>
      <c r="HQ63" s="108"/>
      <c r="HR63" s="108"/>
      <c r="HS63" s="108"/>
      <c r="HT63" s="108"/>
      <c r="HU63" s="108"/>
      <c r="HV63" s="108"/>
      <c r="HW63" s="108"/>
      <c r="HX63" s="108"/>
      <c r="HY63" s="108"/>
      <c r="HZ63" s="108"/>
      <c r="IA63" s="108"/>
      <c r="IB63" s="108"/>
      <c r="IC63" s="108"/>
      <c r="ID63" s="108"/>
      <c r="IE63" s="108"/>
      <c r="IF63" s="108"/>
      <c r="IG63" s="108"/>
      <c r="IH63" s="108"/>
    </row>
    <row r="64" spans="1:242" s="32" customFormat="1" ht="12.95" customHeight="1" x14ac:dyDescent="0.2">
      <c r="A64" s="112" t="s">
        <v>132</v>
      </c>
      <c r="B64" s="51">
        <v>57</v>
      </c>
      <c r="C64" s="51" t="s">
        <v>133</v>
      </c>
      <c r="D64" s="30"/>
      <c r="E64" s="108">
        <f t="shared" si="90"/>
        <v>5881.0999999999995</v>
      </c>
      <c r="F64" s="108">
        <f t="shared" ref="F64:F72" si="121">L64</f>
        <v>0</v>
      </c>
      <c r="G64" s="108">
        <f t="shared" ref="G64:G72" si="122">O64</f>
        <v>0</v>
      </c>
      <c r="H64" s="108">
        <f t="shared" ref="H64:H72" si="123">R64</f>
        <v>0</v>
      </c>
      <c r="I64" s="108">
        <f t="shared" ref="I64:I72" si="124">U64</f>
        <v>5881.0999999999995</v>
      </c>
      <c r="J64" s="108">
        <f t="shared" ref="J64:U64" si="125">J65+J70+J82+J83+J86</f>
        <v>0</v>
      </c>
      <c r="K64" s="108">
        <f t="shared" si="125"/>
        <v>0</v>
      </c>
      <c r="L64" s="108">
        <f t="shared" si="125"/>
        <v>0</v>
      </c>
      <c r="M64" s="108">
        <f t="shared" si="125"/>
        <v>0</v>
      </c>
      <c r="N64" s="108">
        <f t="shared" si="125"/>
        <v>0</v>
      </c>
      <c r="O64" s="108">
        <f t="shared" si="125"/>
        <v>0</v>
      </c>
      <c r="P64" s="108">
        <f t="shared" si="125"/>
        <v>0</v>
      </c>
      <c r="Q64" s="108">
        <f t="shared" si="125"/>
        <v>0</v>
      </c>
      <c r="R64" s="108">
        <f t="shared" si="125"/>
        <v>0</v>
      </c>
      <c r="S64" s="108">
        <f t="shared" si="125"/>
        <v>0</v>
      </c>
      <c r="T64" s="108">
        <f t="shared" si="125"/>
        <v>0</v>
      </c>
      <c r="U64" s="108">
        <f t="shared" si="125"/>
        <v>5881.0999999999995</v>
      </c>
      <c r="V64" s="108">
        <f t="shared" si="92"/>
        <v>8088.6999999999989</v>
      </c>
      <c r="W64" s="108">
        <f t="shared" ref="W64:W72" si="126">AC64</f>
        <v>0</v>
      </c>
      <c r="X64" s="108">
        <f t="shared" ref="X64:X72" si="127">AF64</f>
        <v>0</v>
      </c>
      <c r="Y64" s="108">
        <f t="shared" ref="Y64:Y72" si="128">AI64</f>
        <v>0</v>
      </c>
      <c r="Z64" s="108">
        <f t="shared" ref="Z64:Z72" si="129">AL64</f>
        <v>8088.6999999999989</v>
      </c>
      <c r="AA64" s="108">
        <f t="shared" ref="AA64:AL64" si="130">AA65+AA70+AA82+AA83+AA86</f>
        <v>0</v>
      </c>
      <c r="AB64" s="108">
        <f t="shared" si="130"/>
        <v>0</v>
      </c>
      <c r="AC64" s="108">
        <f t="shared" si="130"/>
        <v>0</v>
      </c>
      <c r="AD64" s="108">
        <f t="shared" si="130"/>
        <v>0</v>
      </c>
      <c r="AE64" s="108">
        <f t="shared" si="130"/>
        <v>0</v>
      </c>
      <c r="AF64" s="108">
        <f t="shared" si="130"/>
        <v>0</v>
      </c>
      <c r="AG64" s="108">
        <f t="shared" si="130"/>
        <v>0</v>
      </c>
      <c r="AH64" s="108">
        <f t="shared" si="130"/>
        <v>0</v>
      </c>
      <c r="AI64" s="108">
        <f t="shared" si="130"/>
        <v>0</v>
      </c>
      <c r="AJ64" s="108">
        <f t="shared" si="130"/>
        <v>0</v>
      </c>
      <c r="AK64" s="108">
        <f t="shared" si="130"/>
        <v>0</v>
      </c>
      <c r="AL64" s="108">
        <f t="shared" si="130"/>
        <v>8088.6999999999989</v>
      </c>
      <c r="AM64" s="108">
        <f t="shared" si="94"/>
        <v>59085.4</v>
      </c>
      <c r="AN64" s="108">
        <f t="shared" ref="AN64:AN72" si="131">AT64</f>
        <v>0</v>
      </c>
      <c r="AO64" s="108">
        <f t="shared" ref="AO64:AO72" si="132">AW64</f>
        <v>0</v>
      </c>
      <c r="AP64" s="108">
        <f t="shared" ref="AP64:AP72" si="133">AZ64</f>
        <v>0</v>
      </c>
      <c r="AQ64" s="108">
        <f t="shared" ref="AQ64:AQ72" si="134">BC64</f>
        <v>59085.4</v>
      </c>
      <c r="AR64" s="108">
        <f t="shared" ref="AR64:BC64" si="135">AR65+AR70+AR82+AR83+AR86</f>
        <v>0</v>
      </c>
      <c r="AS64" s="108">
        <f t="shared" si="135"/>
        <v>0</v>
      </c>
      <c r="AT64" s="108">
        <f t="shared" si="135"/>
        <v>0</v>
      </c>
      <c r="AU64" s="108">
        <f t="shared" si="135"/>
        <v>0</v>
      </c>
      <c r="AV64" s="108">
        <f t="shared" si="135"/>
        <v>0</v>
      </c>
      <c r="AW64" s="108">
        <f t="shared" si="135"/>
        <v>0</v>
      </c>
      <c r="AX64" s="108">
        <f t="shared" si="135"/>
        <v>0</v>
      </c>
      <c r="AY64" s="108">
        <f t="shared" si="135"/>
        <v>0</v>
      </c>
      <c r="AZ64" s="108">
        <f t="shared" si="135"/>
        <v>0</v>
      </c>
      <c r="BA64" s="108">
        <f t="shared" si="135"/>
        <v>0</v>
      </c>
      <c r="BB64" s="108">
        <f t="shared" si="135"/>
        <v>0</v>
      </c>
      <c r="BC64" s="108">
        <f t="shared" si="135"/>
        <v>59085.4</v>
      </c>
      <c r="BD64" s="108">
        <f t="shared" ref="BD64:BD72" si="136">BH64</f>
        <v>410613</v>
      </c>
      <c r="BE64" s="108">
        <f t="shared" ref="BE64:BE72" si="137">BK64</f>
        <v>0</v>
      </c>
      <c r="BF64" s="108">
        <f t="shared" ref="BF64:BF72" si="138">BN64</f>
        <v>0</v>
      </c>
      <c r="BG64" s="108">
        <f t="shared" ref="BG64:BG72" si="139">BQ64</f>
        <v>0</v>
      </c>
      <c r="BH64" s="108">
        <f t="shared" ref="BH64:BH72" si="140">BT64</f>
        <v>410613</v>
      </c>
      <c r="BI64" s="108">
        <f t="shared" ref="BI64:BT64" si="141">BI65+BI70+BI82+BI83+BI86</f>
        <v>0</v>
      </c>
      <c r="BJ64" s="108">
        <f t="shared" si="141"/>
        <v>0</v>
      </c>
      <c r="BK64" s="108">
        <f t="shared" si="141"/>
        <v>0</v>
      </c>
      <c r="BL64" s="108">
        <f t="shared" si="141"/>
        <v>0</v>
      </c>
      <c r="BM64" s="108">
        <f t="shared" si="141"/>
        <v>0</v>
      </c>
      <c r="BN64" s="108">
        <f t="shared" si="141"/>
        <v>0</v>
      </c>
      <c r="BO64" s="108">
        <f t="shared" si="141"/>
        <v>0</v>
      </c>
      <c r="BP64" s="108">
        <f t="shared" si="141"/>
        <v>0</v>
      </c>
      <c r="BQ64" s="108">
        <f t="shared" si="141"/>
        <v>0</v>
      </c>
      <c r="BR64" s="108">
        <f t="shared" si="141"/>
        <v>0</v>
      </c>
      <c r="BS64" s="108">
        <f t="shared" si="141"/>
        <v>0</v>
      </c>
      <c r="BT64" s="108">
        <f t="shared" si="141"/>
        <v>410613</v>
      </c>
      <c r="BU64" s="108">
        <f t="shared" ref="BU64:BU72" si="142">BY64</f>
        <v>994984</v>
      </c>
      <c r="BV64" s="108">
        <f t="shared" si="16"/>
        <v>0</v>
      </c>
      <c r="BW64" s="108">
        <f t="shared" si="17"/>
        <v>0</v>
      </c>
      <c r="BX64" s="108">
        <f t="shared" si="18"/>
        <v>0</v>
      </c>
      <c r="BY64" s="108">
        <f t="shared" si="89"/>
        <v>994984</v>
      </c>
      <c r="BZ64" s="108">
        <f t="shared" ref="BZ64:CK64" si="143">BZ65+BZ70+BZ82+BZ83+BZ86</f>
        <v>0</v>
      </c>
      <c r="CA64" s="108">
        <f t="shared" si="143"/>
        <v>0</v>
      </c>
      <c r="CB64" s="108">
        <f t="shared" si="143"/>
        <v>0</v>
      </c>
      <c r="CC64" s="108">
        <f t="shared" si="143"/>
        <v>0</v>
      </c>
      <c r="CD64" s="108">
        <f t="shared" si="143"/>
        <v>0</v>
      </c>
      <c r="CE64" s="108">
        <f t="shared" si="143"/>
        <v>0</v>
      </c>
      <c r="CF64" s="108">
        <f t="shared" si="143"/>
        <v>0</v>
      </c>
      <c r="CG64" s="108">
        <f t="shared" si="143"/>
        <v>0</v>
      </c>
      <c r="CH64" s="108">
        <f t="shared" si="143"/>
        <v>0</v>
      </c>
      <c r="CI64" s="108">
        <f t="shared" si="143"/>
        <v>0</v>
      </c>
      <c r="CJ64" s="108">
        <f t="shared" si="143"/>
        <v>0</v>
      </c>
      <c r="CK64" s="108">
        <f t="shared" si="143"/>
        <v>994984</v>
      </c>
      <c r="CL64" s="108">
        <f t="shared" ref="CL64:CL72" si="144">DB64</f>
        <v>1545347</v>
      </c>
      <c r="CM64" s="108">
        <v>256797</v>
      </c>
      <c r="CN64" s="108">
        <v>334009.40000000002</v>
      </c>
      <c r="CO64" s="108">
        <v>470516.8</v>
      </c>
      <c r="CP64" s="108">
        <v>484023.8</v>
      </c>
      <c r="CQ64" s="108">
        <f t="shared" ref="CQ64:DB64" si="145">CQ65+CQ70+CQ82+CQ83+CQ86</f>
        <v>58609.600000000006</v>
      </c>
      <c r="CR64" s="108">
        <f t="shared" si="145"/>
        <v>143214.90000000002</v>
      </c>
      <c r="CS64" s="108">
        <f t="shared" si="145"/>
        <v>256797</v>
      </c>
      <c r="CT64" s="108">
        <v>347179.7</v>
      </c>
      <c r="CU64" s="108">
        <f t="shared" si="145"/>
        <v>444218.19999999995</v>
      </c>
      <c r="CV64" s="108">
        <f t="shared" si="145"/>
        <v>590806.39999999991</v>
      </c>
      <c r="CW64" s="108">
        <f t="shared" si="145"/>
        <v>731591.6</v>
      </c>
      <c r="CX64" s="108">
        <f t="shared" si="145"/>
        <v>902895.5</v>
      </c>
      <c r="CY64" s="108">
        <f t="shared" si="145"/>
        <v>1061323.2000000002</v>
      </c>
      <c r="CZ64" s="108">
        <f t="shared" si="145"/>
        <v>1210609.8</v>
      </c>
      <c r="DA64" s="108">
        <f t="shared" si="145"/>
        <v>1365129.3</v>
      </c>
      <c r="DB64" s="108">
        <f t="shared" si="145"/>
        <v>1545347</v>
      </c>
      <c r="DC64" s="108">
        <f t="shared" si="108"/>
        <v>2039511</v>
      </c>
      <c r="DD64" s="108">
        <v>353676</v>
      </c>
      <c r="DE64" s="108">
        <v>431231.2</v>
      </c>
      <c r="DF64" s="108">
        <v>544734.30000000005</v>
      </c>
      <c r="DG64" s="108">
        <v>709869.5</v>
      </c>
      <c r="DH64" s="108">
        <f t="shared" ref="DH64:DS64" si="146">DH65+DH70+DH82+DH83+DH86</f>
        <v>105707.6</v>
      </c>
      <c r="DI64" s="108">
        <f t="shared" si="146"/>
        <v>220630.70000000004</v>
      </c>
      <c r="DJ64" s="108">
        <f t="shared" si="146"/>
        <v>353676</v>
      </c>
      <c r="DK64" s="108">
        <f t="shared" si="146"/>
        <v>485806.30000000005</v>
      </c>
      <c r="DL64" s="108">
        <f t="shared" si="146"/>
        <v>639511.1</v>
      </c>
      <c r="DM64" s="108">
        <f t="shared" si="146"/>
        <v>784907.2</v>
      </c>
      <c r="DN64" s="108">
        <f t="shared" si="146"/>
        <v>966313.90000000014</v>
      </c>
      <c r="DO64" s="108">
        <f t="shared" si="146"/>
        <v>1157841.2999999998</v>
      </c>
      <c r="DP64" s="108">
        <f t="shared" si="146"/>
        <v>1329641.5</v>
      </c>
      <c r="DQ64" s="108">
        <f t="shared" si="146"/>
        <v>1516541.7</v>
      </c>
      <c r="DR64" s="108">
        <f t="shared" si="146"/>
        <v>1686212.9999999998</v>
      </c>
      <c r="DS64" s="108">
        <f t="shared" si="146"/>
        <v>2039511</v>
      </c>
      <c r="DT64" s="108">
        <f t="shared" ref="DT64:DT72" si="147">EJ64</f>
        <v>2901297</v>
      </c>
      <c r="DU64" s="108">
        <v>478815.9</v>
      </c>
      <c r="DV64" s="108">
        <v>609054</v>
      </c>
      <c r="DW64" s="108">
        <v>739065.7</v>
      </c>
      <c r="DX64" s="108">
        <v>1074361.3999999999</v>
      </c>
      <c r="DY64" s="108">
        <f t="shared" ref="DY64:EJ64" si="148">DY65+DY70+DY82+DY83+DY86</f>
        <v>136794.5</v>
      </c>
      <c r="DZ64" s="108">
        <f t="shared" si="148"/>
        <v>291133.59999999998</v>
      </c>
      <c r="EA64" s="108">
        <f t="shared" si="148"/>
        <v>478815.89999999997</v>
      </c>
      <c r="EB64" s="108">
        <f t="shared" si="148"/>
        <v>678979.5</v>
      </c>
      <c r="EC64" s="108">
        <f t="shared" si="148"/>
        <v>888719.5</v>
      </c>
      <c r="ED64" s="108">
        <f t="shared" si="148"/>
        <v>1087869.8999999999</v>
      </c>
      <c r="EE64" s="108">
        <f t="shared" si="148"/>
        <v>1340526.2</v>
      </c>
      <c r="EF64" s="108">
        <f t="shared" si="148"/>
        <v>1575618</v>
      </c>
      <c r="EG64" s="108">
        <f t="shared" si="148"/>
        <v>1826935.6</v>
      </c>
      <c r="EH64" s="108">
        <f t="shared" si="148"/>
        <v>2130836.6999999997</v>
      </c>
      <c r="EI64" s="108">
        <f t="shared" si="148"/>
        <v>2443983.9</v>
      </c>
      <c r="EJ64" s="108">
        <f t="shared" si="148"/>
        <v>2901297</v>
      </c>
      <c r="EK64" s="108">
        <v>3593269</v>
      </c>
      <c r="EL64" s="108">
        <v>774203.5</v>
      </c>
      <c r="EM64" s="108">
        <v>814817.7</v>
      </c>
      <c r="EN64" s="108">
        <v>964310.2</v>
      </c>
      <c r="EO64" s="108">
        <v>1039937.6</v>
      </c>
      <c r="EP64" s="108">
        <f t="shared" ref="EP64:EW64" si="149">EP65+EP70+EP82+EP83+EP86</f>
        <v>222735.80000000002</v>
      </c>
      <c r="EQ64" s="108">
        <f t="shared" si="149"/>
        <v>490119.39999999997</v>
      </c>
      <c r="ER64" s="108">
        <f t="shared" si="149"/>
        <v>774203.5</v>
      </c>
      <c r="ES64" s="108">
        <f t="shared" si="149"/>
        <v>1058231.8</v>
      </c>
      <c r="ET64" s="108">
        <f t="shared" si="149"/>
        <v>1328500.3999999999</v>
      </c>
      <c r="EU64" s="108">
        <f t="shared" si="149"/>
        <v>1589021.1999999997</v>
      </c>
      <c r="EV64" s="108">
        <f t="shared" si="149"/>
        <v>1894551.4000000004</v>
      </c>
      <c r="EW64" s="108">
        <f t="shared" si="149"/>
        <v>2215824.2000000002</v>
      </c>
      <c r="EX64" s="108">
        <v>2553331.4</v>
      </c>
      <c r="EY64" s="108">
        <v>2876969.8</v>
      </c>
      <c r="EZ64" s="108">
        <v>3206342.4</v>
      </c>
      <c r="FA64" s="108">
        <v>3593269</v>
      </c>
      <c r="FB64" s="108">
        <v>4496638</v>
      </c>
      <c r="FC64" s="108">
        <v>807562.8</v>
      </c>
      <c r="FD64" s="108">
        <v>912669.3</v>
      </c>
      <c r="FE64" s="108">
        <v>1252452</v>
      </c>
      <c r="FF64" s="108">
        <v>1523953.9</v>
      </c>
      <c r="FG64" s="108">
        <v>202016.4</v>
      </c>
      <c r="FH64" s="108">
        <v>463031.6</v>
      </c>
      <c r="FI64" s="108">
        <v>807562.8</v>
      </c>
      <c r="FJ64" s="108">
        <v>1091174.2</v>
      </c>
      <c r="FK64" s="108">
        <v>1419033.9</v>
      </c>
      <c r="FL64" s="108">
        <v>1720232.1</v>
      </c>
      <c r="FM64" s="108">
        <v>2069916.9</v>
      </c>
      <c r="FN64" s="108">
        <v>2520415.9</v>
      </c>
      <c r="FO64" s="108">
        <v>2972684.1</v>
      </c>
      <c r="FP64" s="108">
        <v>3440616.1</v>
      </c>
      <c r="FQ64" s="108">
        <v>3941302.6</v>
      </c>
      <c r="FR64" s="108">
        <v>4496638</v>
      </c>
      <c r="FS64" s="108">
        <v>6020732</v>
      </c>
      <c r="FT64" s="108">
        <v>1032649.4</v>
      </c>
      <c r="FU64" s="108">
        <v>1380709.6</v>
      </c>
      <c r="FV64" s="108">
        <v>1576232</v>
      </c>
      <c r="FW64" s="108">
        <v>2031141</v>
      </c>
      <c r="FX64" s="108">
        <v>271914.8</v>
      </c>
      <c r="FY64" s="108">
        <v>604078.9</v>
      </c>
      <c r="FZ64" s="108">
        <f>FZ65+FZ70+FZ82+FZ83+FZ86</f>
        <v>1032649.4</v>
      </c>
      <c r="GA64" s="108">
        <v>1402009.4</v>
      </c>
      <c r="GB64" s="108">
        <v>1911408.5</v>
      </c>
      <c r="GC64" s="108">
        <v>2413359</v>
      </c>
      <c r="GD64" s="108">
        <v>2893194.2</v>
      </c>
      <c r="GE64" s="108">
        <v>3433671.1</v>
      </c>
      <c r="GF64" s="108">
        <v>3989591</v>
      </c>
      <c r="GG64" s="108">
        <v>4610027.66</v>
      </c>
      <c r="GH64" s="108">
        <v>5255129.8</v>
      </c>
      <c r="GI64" s="108">
        <v>6020732</v>
      </c>
      <c r="GJ64" s="108">
        <v>6877913.3999999985</v>
      </c>
      <c r="GK64" s="108">
        <v>1343334.3</v>
      </c>
      <c r="GL64" s="108">
        <v>1609152.8</v>
      </c>
      <c r="GM64" s="108">
        <v>1578952.6</v>
      </c>
      <c r="GN64" s="108">
        <v>2346473.7999999998</v>
      </c>
      <c r="GO64" s="108">
        <v>425448.8</v>
      </c>
      <c r="GP64" s="108">
        <v>846578.7</v>
      </c>
      <c r="GQ64" s="108">
        <v>1343334.3</v>
      </c>
      <c r="GR64" s="108">
        <v>1863197.9</v>
      </c>
      <c r="GS64" s="108">
        <v>2394424.5</v>
      </c>
      <c r="GT64" s="108">
        <v>2952487.1</v>
      </c>
      <c r="GU64" s="108">
        <v>3495063.5</v>
      </c>
      <c r="GV64" s="108">
        <v>4051277.3</v>
      </c>
      <c r="GW64" s="108">
        <v>4531439.7</v>
      </c>
      <c r="GX64" s="108">
        <v>5178528.7</v>
      </c>
      <c r="GY64" s="108">
        <v>5942993</v>
      </c>
      <c r="GZ64" s="108">
        <v>6877913.5</v>
      </c>
      <c r="HA64" s="108">
        <v>7856618</v>
      </c>
      <c r="HB64" s="108">
        <v>1495947.7</v>
      </c>
      <c r="HC64" s="108">
        <v>1922342.5</v>
      </c>
      <c r="HD64" s="108">
        <v>2126340.5</v>
      </c>
      <c r="HE64" s="108">
        <v>2311987.2999999998</v>
      </c>
      <c r="HF64" s="108">
        <v>361551.7</v>
      </c>
      <c r="HG64" s="108">
        <v>776380.3</v>
      </c>
      <c r="HH64" s="108">
        <v>1495947.7</v>
      </c>
      <c r="HI64" s="108">
        <v>2029271.3</v>
      </c>
      <c r="HJ64" s="108">
        <v>2637774.4</v>
      </c>
      <c r="HK64" s="108">
        <v>3418290.2</v>
      </c>
      <c r="HL64" s="108">
        <v>3990942.6</v>
      </c>
      <c r="HM64" s="108">
        <v>4726083</v>
      </c>
      <c r="HN64" s="108">
        <v>5544630.7000000002</v>
      </c>
      <c r="HO64" s="108">
        <v>6144495.2999999998</v>
      </c>
      <c r="HP64" s="108">
        <v>6878158</v>
      </c>
      <c r="HQ64" s="108">
        <v>7856618</v>
      </c>
      <c r="HR64" s="108">
        <v>9108202.1999999993</v>
      </c>
      <c r="HS64" s="108">
        <v>1535813.2</v>
      </c>
      <c r="HT64" s="108">
        <v>2212721.2000000002</v>
      </c>
      <c r="HU64" s="108">
        <v>2608882.7999999998</v>
      </c>
      <c r="HV64" s="108">
        <v>2750785</v>
      </c>
      <c r="HW64" s="108">
        <v>410992</v>
      </c>
      <c r="HX64" s="108">
        <v>949199.4</v>
      </c>
      <c r="HY64" s="108">
        <v>1535813.2</v>
      </c>
      <c r="HZ64" s="108">
        <v>2199601.4</v>
      </c>
      <c r="IA64" s="108">
        <v>2967146.8</v>
      </c>
      <c r="IB64" s="108">
        <v>3748534.4</v>
      </c>
      <c r="IC64" s="108">
        <v>4562981.5999999996</v>
      </c>
      <c r="ID64" s="108">
        <v>5365556.5999999996</v>
      </c>
      <c r="IE64" s="108">
        <v>6357417.2000000002</v>
      </c>
      <c r="IF64" s="108">
        <v>7114642.7000000002</v>
      </c>
      <c r="IG64" s="108">
        <v>7894330.9000000004</v>
      </c>
      <c r="IH64" s="108">
        <v>9108202.1999999993</v>
      </c>
    </row>
    <row r="65" spans="1:242" s="32" customFormat="1" ht="24" customHeight="1" x14ac:dyDescent="0.2">
      <c r="A65" s="112" t="s">
        <v>134</v>
      </c>
      <c r="B65" s="51">
        <v>58</v>
      </c>
      <c r="C65" s="51" t="s">
        <v>135</v>
      </c>
      <c r="D65" s="30"/>
      <c r="E65" s="108">
        <f t="shared" si="90"/>
        <v>5859.9</v>
      </c>
      <c r="F65" s="108">
        <f t="shared" si="121"/>
        <v>0</v>
      </c>
      <c r="G65" s="108">
        <f t="shared" si="122"/>
        <v>0</v>
      </c>
      <c r="H65" s="108">
        <f t="shared" si="123"/>
        <v>0</v>
      </c>
      <c r="I65" s="108">
        <f t="shared" si="124"/>
        <v>5859.9</v>
      </c>
      <c r="J65" s="108">
        <f t="shared" ref="J65:U65" si="150">J66+J69</f>
        <v>0</v>
      </c>
      <c r="K65" s="108">
        <f t="shared" si="150"/>
        <v>0</v>
      </c>
      <c r="L65" s="108">
        <f t="shared" si="150"/>
        <v>0</v>
      </c>
      <c r="M65" s="108">
        <f t="shared" si="150"/>
        <v>0</v>
      </c>
      <c r="N65" s="108">
        <f t="shared" si="150"/>
        <v>0</v>
      </c>
      <c r="O65" s="108">
        <f t="shared" si="150"/>
        <v>0</v>
      </c>
      <c r="P65" s="108">
        <f t="shared" si="150"/>
        <v>0</v>
      </c>
      <c r="Q65" s="108">
        <f t="shared" si="150"/>
        <v>0</v>
      </c>
      <c r="R65" s="108">
        <f t="shared" si="150"/>
        <v>0</v>
      </c>
      <c r="S65" s="108">
        <f t="shared" si="150"/>
        <v>0</v>
      </c>
      <c r="T65" s="108">
        <f t="shared" si="150"/>
        <v>0</v>
      </c>
      <c r="U65" s="108">
        <f t="shared" si="150"/>
        <v>5859.9</v>
      </c>
      <c r="V65" s="108">
        <f t="shared" si="92"/>
        <v>7373.2999999999993</v>
      </c>
      <c r="W65" s="108">
        <f t="shared" si="126"/>
        <v>0</v>
      </c>
      <c r="X65" s="108">
        <f t="shared" si="127"/>
        <v>0</v>
      </c>
      <c r="Y65" s="108">
        <f t="shared" si="128"/>
        <v>0</v>
      </c>
      <c r="Z65" s="108">
        <f t="shared" si="129"/>
        <v>7373.2999999999993</v>
      </c>
      <c r="AA65" s="108">
        <f t="shared" ref="AA65:AL65" si="151">AA66+AA69</f>
        <v>0</v>
      </c>
      <c r="AB65" s="108">
        <f t="shared" si="151"/>
        <v>0</v>
      </c>
      <c r="AC65" s="108">
        <f t="shared" si="151"/>
        <v>0</v>
      </c>
      <c r="AD65" s="108">
        <f t="shared" si="151"/>
        <v>0</v>
      </c>
      <c r="AE65" s="108">
        <f t="shared" si="151"/>
        <v>0</v>
      </c>
      <c r="AF65" s="108">
        <f t="shared" si="151"/>
        <v>0</v>
      </c>
      <c r="AG65" s="108">
        <f t="shared" si="151"/>
        <v>0</v>
      </c>
      <c r="AH65" s="108">
        <f t="shared" si="151"/>
        <v>0</v>
      </c>
      <c r="AI65" s="108">
        <f t="shared" si="151"/>
        <v>0</v>
      </c>
      <c r="AJ65" s="108">
        <f t="shared" si="151"/>
        <v>0</v>
      </c>
      <c r="AK65" s="108">
        <f t="shared" si="151"/>
        <v>0</v>
      </c>
      <c r="AL65" s="108">
        <f t="shared" si="151"/>
        <v>7373.2999999999993</v>
      </c>
      <c r="AM65" s="108">
        <f t="shared" si="94"/>
        <v>39775.300000000003</v>
      </c>
      <c r="AN65" s="108">
        <f t="shared" si="131"/>
        <v>0</v>
      </c>
      <c r="AO65" s="108">
        <f t="shared" si="132"/>
        <v>0</v>
      </c>
      <c r="AP65" s="108">
        <f t="shared" si="133"/>
        <v>0</v>
      </c>
      <c r="AQ65" s="108">
        <f t="shared" si="134"/>
        <v>39775.300000000003</v>
      </c>
      <c r="AR65" s="108">
        <f t="shared" ref="AR65:BC65" si="152">AR66+AR69</f>
        <v>0</v>
      </c>
      <c r="AS65" s="108">
        <f t="shared" si="152"/>
        <v>0</v>
      </c>
      <c r="AT65" s="108">
        <f t="shared" si="152"/>
        <v>0</v>
      </c>
      <c r="AU65" s="108">
        <f t="shared" si="152"/>
        <v>0</v>
      </c>
      <c r="AV65" s="108">
        <f t="shared" si="152"/>
        <v>0</v>
      </c>
      <c r="AW65" s="108">
        <f t="shared" si="152"/>
        <v>0</v>
      </c>
      <c r="AX65" s="108">
        <f t="shared" si="152"/>
        <v>0</v>
      </c>
      <c r="AY65" s="108">
        <f t="shared" si="152"/>
        <v>0</v>
      </c>
      <c r="AZ65" s="108">
        <f t="shared" si="152"/>
        <v>0</v>
      </c>
      <c r="BA65" s="108">
        <f t="shared" si="152"/>
        <v>0</v>
      </c>
      <c r="BB65" s="108">
        <f t="shared" si="152"/>
        <v>0</v>
      </c>
      <c r="BC65" s="108">
        <f t="shared" si="152"/>
        <v>39775.300000000003</v>
      </c>
      <c r="BD65" s="108">
        <f t="shared" si="136"/>
        <v>233916</v>
      </c>
      <c r="BE65" s="108">
        <f t="shared" si="137"/>
        <v>0</v>
      </c>
      <c r="BF65" s="108">
        <f t="shared" si="138"/>
        <v>0</v>
      </c>
      <c r="BG65" s="108">
        <f t="shared" si="139"/>
        <v>0</v>
      </c>
      <c r="BH65" s="108">
        <f t="shared" si="140"/>
        <v>233916</v>
      </c>
      <c r="BI65" s="108">
        <f t="shared" ref="BI65:BT65" si="153">BI66+BI69</f>
        <v>0</v>
      </c>
      <c r="BJ65" s="108">
        <f t="shared" si="153"/>
        <v>0</v>
      </c>
      <c r="BK65" s="108">
        <f t="shared" si="153"/>
        <v>0</v>
      </c>
      <c r="BL65" s="108">
        <f t="shared" si="153"/>
        <v>0</v>
      </c>
      <c r="BM65" s="108">
        <f t="shared" si="153"/>
        <v>0</v>
      </c>
      <c r="BN65" s="108">
        <f t="shared" si="153"/>
        <v>0</v>
      </c>
      <c r="BO65" s="108">
        <f t="shared" si="153"/>
        <v>0</v>
      </c>
      <c r="BP65" s="108">
        <f t="shared" si="153"/>
        <v>0</v>
      </c>
      <c r="BQ65" s="108">
        <f t="shared" si="153"/>
        <v>0</v>
      </c>
      <c r="BR65" s="108">
        <f t="shared" si="153"/>
        <v>0</v>
      </c>
      <c r="BS65" s="108">
        <f t="shared" si="153"/>
        <v>0</v>
      </c>
      <c r="BT65" s="108">
        <f t="shared" si="153"/>
        <v>233916</v>
      </c>
      <c r="BU65" s="108">
        <f t="shared" si="142"/>
        <v>581558</v>
      </c>
      <c r="BV65" s="108">
        <f t="shared" si="16"/>
        <v>0</v>
      </c>
      <c r="BW65" s="108">
        <f t="shared" si="17"/>
        <v>0</v>
      </c>
      <c r="BX65" s="108">
        <f t="shared" si="18"/>
        <v>0</v>
      </c>
      <c r="BY65" s="108">
        <f t="shared" si="89"/>
        <v>581558</v>
      </c>
      <c r="BZ65" s="108">
        <f t="shared" ref="BZ65:CK65" si="154">BZ66+BZ69</f>
        <v>0</v>
      </c>
      <c r="CA65" s="108">
        <f t="shared" si="154"/>
        <v>0</v>
      </c>
      <c r="CB65" s="108">
        <f t="shared" si="154"/>
        <v>0</v>
      </c>
      <c r="CC65" s="108">
        <f t="shared" si="154"/>
        <v>0</v>
      </c>
      <c r="CD65" s="108">
        <f t="shared" si="154"/>
        <v>0</v>
      </c>
      <c r="CE65" s="108">
        <f t="shared" si="154"/>
        <v>0</v>
      </c>
      <c r="CF65" s="108">
        <f t="shared" si="154"/>
        <v>0</v>
      </c>
      <c r="CG65" s="108">
        <f t="shared" si="154"/>
        <v>0</v>
      </c>
      <c r="CH65" s="108">
        <f t="shared" si="154"/>
        <v>0</v>
      </c>
      <c r="CI65" s="108">
        <f t="shared" si="154"/>
        <v>0</v>
      </c>
      <c r="CJ65" s="108">
        <f t="shared" si="154"/>
        <v>0</v>
      </c>
      <c r="CK65" s="108">
        <f t="shared" si="154"/>
        <v>581558</v>
      </c>
      <c r="CL65" s="108">
        <f t="shared" si="144"/>
        <v>907584</v>
      </c>
      <c r="CM65" s="108">
        <v>161205.6</v>
      </c>
      <c r="CN65" s="108">
        <v>183224.6</v>
      </c>
      <c r="CO65" s="108">
        <v>276278.59999999998</v>
      </c>
      <c r="CP65" s="108">
        <v>286875.2</v>
      </c>
      <c r="CQ65" s="108">
        <f t="shared" ref="CQ65:DB65" si="155">CQ66+CQ69</f>
        <v>32956.800000000003</v>
      </c>
      <c r="CR65" s="108">
        <f t="shared" si="155"/>
        <v>84901.2</v>
      </c>
      <c r="CS65" s="108">
        <f t="shared" si="155"/>
        <v>161205.6</v>
      </c>
      <c r="CT65" s="108">
        <v>212271.8</v>
      </c>
      <c r="CU65" s="108">
        <f t="shared" si="155"/>
        <v>266227</v>
      </c>
      <c r="CV65" s="108">
        <f t="shared" si="155"/>
        <v>344430.19999999995</v>
      </c>
      <c r="CW65" s="108">
        <f t="shared" si="155"/>
        <v>429714.6</v>
      </c>
      <c r="CX65" s="108">
        <f t="shared" si="155"/>
        <v>520274.1</v>
      </c>
      <c r="CY65" s="108">
        <f t="shared" si="155"/>
        <v>620708.80000000005</v>
      </c>
      <c r="CZ65" s="108">
        <f t="shared" si="155"/>
        <v>696625.3</v>
      </c>
      <c r="DA65" s="108">
        <f t="shared" si="155"/>
        <v>790021.60000000009</v>
      </c>
      <c r="DB65" s="108">
        <f t="shared" si="155"/>
        <v>907584</v>
      </c>
      <c r="DC65" s="108">
        <f t="shared" si="108"/>
        <v>1361720</v>
      </c>
      <c r="DD65" s="108">
        <v>226635.7</v>
      </c>
      <c r="DE65" s="108">
        <v>275906.90000000002</v>
      </c>
      <c r="DF65" s="108">
        <v>353103.5</v>
      </c>
      <c r="DG65" s="108">
        <v>506073.9</v>
      </c>
      <c r="DH65" s="108">
        <f t="shared" ref="DH65:DS65" si="156">DH66+DH69</f>
        <v>68101.5</v>
      </c>
      <c r="DI65" s="108">
        <f t="shared" si="156"/>
        <v>135314.80000000002</v>
      </c>
      <c r="DJ65" s="108">
        <f t="shared" si="156"/>
        <v>226635.7</v>
      </c>
      <c r="DK65" s="108">
        <f t="shared" si="156"/>
        <v>313307.7</v>
      </c>
      <c r="DL65" s="108">
        <f t="shared" si="156"/>
        <v>407577.2</v>
      </c>
      <c r="DM65" s="108">
        <f t="shared" si="156"/>
        <v>502542.6</v>
      </c>
      <c r="DN65" s="108">
        <f t="shared" si="156"/>
        <v>619783.9</v>
      </c>
      <c r="DO65" s="108">
        <f t="shared" si="156"/>
        <v>749918.79999999993</v>
      </c>
      <c r="DP65" s="108">
        <f t="shared" si="156"/>
        <v>855646.1</v>
      </c>
      <c r="DQ65" s="108">
        <f t="shared" si="156"/>
        <v>975025.99999999988</v>
      </c>
      <c r="DR65" s="108">
        <f t="shared" si="156"/>
        <v>1100083.2999999998</v>
      </c>
      <c r="DS65" s="108">
        <f t="shared" si="156"/>
        <v>1361720</v>
      </c>
      <c r="DT65" s="108">
        <f t="shared" si="147"/>
        <v>1728320</v>
      </c>
      <c r="DU65" s="108">
        <v>278212.59999999998</v>
      </c>
      <c r="DV65" s="108">
        <v>356892.4</v>
      </c>
      <c r="DW65" s="108">
        <v>456726.6</v>
      </c>
      <c r="DX65" s="108">
        <v>636488.4</v>
      </c>
      <c r="DY65" s="108">
        <f t="shared" ref="DY65:EJ65" si="157">DY66+DY69</f>
        <v>68391.5</v>
      </c>
      <c r="DZ65" s="108">
        <f t="shared" si="157"/>
        <v>159951.79999999999</v>
      </c>
      <c r="EA65" s="108">
        <f t="shared" si="157"/>
        <v>278212.59999999998</v>
      </c>
      <c r="EB65" s="108">
        <f t="shared" si="157"/>
        <v>391733.1</v>
      </c>
      <c r="EC65" s="108">
        <f t="shared" si="157"/>
        <v>509486.9</v>
      </c>
      <c r="ED65" s="108">
        <f t="shared" si="157"/>
        <v>635105</v>
      </c>
      <c r="EE65" s="108">
        <f t="shared" si="157"/>
        <v>787121.1</v>
      </c>
      <c r="EF65" s="108">
        <f t="shared" si="157"/>
        <v>931575.39999999991</v>
      </c>
      <c r="EG65" s="108">
        <f t="shared" si="157"/>
        <v>1091831.6000000001</v>
      </c>
      <c r="EH65" s="108">
        <f t="shared" si="157"/>
        <v>1260161.3</v>
      </c>
      <c r="EI65" s="108">
        <f t="shared" si="157"/>
        <v>1430796.6</v>
      </c>
      <c r="EJ65" s="108">
        <f t="shared" si="157"/>
        <v>1728320</v>
      </c>
      <c r="EK65" s="108">
        <v>2116454</v>
      </c>
      <c r="EL65" s="108">
        <v>480873.9</v>
      </c>
      <c r="EM65" s="108">
        <v>521743.2</v>
      </c>
      <c r="EN65" s="108">
        <v>553899.4</v>
      </c>
      <c r="EO65" s="108">
        <v>559937.5</v>
      </c>
      <c r="EP65" s="108">
        <f t="shared" ref="EP65:EW65" si="158">EP66+EP69</f>
        <v>133128.5</v>
      </c>
      <c r="EQ65" s="108">
        <f t="shared" si="158"/>
        <v>302915.59999999998</v>
      </c>
      <c r="ER65" s="108">
        <f t="shared" si="158"/>
        <v>480873.89999999997</v>
      </c>
      <c r="ES65" s="108">
        <f t="shared" si="158"/>
        <v>655966.69999999995</v>
      </c>
      <c r="ET65" s="108">
        <f t="shared" si="158"/>
        <v>833339.89999999991</v>
      </c>
      <c r="EU65" s="108">
        <f t="shared" si="158"/>
        <v>1002617.0999999999</v>
      </c>
      <c r="EV65" s="108">
        <f t="shared" si="158"/>
        <v>1178403.4000000001</v>
      </c>
      <c r="EW65" s="108">
        <f t="shared" si="158"/>
        <v>1364652.2</v>
      </c>
      <c r="EX65" s="108">
        <v>1556516.5</v>
      </c>
      <c r="EY65" s="108">
        <v>1736641.5</v>
      </c>
      <c r="EZ65" s="108">
        <v>1893537.2</v>
      </c>
      <c r="FA65" s="108">
        <v>2116454</v>
      </c>
      <c r="FB65" s="108">
        <v>2439673</v>
      </c>
      <c r="FC65" s="108">
        <v>424330.1</v>
      </c>
      <c r="FD65" s="108">
        <v>493732.4</v>
      </c>
      <c r="FE65" s="108">
        <v>718287.7</v>
      </c>
      <c r="FF65" s="108">
        <v>803322.8</v>
      </c>
      <c r="FG65" s="108">
        <v>91045.7</v>
      </c>
      <c r="FH65" s="108">
        <v>208915.1</v>
      </c>
      <c r="FI65" s="108">
        <v>424330.1</v>
      </c>
      <c r="FJ65" s="108">
        <v>549812.69999999995</v>
      </c>
      <c r="FK65" s="108">
        <v>744568.6</v>
      </c>
      <c r="FL65" s="108">
        <v>918062.5</v>
      </c>
      <c r="FM65" s="108">
        <v>1092842.1000000001</v>
      </c>
      <c r="FN65" s="108">
        <v>1376912.4</v>
      </c>
      <c r="FO65" s="108">
        <v>1636350.2</v>
      </c>
      <c r="FP65" s="108">
        <v>1853864.2</v>
      </c>
      <c r="FQ65" s="108">
        <v>2119647.5</v>
      </c>
      <c r="FR65" s="108">
        <v>2439673</v>
      </c>
      <c r="FS65" s="108">
        <v>3208124</v>
      </c>
      <c r="FT65" s="108">
        <v>578040.5</v>
      </c>
      <c r="FU65" s="108">
        <v>715580.3</v>
      </c>
      <c r="FV65" s="108">
        <v>875040.4</v>
      </c>
      <c r="FW65" s="108">
        <v>1039462.8</v>
      </c>
      <c r="FX65" s="108">
        <v>146387.4</v>
      </c>
      <c r="FY65" s="108">
        <v>308355.3</v>
      </c>
      <c r="FZ65" s="108">
        <f>FZ66+FZ69</f>
        <v>578040.5</v>
      </c>
      <c r="GA65" s="108">
        <v>764254.5</v>
      </c>
      <c r="GB65" s="108">
        <v>971759.9</v>
      </c>
      <c r="GC65" s="108">
        <v>1293620.8</v>
      </c>
      <c r="GD65" s="108">
        <v>1536777.7</v>
      </c>
      <c r="GE65" s="108">
        <v>1860193</v>
      </c>
      <c r="GF65" s="108">
        <v>2168661.2000000002</v>
      </c>
      <c r="GG65" s="108">
        <v>2485566</v>
      </c>
      <c r="GH65" s="108">
        <v>2781201.3</v>
      </c>
      <c r="GI65" s="108">
        <v>3208124</v>
      </c>
      <c r="GJ65" s="108">
        <v>4526473.2</v>
      </c>
      <c r="GK65" s="108">
        <v>819438.6</v>
      </c>
      <c r="GL65" s="108">
        <v>1069045.3999999999</v>
      </c>
      <c r="GM65" s="108">
        <v>1023848.4</v>
      </c>
      <c r="GN65" s="108">
        <v>1614140.9</v>
      </c>
      <c r="GO65" s="108">
        <v>247857.2</v>
      </c>
      <c r="GP65" s="108">
        <v>488047.9</v>
      </c>
      <c r="GQ65" s="108">
        <v>819438.6</v>
      </c>
      <c r="GR65" s="108">
        <v>1148503.1000000001</v>
      </c>
      <c r="GS65" s="108">
        <v>1508525.2</v>
      </c>
      <c r="GT65" s="108">
        <v>1888484</v>
      </c>
      <c r="GU65" s="108">
        <v>2222511.2000000002</v>
      </c>
      <c r="GV65" s="108">
        <v>2602347.2999999998</v>
      </c>
      <c r="GW65" s="108">
        <v>2912332.4</v>
      </c>
      <c r="GX65" s="108">
        <v>3342594</v>
      </c>
      <c r="GY65" s="108">
        <v>3859709.8</v>
      </c>
      <c r="GZ65" s="108">
        <v>4526473.3</v>
      </c>
      <c r="HA65" s="108">
        <v>5204067.5</v>
      </c>
      <c r="HB65" s="108">
        <v>1046642.2</v>
      </c>
      <c r="HC65" s="108">
        <v>1211271.3</v>
      </c>
      <c r="HD65" s="108">
        <v>1448649.9</v>
      </c>
      <c r="HE65" s="108">
        <v>1497504.1</v>
      </c>
      <c r="HF65" s="108">
        <v>228168.3</v>
      </c>
      <c r="HG65" s="108">
        <v>504936.1</v>
      </c>
      <c r="HH65" s="108">
        <v>1046642.2</v>
      </c>
      <c r="HI65" s="108">
        <v>1385051.3</v>
      </c>
      <c r="HJ65" s="108">
        <v>1720829.4</v>
      </c>
      <c r="HK65" s="108">
        <v>2257913.5</v>
      </c>
      <c r="HL65" s="108">
        <v>2612356</v>
      </c>
      <c r="HM65" s="108">
        <v>3121275.6</v>
      </c>
      <c r="HN65" s="108">
        <v>3706563.4</v>
      </c>
      <c r="HO65" s="108">
        <v>4055699.9</v>
      </c>
      <c r="HP65" s="108">
        <v>4536468.5</v>
      </c>
      <c r="HQ65" s="108">
        <v>5204067.5</v>
      </c>
      <c r="HR65" s="108">
        <v>5993718.7999999998</v>
      </c>
      <c r="HS65" s="108">
        <v>952992.2</v>
      </c>
      <c r="HT65" s="108">
        <v>1466478</v>
      </c>
      <c r="HU65" s="108">
        <v>1649618.9</v>
      </c>
      <c r="HV65" s="108">
        <v>1924629.7</v>
      </c>
      <c r="HW65" s="108">
        <v>274124.3</v>
      </c>
      <c r="HX65" s="108">
        <v>597116.4</v>
      </c>
      <c r="HY65" s="108">
        <v>952992.2</v>
      </c>
      <c r="HZ65" s="108">
        <v>1382337.5</v>
      </c>
      <c r="IA65" s="108">
        <v>1903537.6</v>
      </c>
      <c r="IB65" s="108">
        <v>2419470.2000000002</v>
      </c>
      <c r="IC65" s="108">
        <v>2935167.2</v>
      </c>
      <c r="ID65" s="108">
        <v>3466374.8</v>
      </c>
      <c r="IE65" s="108">
        <v>4069089.1</v>
      </c>
      <c r="IF65" s="108">
        <v>4608004.8</v>
      </c>
      <c r="IG65" s="108">
        <v>5146080.3</v>
      </c>
      <c r="IH65" s="108">
        <v>5993718.7999999998</v>
      </c>
    </row>
    <row r="66" spans="1:242" s="32" customFormat="1" ht="12.95" customHeight="1" x14ac:dyDescent="0.2">
      <c r="A66" s="112" t="s">
        <v>136</v>
      </c>
      <c r="B66" s="51">
        <v>59</v>
      </c>
      <c r="C66" s="51" t="s">
        <v>137</v>
      </c>
      <c r="D66" s="30"/>
      <c r="E66" s="108">
        <f t="shared" si="90"/>
        <v>5859.9</v>
      </c>
      <c r="F66" s="108">
        <f t="shared" si="121"/>
        <v>0</v>
      </c>
      <c r="G66" s="108">
        <f t="shared" si="122"/>
        <v>0</v>
      </c>
      <c r="H66" s="108">
        <f t="shared" si="123"/>
        <v>0</v>
      </c>
      <c r="I66" s="108">
        <f t="shared" si="124"/>
        <v>5859.9</v>
      </c>
      <c r="J66" s="108">
        <f t="shared" ref="J66:U66" si="159">J67+J68</f>
        <v>0</v>
      </c>
      <c r="K66" s="108">
        <f t="shared" si="159"/>
        <v>0</v>
      </c>
      <c r="L66" s="108">
        <f t="shared" si="159"/>
        <v>0</v>
      </c>
      <c r="M66" s="108">
        <f t="shared" si="159"/>
        <v>0</v>
      </c>
      <c r="N66" s="108">
        <f t="shared" si="159"/>
        <v>0</v>
      </c>
      <c r="O66" s="108">
        <f t="shared" si="159"/>
        <v>0</v>
      </c>
      <c r="P66" s="108">
        <f t="shared" si="159"/>
        <v>0</v>
      </c>
      <c r="Q66" s="108">
        <f t="shared" si="159"/>
        <v>0</v>
      </c>
      <c r="R66" s="108">
        <f t="shared" si="159"/>
        <v>0</v>
      </c>
      <c r="S66" s="108">
        <f t="shared" si="159"/>
        <v>0</v>
      </c>
      <c r="T66" s="108">
        <f t="shared" si="159"/>
        <v>0</v>
      </c>
      <c r="U66" s="108">
        <f t="shared" si="159"/>
        <v>5859.9</v>
      </c>
      <c r="V66" s="108">
        <f t="shared" si="92"/>
        <v>5843.9</v>
      </c>
      <c r="W66" s="108">
        <f t="shared" si="126"/>
        <v>0</v>
      </c>
      <c r="X66" s="108">
        <f t="shared" si="127"/>
        <v>0</v>
      </c>
      <c r="Y66" s="108">
        <f t="shared" si="128"/>
        <v>0</v>
      </c>
      <c r="Z66" s="108">
        <f t="shared" si="129"/>
        <v>5843.9</v>
      </c>
      <c r="AA66" s="108">
        <f t="shared" ref="AA66:AL66" si="160">AA67+AA68</f>
        <v>0</v>
      </c>
      <c r="AB66" s="108">
        <f t="shared" si="160"/>
        <v>0</v>
      </c>
      <c r="AC66" s="108">
        <f t="shared" si="160"/>
        <v>0</v>
      </c>
      <c r="AD66" s="108">
        <f t="shared" si="160"/>
        <v>0</v>
      </c>
      <c r="AE66" s="108">
        <f t="shared" si="160"/>
        <v>0</v>
      </c>
      <c r="AF66" s="108">
        <f t="shared" si="160"/>
        <v>0</v>
      </c>
      <c r="AG66" s="108">
        <f t="shared" si="160"/>
        <v>0</v>
      </c>
      <c r="AH66" s="108">
        <f t="shared" si="160"/>
        <v>0</v>
      </c>
      <c r="AI66" s="108">
        <f t="shared" si="160"/>
        <v>0</v>
      </c>
      <c r="AJ66" s="108">
        <f t="shared" si="160"/>
        <v>0</v>
      </c>
      <c r="AK66" s="108">
        <f t="shared" si="160"/>
        <v>0</v>
      </c>
      <c r="AL66" s="108">
        <f t="shared" si="160"/>
        <v>5843.9</v>
      </c>
      <c r="AM66" s="108">
        <f t="shared" si="94"/>
        <v>39775.300000000003</v>
      </c>
      <c r="AN66" s="108">
        <f t="shared" si="131"/>
        <v>0</v>
      </c>
      <c r="AO66" s="108">
        <f t="shared" si="132"/>
        <v>0</v>
      </c>
      <c r="AP66" s="108">
        <f t="shared" si="133"/>
        <v>0</v>
      </c>
      <c r="AQ66" s="108">
        <f t="shared" si="134"/>
        <v>39775.300000000003</v>
      </c>
      <c r="AR66" s="108">
        <f t="shared" ref="AR66:BC66" si="161">AR67+AR68</f>
        <v>0</v>
      </c>
      <c r="AS66" s="108">
        <f t="shared" si="161"/>
        <v>0</v>
      </c>
      <c r="AT66" s="108">
        <f t="shared" si="161"/>
        <v>0</v>
      </c>
      <c r="AU66" s="108">
        <f t="shared" si="161"/>
        <v>0</v>
      </c>
      <c r="AV66" s="108">
        <f t="shared" si="161"/>
        <v>0</v>
      </c>
      <c r="AW66" s="108">
        <f t="shared" si="161"/>
        <v>0</v>
      </c>
      <c r="AX66" s="108">
        <f t="shared" si="161"/>
        <v>0</v>
      </c>
      <c r="AY66" s="108">
        <f t="shared" si="161"/>
        <v>0</v>
      </c>
      <c r="AZ66" s="108">
        <f t="shared" si="161"/>
        <v>0</v>
      </c>
      <c r="BA66" s="108">
        <f t="shared" si="161"/>
        <v>0</v>
      </c>
      <c r="BB66" s="108">
        <f t="shared" si="161"/>
        <v>0</v>
      </c>
      <c r="BC66" s="108">
        <f t="shared" si="161"/>
        <v>39775.300000000003</v>
      </c>
      <c r="BD66" s="108">
        <f t="shared" si="136"/>
        <v>233916</v>
      </c>
      <c r="BE66" s="108">
        <f t="shared" si="137"/>
        <v>0</v>
      </c>
      <c r="BF66" s="108">
        <f t="shared" si="138"/>
        <v>0</v>
      </c>
      <c r="BG66" s="108">
        <f t="shared" si="139"/>
        <v>0</v>
      </c>
      <c r="BH66" s="108">
        <f t="shared" si="140"/>
        <v>233916</v>
      </c>
      <c r="BI66" s="108">
        <f t="shared" ref="BI66:BT66" si="162">BI67+BI68</f>
        <v>0</v>
      </c>
      <c r="BJ66" s="108">
        <f t="shared" si="162"/>
        <v>0</v>
      </c>
      <c r="BK66" s="108">
        <f t="shared" si="162"/>
        <v>0</v>
      </c>
      <c r="BL66" s="108">
        <f t="shared" si="162"/>
        <v>0</v>
      </c>
      <c r="BM66" s="108">
        <f t="shared" si="162"/>
        <v>0</v>
      </c>
      <c r="BN66" s="108">
        <f t="shared" si="162"/>
        <v>0</v>
      </c>
      <c r="BO66" s="108">
        <f t="shared" si="162"/>
        <v>0</v>
      </c>
      <c r="BP66" s="108">
        <f t="shared" si="162"/>
        <v>0</v>
      </c>
      <c r="BQ66" s="108">
        <f t="shared" si="162"/>
        <v>0</v>
      </c>
      <c r="BR66" s="108">
        <f t="shared" si="162"/>
        <v>0</v>
      </c>
      <c r="BS66" s="108">
        <f t="shared" si="162"/>
        <v>0</v>
      </c>
      <c r="BT66" s="108">
        <f t="shared" si="162"/>
        <v>233916</v>
      </c>
      <c r="BU66" s="108">
        <f t="shared" si="142"/>
        <v>528750</v>
      </c>
      <c r="BV66" s="108">
        <f t="shared" si="16"/>
        <v>0</v>
      </c>
      <c r="BW66" s="108">
        <f t="shared" si="17"/>
        <v>0</v>
      </c>
      <c r="BX66" s="108">
        <f t="shared" si="18"/>
        <v>0</v>
      </c>
      <c r="BY66" s="108">
        <f t="shared" si="89"/>
        <v>528750</v>
      </c>
      <c r="BZ66" s="108">
        <f t="shared" ref="BZ66:CK66" si="163">BZ67+BZ68</f>
        <v>0</v>
      </c>
      <c r="CA66" s="108">
        <f t="shared" si="163"/>
        <v>0</v>
      </c>
      <c r="CB66" s="108">
        <f t="shared" si="163"/>
        <v>0</v>
      </c>
      <c r="CC66" s="108">
        <f t="shared" si="163"/>
        <v>0</v>
      </c>
      <c r="CD66" s="108">
        <f t="shared" si="163"/>
        <v>0</v>
      </c>
      <c r="CE66" s="108">
        <f t="shared" si="163"/>
        <v>0</v>
      </c>
      <c r="CF66" s="108">
        <f t="shared" si="163"/>
        <v>0</v>
      </c>
      <c r="CG66" s="108">
        <f t="shared" si="163"/>
        <v>0</v>
      </c>
      <c r="CH66" s="108">
        <f t="shared" si="163"/>
        <v>0</v>
      </c>
      <c r="CI66" s="108">
        <f t="shared" si="163"/>
        <v>0</v>
      </c>
      <c r="CJ66" s="108">
        <f t="shared" si="163"/>
        <v>0</v>
      </c>
      <c r="CK66" s="108">
        <f t="shared" si="163"/>
        <v>528750</v>
      </c>
      <c r="CL66" s="108">
        <f t="shared" si="144"/>
        <v>739758</v>
      </c>
      <c r="CM66" s="108">
        <v>128859.7</v>
      </c>
      <c r="CN66" s="108">
        <v>147936.9</v>
      </c>
      <c r="CO66" s="108">
        <v>227146.1</v>
      </c>
      <c r="CP66" s="108">
        <v>235815.3</v>
      </c>
      <c r="CQ66" s="108">
        <f t="shared" ref="CQ66:DB66" si="164">CQ67+CQ68</f>
        <v>26538.400000000001</v>
      </c>
      <c r="CR66" s="108">
        <f t="shared" si="164"/>
        <v>67773.899999999994</v>
      </c>
      <c r="CS66" s="108">
        <f t="shared" si="164"/>
        <v>128859.7</v>
      </c>
      <c r="CT66" s="108">
        <v>168954.6</v>
      </c>
      <c r="CU66" s="108">
        <f t="shared" si="164"/>
        <v>212446.8</v>
      </c>
      <c r="CV66" s="108">
        <f t="shared" si="164"/>
        <v>276796.59999999998</v>
      </c>
      <c r="CW66" s="108">
        <f t="shared" si="164"/>
        <v>348186.6</v>
      </c>
      <c r="CX66" s="108">
        <f t="shared" si="164"/>
        <v>421200</v>
      </c>
      <c r="CY66" s="108">
        <f t="shared" si="164"/>
        <v>503942.7</v>
      </c>
      <c r="CZ66" s="108">
        <f t="shared" si="164"/>
        <v>562974.80000000005</v>
      </c>
      <c r="DA66" s="108">
        <f t="shared" si="164"/>
        <v>639980.30000000005</v>
      </c>
      <c r="DB66" s="108">
        <f t="shared" si="164"/>
        <v>739758</v>
      </c>
      <c r="DC66" s="108">
        <f t="shared" si="108"/>
        <v>1247527</v>
      </c>
      <c r="DD66" s="108">
        <v>186035.20000000001</v>
      </c>
      <c r="DE66" s="108">
        <v>227425.9</v>
      </c>
      <c r="DF66" s="108">
        <v>332494.2</v>
      </c>
      <c r="DG66" s="108">
        <v>501571.7</v>
      </c>
      <c r="DH66" s="108">
        <f t="shared" ref="DH66:DS66" si="165">DH67+DH68</f>
        <v>55705.599999999999</v>
      </c>
      <c r="DI66" s="108">
        <f t="shared" si="165"/>
        <v>110317.1</v>
      </c>
      <c r="DJ66" s="108">
        <f t="shared" si="165"/>
        <v>186035.20000000001</v>
      </c>
      <c r="DK66" s="108">
        <f t="shared" si="165"/>
        <v>257910.8</v>
      </c>
      <c r="DL66" s="108">
        <f t="shared" si="165"/>
        <v>335215.90000000002</v>
      </c>
      <c r="DM66" s="108">
        <f t="shared" si="165"/>
        <v>413461.1</v>
      </c>
      <c r="DN66" s="108">
        <f t="shared" si="165"/>
        <v>518816.8</v>
      </c>
      <c r="DO66" s="108">
        <f t="shared" si="165"/>
        <v>643627.69999999995</v>
      </c>
      <c r="DP66" s="108">
        <f t="shared" si="165"/>
        <v>745955.29999999993</v>
      </c>
      <c r="DQ66" s="108">
        <f t="shared" si="165"/>
        <v>863471.29999999993</v>
      </c>
      <c r="DR66" s="108">
        <f t="shared" si="165"/>
        <v>988096.89999999991</v>
      </c>
      <c r="DS66" s="108">
        <f t="shared" si="165"/>
        <v>1247527</v>
      </c>
      <c r="DT66" s="108">
        <f t="shared" si="147"/>
        <v>1728320</v>
      </c>
      <c r="DU66" s="108">
        <v>278212.59999999998</v>
      </c>
      <c r="DV66" s="108">
        <v>356892.4</v>
      </c>
      <c r="DW66" s="108">
        <v>456726.6</v>
      </c>
      <c r="DX66" s="108">
        <v>636488.4</v>
      </c>
      <c r="DY66" s="108">
        <f t="shared" ref="DY66:EJ66" si="166">DY67+DY68</f>
        <v>68391.5</v>
      </c>
      <c r="DZ66" s="108">
        <f t="shared" si="166"/>
        <v>159951.79999999999</v>
      </c>
      <c r="EA66" s="108">
        <f t="shared" si="166"/>
        <v>278212.59999999998</v>
      </c>
      <c r="EB66" s="108">
        <f t="shared" si="166"/>
        <v>391733.1</v>
      </c>
      <c r="EC66" s="108">
        <f t="shared" si="166"/>
        <v>509486.9</v>
      </c>
      <c r="ED66" s="108">
        <f t="shared" si="166"/>
        <v>635105</v>
      </c>
      <c r="EE66" s="108">
        <f t="shared" si="166"/>
        <v>787121.1</v>
      </c>
      <c r="EF66" s="108">
        <f t="shared" si="166"/>
        <v>931575.39999999991</v>
      </c>
      <c r="EG66" s="108">
        <f t="shared" si="166"/>
        <v>1091831.6000000001</v>
      </c>
      <c r="EH66" s="108">
        <f t="shared" si="166"/>
        <v>1260161.3</v>
      </c>
      <c r="EI66" s="108">
        <f t="shared" si="166"/>
        <v>1430796.6</v>
      </c>
      <c r="EJ66" s="108">
        <f t="shared" si="166"/>
        <v>1728320</v>
      </c>
      <c r="EK66" s="108">
        <v>1965780</v>
      </c>
      <c r="EL66" s="108">
        <v>451853.1</v>
      </c>
      <c r="EM66" s="108">
        <v>483813.8</v>
      </c>
      <c r="EN66" s="108">
        <v>515294.7</v>
      </c>
      <c r="EO66" s="108">
        <v>514818.4</v>
      </c>
      <c r="EP66" s="108">
        <f t="shared" ref="EP66:EW66" si="167">EP67+EP68</f>
        <v>124740</v>
      </c>
      <c r="EQ66" s="108">
        <f t="shared" si="167"/>
        <v>283966.5</v>
      </c>
      <c r="ER66" s="108">
        <f t="shared" si="167"/>
        <v>451853.1</v>
      </c>
      <c r="ES66" s="108">
        <f t="shared" si="167"/>
        <v>616305.5</v>
      </c>
      <c r="ET66" s="108">
        <f t="shared" si="167"/>
        <v>780726.7</v>
      </c>
      <c r="EU66" s="108">
        <f t="shared" si="167"/>
        <v>935666.89999999991</v>
      </c>
      <c r="EV66" s="108">
        <f t="shared" si="167"/>
        <v>1099704.8</v>
      </c>
      <c r="EW66" s="108">
        <f t="shared" si="167"/>
        <v>1272976.5</v>
      </c>
      <c r="EX66" s="108">
        <v>1450961.6</v>
      </c>
      <c r="EY66" s="108">
        <v>1615922.9</v>
      </c>
      <c r="EZ66" s="108">
        <v>1758034.6</v>
      </c>
      <c r="FA66" s="108">
        <v>1965780</v>
      </c>
      <c r="FB66" s="108">
        <v>2253056</v>
      </c>
      <c r="FC66" s="108">
        <v>388570.7</v>
      </c>
      <c r="FD66" s="108">
        <v>451000.9</v>
      </c>
      <c r="FE66" s="108">
        <v>671134.6</v>
      </c>
      <c r="FF66" s="108">
        <v>742349.8</v>
      </c>
      <c r="FG66" s="108">
        <v>79629.2</v>
      </c>
      <c r="FH66" s="108">
        <v>185303.1</v>
      </c>
      <c r="FI66" s="108">
        <v>388570.7</v>
      </c>
      <c r="FJ66" s="108">
        <v>500893.6</v>
      </c>
      <c r="FK66" s="108">
        <v>681566.3</v>
      </c>
      <c r="FL66" s="108">
        <v>839571.6</v>
      </c>
      <c r="FM66" s="108">
        <v>999635.4</v>
      </c>
      <c r="FN66" s="108">
        <v>1267913.6000000001</v>
      </c>
      <c r="FO66" s="108">
        <v>1510706.2</v>
      </c>
      <c r="FP66" s="108">
        <v>1710536.3</v>
      </c>
      <c r="FQ66" s="108">
        <v>1955219.3</v>
      </c>
      <c r="FR66" s="108">
        <v>2253056</v>
      </c>
      <c r="FS66" s="108">
        <v>2976221</v>
      </c>
      <c r="FT66" s="108">
        <v>530778.69999999995</v>
      </c>
      <c r="FU66" s="108">
        <v>662434.6</v>
      </c>
      <c r="FV66" s="108">
        <v>815590</v>
      </c>
      <c r="FW66" s="108">
        <v>967417.7</v>
      </c>
      <c r="FX66" s="108">
        <v>131690.1</v>
      </c>
      <c r="FY66" s="108">
        <v>277036.2</v>
      </c>
      <c r="FZ66" s="108">
        <f>FZ67+FZ68</f>
        <v>530778.69999999995</v>
      </c>
      <c r="GA66" s="108">
        <v>698950.6</v>
      </c>
      <c r="GB66" s="108">
        <v>889176.8</v>
      </c>
      <c r="GC66" s="108">
        <v>1193213.3</v>
      </c>
      <c r="GD66" s="108">
        <v>1418748.9</v>
      </c>
      <c r="GE66" s="108">
        <v>1719655.6</v>
      </c>
      <c r="GF66" s="108">
        <v>2008803.3</v>
      </c>
      <c r="GG66" s="108">
        <v>2303760</v>
      </c>
      <c r="GH66" s="108">
        <v>2573662.4</v>
      </c>
      <c r="GI66" s="108">
        <v>2976221</v>
      </c>
      <c r="GJ66" s="108">
        <v>4221413.0999999996</v>
      </c>
      <c r="GK66" s="108">
        <v>765487.6</v>
      </c>
      <c r="GL66" s="108">
        <v>991994.4</v>
      </c>
      <c r="GM66" s="108">
        <v>938844.7</v>
      </c>
      <c r="GN66" s="108">
        <v>1525086.5</v>
      </c>
      <c r="GO66" s="108">
        <v>231211.1</v>
      </c>
      <c r="GP66" s="108">
        <v>453573.3</v>
      </c>
      <c r="GQ66" s="108">
        <v>765487.6</v>
      </c>
      <c r="GR66" s="108">
        <v>1070185</v>
      </c>
      <c r="GS66" s="108">
        <v>1404881.1</v>
      </c>
      <c r="GT66" s="108">
        <v>1757482</v>
      </c>
      <c r="GU66" s="108">
        <v>2062402.4</v>
      </c>
      <c r="GV66" s="108">
        <v>2415507.2000000002</v>
      </c>
      <c r="GW66" s="108">
        <v>2696326.7</v>
      </c>
      <c r="GX66" s="108">
        <v>3099449.2</v>
      </c>
      <c r="GY66" s="108">
        <v>3586517.3</v>
      </c>
      <c r="GZ66" s="108">
        <v>4221413.2</v>
      </c>
      <c r="HA66" s="108">
        <v>4793678.7</v>
      </c>
      <c r="HB66" s="108">
        <v>957127.6</v>
      </c>
      <c r="HC66" s="108">
        <v>1110517.5</v>
      </c>
      <c r="HD66" s="108">
        <v>1338435.7</v>
      </c>
      <c r="HE66" s="108">
        <v>1387597.9</v>
      </c>
      <c r="HF66" s="108">
        <v>201983</v>
      </c>
      <c r="HG66" s="108">
        <v>450159.5</v>
      </c>
      <c r="HH66" s="108">
        <v>957127.6</v>
      </c>
      <c r="HI66" s="108">
        <v>1262946.7</v>
      </c>
      <c r="HJ66" s="108">
        <v>1565649.7</v>
      </c>
      <c r="HK66" s="108">
        <v>2067645.1</v>
      </c>
      <c r="HL66" s="108">
        <v>2387904.9</v>
      </c>
      <c r="HM66" s="108">
        <v>2860678.2</v>
      </c>
      <c r="HN66" s="108">
        <v>3406080.8</v>
      </c>
      <c r="HO66" s="108">
        <v>3719844</v>
      </c>
      <c r="HP66" s="108">
        <v>4162308.7</v>
      </c>
      <c r="HQ66" s="108">
        <v>4793678.7</v>
      </c>
      <c r="HR66" s="108">
        <v>5522896.2999999998</v>
      </c>
      <c r="HS66" s="108">
        <v>859793.8</v>
      </c>
      <c r="HT66" s="108">
        <v>1351639.8</v>
      </c>
      <c r="HU66" s="108">
        <v>1521204.9</v>
      </c>
      <c r="HV66" s="108">
        <v>1790257.8</v>
      </c>
      <c r="HW66" s="108">
        <v>245125.4</v>
      </c>
      <c r="HX66" s="108">
        <v>537120.4</v>
      </c>
      <c r="HY66" s="108">
        <v>859793.8</v>
      </c>
      <c r="HZ66" s="108">
        <v>1251605</v>
      </c>
      <c r="IA66" s="108">
        <v>1732141.1</v>
      </c>
      <c r="IB66" s="108">
        <v>2211433.6</v>
      </c>
      <c r="IC66" s="108">
        <v>2683169.7999999998</v>
      </c>
      <c r="ID66" s="108">
        <v>3173373.1</v>
      </c>
      <c r="IE66" s="108">
        <v>3732638.5</v>
      </c>
      <c r="IF66" s="108">
        <v>4231280.4000000004</v>
      </c>
      <c r="IG66" s="108">
        <v>4726058.2</v>
      </c>
      <c r="IH66" s="108">
        <v>5522896.2999999998</v>
      </c>
    </row>
    <row r="67" spans="1:242" s="32" customFormat="1" ht="12.95" customHeight="1" x14ac:dyDescent="0.2">
      <c r="A67" s="112" t="s">
        <v>138</v>
      </c>
      <c r="B67" s="51">
        <v>60</v>
      </c>
      <c r="C67" s="51" t="s">
        <v>139</v>
      </c>
      <c r="D67" s="30"/>
      <c r="E67" s="108">
        <f t="shared" si="90"/>
        <v>5859.9</v>
      </c>
      <c r="F67" s="108">
        <f t="shared" si="121"/>
        <v>0</v>
      </c>
      <c r="G67" s="108">
        <f t="shared" si="122"/>
        <v>0</v>
      </c>
      <c r="H67" s="108">
        <f t="shared" si="123"/>
        <v>0</v>
      </c>
      <c r="I67" s="108">
        <f t="shared" si="124"/>
        <v>5859.9</v>
      </c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>
        <v>5859.9</v>
      </c>
      <c r="V67" s="108">
        <f t="shared" si="92"/>
        <v>5843.9</v>
      </c>
      <c r="W67" s="108">
        <f t="shared" si="126"/>
        <v>0</v>
      </c>
      <c r="X67" s="108">
        <f t="shared" si="127"/>
        <v>0</v>
      </c>
      <c r="Y67" s="108">
        <f t="shared" si="128"/>
        <v>0</v>
      </c>
      <c r="Z67" s="108">
        <f t="shared" si="129"/>
        <v>5843.9</v>
      </c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>
        <v>5843.9</v>
      </c>
      <c r="AM67" s="108">
        <f t="shared" si="94"/>
        <v>39775.300000000003</v>
      </c>
      <c r="AN67" s="108">
        <f t="shared" si="131"/>
        <v>0</v>
      </c>
      <c r="AO67" s="108">
        <f t="shared" si="132"/>
        <v>0</v>
      </c>
      <c r="AP67" s="108">
        <f t="shared" si="133"/>
        <v>0</v>
      </c>
      <c r="AQ67" s="108">
        <f t="shared" si="134"/>
        <v>39775.300000000003</v>
      </c>
      <c r="AR67" s="108"/>
      <c r="AS67" s="108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>
        <v>39775.300000000003</v>
      </c>
      <c r="BD67" s="108">
        <f t="shared" si="136"/>
        <v>233916</v>
      </c>
      <c r="BE67" s="108">
        <f t="shared" si="137"/>
        <v>0</v>
      </c>
      <c r="BF67" s="108">
        <f t="shared" si="138"/>
        <v>0</v>
      </c>
      <c r="BG67" s="108">
        <f t="shared" si="139"/>
        <v>0</v>
      </c>
      <c r="BH67" s="108">
        <f t="shared" si="140"/>
        <v>233916</v>
      </c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08"/>
      <c r="BT67" s="108">
        <v>233916</v>
      </c>
      <c r="BU67" s="108">
        <f t="shared" si="142"/>
        <v>528750</v>
      </c>
      <c r="BV67" s="108">
        <f t="shared" si="16"/>
        <v>0</v>
      </c>
      <c r="BW67" s="108">
        <f t="shared" si="17"/>
        <v>0</v>
      </c>
      <c r="BX67" s="108">
        <f t="shared" si="18"/>
        <v>0</v>
      </c>
      <c r="BY67" s="108">
        <f t="shared" si="89"/>
        <v>528750</v>
      </c>
      <c r="BZ67" s="108"/>
      <c r="CA67" s="108"/>
      <c r="CB67" s="108"/>
      <c r="CC67" s="108"/>
      <c r="CD67" s="108"/>
      <c r="CE67" s="108"/>
      <c r="CF67" s="108"/>
      <c r="CG67" s="108"/>
      <c r="CH67" s="108"/>
      <c r="CI67" s="108"/>
      <c r="CJ67" s="108"/>
      <c r="CK67" s="108">
        <v>528750</v>
      </c>
      <c r="CL67" s="108">
        <f t="shared" si="144"/>
        <v>739758</v>
      </c>
      <c r="CM67" s="108">
        <v>128859.7</v>
      </c>
      <c r="CN67" s="108">
        <v>147936.9</v>
      </c>
      <c r="CO67" s="108">
        <v>227146.1</v>
      </c>
      <c r="CP67" s="108">
        <v>235815.3</v>
      </c>
      <c r="CQ67" s="108">
        <v>26538.400000000001</v>
      </c>
      <c r="CR67" s="108">
        <v>67773.899999999994</v>
      </c>
      <c r="CS67" s="108">
        <v>128859.7</v>
      </c>
      <c r="CT67" s="108">
        <v>168954.6</v>
      </c>
      <c r="CU67" s="108">
        <v>212446.8</v>
      </c>
      <c r="CV67" s="108">
        <v>276796.59999999998</v>
      </c>
      <c r="CW67" s="108">
        <v>348186.6</v>
      </c>
      <c r="CX67" s="108">
        <v>421200</v>
      </c>
      <c r="CY67" s="108">
        <v>503942.7</v>
      </c>
      <c r="CZ67" s="108">
        <v>562974.80000000005</v>
      </c>
      <c r="DA67" s="108">
        <v>639980.30000000005</v>
      </c>
      <c r="DB67" s="108">
        <v>739758</v>
      </c>
      <c r="DC67" s="108">
        <f t="shared" si="108"/>
        <v>1106865</v>
      </c>
      <c r="DD67" s="108">
        <v>186035.20000000001</v>
      </c>
      <c r="DE67" s="108">
        <v>227425.9</v>
      </c>
      <c r="DF67" s="108">
        <v>287473.5</v>
      </c>
      <c r="DG67" s="108">
        <v>405930.4</v>
      </c>
      <c r="DH67" s="108">
        <v>55705.599999999999</v>
      </c>
      <c r="DI67" s="108">
        <v>110317.1</v>
      </c>
      <c r="DJ67" s="108">
        <v>186035.20000000001</v>
      </c>
      <c r="DK67" s="108">
        <v>257910.8</v>
      </c>
      <c r="DL67" s="108">
        <v>335215.90000000002</v>
      </c>
      <c r="DM67" s="108">
        <v>413461.1</v>
      </c>
      <c r="DN67" s="108">
        <v>518816.8</v>
      </c>
      <c r="DO67" s="108">
        <v>643627.69999999995</v>
      </c>
      <c r="DP67" s="108">
        <v>700934.6</v>
      </c>
      <c r="DQ67" s="108">
        <v>790971.1</v>
      </c>
      <c r="DR67" s="108">
        <v>881812.2</v>
      </c>
      <c r="DS67" s="108">
        <v>1106865</v>
      </c>
      <c r="DT67" s="108">
        <f t="shared" si="147"/>
        <v>1145459</v>
      </c>
      <c r="DU67" s="108">
        <v>208015.7</v>
      </c>
      <c r="DV67" s="108">
        <v>233403.6</v>
      </c>
      <c r="DW67" s="108">
        <v>262399</v>
      </c>
      <c r="DX67" s="108">
        <v>441640.7</v>
      </c>
      <c r="DY67" s="108">
        <v>50393.2</v>
      </c>
      <c r="DZ67" s="108">
        <v>117714.3</v>
      </c>
      <c r="EA67" s="108">
        <v>208015.7</v>
      </c>
      <c r="EB67" s="108">
        <v>286915.09999999998</v>
      </c>
      <c r="EC67" s="108">
        <v>363435.2</v>
      </c>
      <c r="ED67" s="108">
        <v>441419.3</v>
      </c>
      <c r="EE67" s="108">
        <v>529332.5</v>
      </c>
      <c r="EF67" s="108">
        <v>611688.6</v>
      </c>
      <c r="EG67" s="108">
        <v>703818.3</v>
      </c>
      <c r="EH67" s="108">
        <v>806056.6</v>
      </c>
      <c r="EI67" s="108">
        <v>923709</v>
      </c>
      <c r="EJ67" s="108">
        <v>1145459</v>
      </c>
      <c r="EK67" s="108">
        <v>957703</v>
      </c>
      <c r="EL67" s="108">
        <v>265287.3</v>
      </c>
      <c r="EM67" s="108">
        <v>248048.8</v>
      </c>
      <c r="EN67" s="108">
        <v>252734.6</v>
      </c>
      <c r="EO67" s="108">
        <v>191632.3</v>
      </c>
      <c r="EP67" s="108">
        <v>77091.199999999997</v>
      </c>
      <c r="EQ67" s="108">
        <v>175545.2</v>
      </c>
      <c r="ER67" s="108">
        <v>265287.3</v>
      </c>
      <c r="ES67" s="108">
        <v>345679.8</v>
      </c>
      <c r="ET67" s="108">
        <v>435083.2</v>
      </c>
      <c r="EU67" s="108">
        <v>513336.1</v>
      </c>
      <c r="EV67" s="108">
        <v>596415</v>
      </c>
      <c r="EW67" s="108">
        <v>683449.5</v>
      </c>
      <c r="EX67" s="108">
        <v>766070.7</v>
      </c>
      <c r="EY67" s="108">
        <v>830244.3</v>
      </c>
      <c r="EZ67" s="108">
        <v>898435.9</v>
      </c>
      <c r="FA67" s="108">
        <v>957703</v>
      </c>
      <c r="FB67" s="108">
        <v>1106393</v>
      </c>
      <c r="FC67" s="108">
        <v>184141.6</v>
      </c>
      <c r="FD67" s="108">
        <v>237182.3</v>
      </c>
      <c r="FE67" s="108">
        <v>370266.7</v>
      </c>
      <c r="FF67" s="108">
        <v>314802.40000000002</v>
      </c>
      <c r="FG67" s="108">
        <v>37116.800000000003</v>
      </c>
      <c r="FH67" s="108">
        <v>99116.5</v>
      </c>
      <c r="FI67" s="108">
        <v>184141.6</v>
      </c>
      <c r="FJ67" s="108">
        <v>228924.9</v>
      </c>
      <c r="FK67" s="108">
        <v>331033.09999999998</v>
      </c>
      <c r="FL67" s="108">
        <v>421323.9</v>
      </c>
      <c r="FM67" s="108">
        <v>511036.6</v>
      </c>
      <c r="FN67" s="108">
        <v>681244.3</v>
      </c>
      <c r="FO67" s="108">
        <v>791590.6</v>
      </c>
      <c r="FP67" s="108">
        <v>869292.8</v>
      </c>
      <c r="FQ67" s="108">
        <v>962041.4</v>
      </c>
      <c r="FR67" s="108">
        <v>1106393</v>
      </c>
      <c r="FS67" s="108">
        <v>1237324</v>
      </c>
      <c r="FT67" s="108">
        <v>223697.5</v>
      </c>
      <c r="FU67" s="108">
        <v>240916.7</v>
      </c>
      <c r="FV67" s="108">
        <v>399587.4</v>
      </c>
      <c r="FW67" s="108">
        <v>373122.4</v>
      </c>
      <c r="FX67" s="108">
        <v>58007.4</v>
      </c>
      <c r="FY67" s="108">
        <v>123039.9</v>
      </c>
      <c r="FZ67" s="108">
        <v>223697.5</v>
      </c>
      <c r="GA67" s="108">
        <v>296650.2</v>
      </c>
      <c r="GB67" s="108">
        <v>343985</v>
      </c>
      <c r="GC67" s="108">
        <v>464614.2</v>
      </c>
      <c r="GD67" s="108">
        <v>565713.80000000005</v>
      </c>
      <c r="GE67" s="108">
        <v>698681.4</v>
      </c>
      <c r="GF67" s="108">
        <v>864201.6</v>
      </c>
      <c r="GG67" s="108">
        <v>970583.6</v>
      </c>
      <c r="GH67" s="108">
        <v>1078094.7</v>
      </c>
      <c r="GI67" s="108">
        <v>1237324</v>
      </c>
      <c r="GJ67" s="108">
        <v>1351578.3</v>
      </c>
      <c r="GK67" s="108">
        <v>244969.9</v>
      </c>
      <c r="GL67" s="108">
        <v>259371.6</v>
      </c>
      <c r="GM67" s="108">
        <v>275608.59999999998</v>
      </c>
      <c r="GN67" s="108">
        <v>571628.19999999995</v>
      </c>
      <c r="GO67" s="108">
        <v>98737.600000000006</v>
      </c>
      <c r="GP67" s="108">
        <v>166297.4</v>
      </c>
      <c r="GQ67" s="108">
        <v>244969.9</v>
      </c>
      <c r="GR67" s="108">
        <v>324502.5</v>
      </c>
      <c r="GS67" s="108">
        <v>403279.6</v>
      </c>
      <c r="GT67" s="108">
        <v>504341.5</v>
      </c>
      <c r="GU67" s="108">
        <v>586147</v>
      </c>
      <c r="GV67" s="108">
        <v>672018.9</v>
      </c>
      <c r="GW67" s="108">
        <v>779950.1</v>
      </c>
      <c r="GX67" s="108">
        <v>886296.3</v>
      </c>
      <c r="GY67" s="108">
        <v>1049800.1000000001</v>
      </c>
      <c r="GZ67" s="108">
        <v>1351578.3</v>
      </c>
      <c r="HA67" s="108">
        <v>1530776.1</v>
      </c>
      <c r="HB67" s="108">
        <v>281089.7</v>
      </c>
      <c r="HC67" s="108">
        <v>354883.8</v>
      </c>
      <c r="HD67" s="108">
        <v>398123.7</v>
      </c>
      <c r="HE67" s="108">
        <v>496678.9</v>
      </c>
      <c r="HF67" s="108">
        <v>57545.7</v>
      </c>
      <c r="HG67" s="108">
        <v>115256.1</v>
      </c>
      <c r="HH67" s="108">
        <v>281089.7</v>
      </c>
      <c r="HI67" s="108">
        <v>373817</v>
      </c>
      <c r="HJ67" s="108">
        <v>430088.1</v>
      </c>
      <c r="HK67" s="108">
        <v>635973.5</v>
      </c>
      <c r="HL67" s="108">
        <v>705983.4</v>
      </c>
      <c r="HM67" s="108">
        <v>871849.2</v>
      </c>
      <c r="HN67" s="108">
        <v>1034097.2</v>
      </c>
      <c r="HO67" s="108">
        <v>1100707.3999999999</v>
      </c>
      <c r="HP67" s="108">
        <v>1252365.1000000001</v>
      </c>
      <c r="HQ67" s="108">
        <v>1530776.1</v>
      </c>
      <c r="HR67" s="108">
        <v>1576914</v>
      </c>
      <c r="HS67" s="108">
        <v>155181.1</v>
      </c>
      <c r="HT67" s="108">
        <v>461151.8</v>
      </c>
      <c r="HU67" s="108">
        <v>434344.2</v>
      </c>
      <c r="HV67" s="108">
        <v>526236.9</v>
      </c>
      <c r="HW67" s="108">
        <v>60119.5</v>
      </c>
      <c r="HX67" s="108">
        <v>128744.2</v>
      </c>
      <c r="HY67" s="108">
        <v>155181.1</v>
      </c>
      <c r="HZ67" s="108">
        <v>272902.09999999998</v>
      </c>
      <c r="IA67" s="108">
        <v>447838.2</v>
      </c>
      <c r="IB67" s="108">
        <v>616332.9</v>
      </c>
      <c r="IC67" s="108">
        <v>748562.3</v>
      </c>
      <c r="ID67" s="108">
        <v>895097.9</v>
      </c>
      <c r="IE67" s="108">
        <v>1050677.1000000001</v>
      </c>
      <c r="IF67" s="108">
        <v>1151547.8</v>
      </c>
      <c r="IG67" s="108">
        <v>1276078</v>
      </c>
      <c r="IH67" s="108">
        <v>1576914</v>
      </c>
    </row>
    <row r="68" spans="1:242" s="32" customFormat="1" ht="12.95" customHeight="1" x14ac:dyDescent="0.2">
      <c r="A68" s="112" t="s">
        <v>140</v>
      </c>
      <c r="B68" s="51">
        <v>61</v>
      </c>
      <c r="C68" s="51" t="s">
        <v>141</v>
      </c>
      <c r="D68" s="30"/>
      <c r="E68" s="108">
        <f t="shared" si="90"/>
        <v>0</v>
      </c>
      <c r="F68" s="108">
        <f t="shared" si="121"/>
        <v>0</v>
      </c>
      <c r="G68" s="108">
        <f t="shared" si="122"/>
        <v>0</v>
      </c>
      <c r="H68" s="108">
        <f t="shared" si="123"/>
        <v>0</v>
      </c>
      <c r="I68" s="108">
        <f t="shared" si="124"/>
        <v>0</v>
      </c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>
        <f t="shared" si="92"/>
        <v>0</v>
      </c>
      <c r="W68" s="108">
        <f t="shared" si="126"/>
        <v>0</v>
      </c>
      <c r="X68" s="108">
        <f t="shared" si="127"/>
        <v>0</v>
      </c>
      <c r="Y68" s="108">
        <f t="shared" si="128"/>
        <v>0</v>
      </c>
      <c r="Z68" s="108">
        <f t="shared" si="129"/>
        <v>0</v>
      </c>
      <c r="AA68" s="108"/>
      <c r="AB68" s="108"/>
      <c r="AC68" s="108"/>
      <c r="AD68" s="108"/>
      <c r="AE68" s="108"/>
      <c r="AF68" s="108"/>
      <c r="AG68" s="108"/>
      <c r="AH68" s="108"/>
      <c r="AI68" s="108"/>
      <c r="AJ68" s="108"/>
      <c r="AK68" s="108"/>
      <c r="AL68" s="108"/>
      <c r="AM68" s="108">
        <f t="shared" si="94"/>
        <v>0</v>
      </c>
      <c r="AN68" s="108">
        <f t="shared" si="131"/>
        <v>0</v>
      </c>
      <c r="AO68" s="108">
        <f t="shared" si="132"/>
        <v>0</v>
      </c>
      <c r="AP68" s="108">
        <f t="shared" si="133"/>
        <v>0</v>
      </c>
      <c r="AQ68" s="108">
        <f t="shared" si="134"/>
        <v>0</v>
      </c>
      <c r="AR68" s="108"/>
      <c r="AS68" s="108"/>
      <c r="AT68" s="108"/>
      <c r="AU68" s="108"/>
      <c r="AV68" s="108"/>
      <c r="AW68" s="108"/>
      <c r="AX68" s="108"/>
      <c r="AY68" s="108"/>
      <c r="AZ68" s="108"/>
      <c r="BA68" s="108"/>
      <c r="BB68" s="108"/>
      <c r="BC68" s="108"/>
      <c r="BD68" s="108">
        <f t="shared" si="136"/>
        <v>0</v>
      </c>
      <c r="BE68" s="108">
        <f t="shared" si="137"/>
        <v>0</v>
      </c>
      <c r="BF68" s="108">
        <f t="shared" si="138"/>
        <v>0</v>
      </c>
      <c r="BG68" s="108">
        <f t="shared" si="139"/>
        <v>0</v>
      </c>
      <c r="BH68" s="108">
        <f t="shared" si="140"/>
        <v>0</v>
      </c>
      <c r="BI68" s="108"/>
      <c r="BJ68" s="108"/>
      <c r="BK68" s="108"/>
      <c r="BL68" s="108"/>
      <c r="BM68" s="108"/>
      <c r="BN68" s="108"/>
      <c r="BO68" s="108"/>
      <c r="BP68" s="108"/>
      <c r="BQ68" s="108"/>
      <c r="BR68" s="108"/>
      <c r="BS68" s="108"/>
      <c r="BT68" s="108"/>
      <c r="BU68" s="108">
        <f t="shared" si="142"/>
        <v>0</v>
      </c>
      <c r="BV68" s="108">
        <f t="shared" si="16"/>
        <v>0</v>
      </c>
      <c r="BW68" s="108">
        <f t="shared" si="17"/>
        <v>0</v>
      </c>
      <c r="BX68" s="108">
        <f t="shared" si="18"/>
        <v>0</v>
      </c>
      <c r="BY68" s="108">
        <f t="shared" si="89"/>
        <v>0</v>
      </c>
      <c r="BZ68" s="108"/>
      <c r="CA68" s="108"/>
      <c r="CB68" s="108"/>
      <c r="CC68" s="108"/>
      <c r="CD68" s="108"/>
      <c r="CE68" s="108"/>
      <c r="CF68" s="108"/>
      <c r="CG68" s="108"/>
      <c r="CH68" s="108"/>
      <c r="CI68" s="108"/>
      <c r="CJ68" s="108"/>
      <c r="CK68" s="108"/>
      <c r="CL68" s="108">
        <f t="shared" si="144"/>
        <v>0</v>
      </c>
      <c r="CM68" s="108">
        <v>0</v>
      </c>
      <c r="CN68" s="108">
        <v>0</v>
      </c>
      <c r="CO68" s="108">
        <v>0</v>
      </c>
      <c r="CP68" s="108">
        <v>0</v>
      </c>
      <c r="CQ68" s="108"/>
      <c r="CR68" s="108"/>
      <c r="CS68" s="108"/>
      <c r="CT68" s="108"/>
      <c r="CU68" s="108"/>
      <c r="CV68" s="108"/>
      <c r="CW68" s="108"/>
      <c r="CX68" s="108"/>
      <c r="CY68" s="108"/>
      <c r="CZ68" s="108"/>
      <c r="DA68" s="108"/>
      <c r="DB68" s="108"/>
      <c r="DC68" s="108">
        <f t="shared" si="108"/>
        <v>140662</v>
      </c>
      <c r="DD68" s="108">
        <v>0</v>
      </c>
      <c r="DE68" s="108">
        <v>0</v>
      </c>
      <c r="DF68" s="108">
        <v>45020.7</v>
      </c>
      <c r="DG68" s="108">
        <v>95641.3</v>
      </c>
      <c r="DH68" s="108"/>
      <c r="DI68" s="108"/>
      <c r="DJ68" s="108"/>
      <c r="DK68" s="108"/>
      <c r="DL68" s="108"/>
      <c r="DM68" s="108"/>
      <c r="DN68" s="108"/>
      <c r="DO68" s="108"/>
      <c r="DP68" s="108">
        <v>45020.7</v>
      </c>
      <c r="DQ68" s="108">
        <v>72500.2</v>
      </c>
      <c r="DR68" s="108">
        <v>106284.7</v>
      </c>
      <c r="DS68" s="108">
        <v>140662</v>
      </c>
      <c r="DT68" s="108">
        <f t="shared" si="147"/>
        <v>582861</v>
      </c>
      <c r="DU68" s="108">
        <v>70196.899999999994</v>
      </c>
      <c r="DV68" s="108">
        <v>123488.8</v>
      </c>
      <c r="DW68" s="108">
        <v>194327.6</v>
      </c>
      <c r="DX68" s="108">
        <v>194847.7</v>
      </c>
      <c r="DY68" s="108">
        <v>17998.3</v>
      </c>
      <c r="DZ68" s="108">
        <v>42237.5</v>
      </c>
      <c r="EA68" s="108">
        <v>70196.899999999994</v>
      </c>
      <c r="EB68" s="108">
        <v>104818</v>
      </c>
      <c r="EC68" s="108">
        <v>146051.70000000001</v>
      </c>
      <c r="ED68" s="108">
        <v>193685.7</v>
      </c>
      <c r="EE68" s="108">
        <v>257788.6</v>
      </c>
      <c r="EF68" s="108">
        <v>319886.8</v>
      </c>
      <c r="EG68" s="108">
        <v>388013.3</v>
      </c>
      <c r="EH68" s="108">
        <v>454104.7</v>
      </c>
      <c r="EI68" s="108">
        <v>507087.6</v>
      </c>
      <c r="EJ68" s="108">
        <v>582861</v>
      </c>
      <c r="EK68" s="108">
        <v>1008077</v>
      </c>
      <c r="EL68" s="108">
        <v>186565.8</v>
      </c>
      <c r="EM68" s="108">
        <v>235765</v>
      </c>
      <c r="EN68" s="108">
        <v>262560.09999999998</v>
      </c>
      <c r="EO68" s="108">
        <v>323186.09999999998</v>
      </c>
      <c r="EP68" s="108">
        <v>47648.800000000003</v>
      </c>
      <c r="EQ68" s="108">
        <v>108421.3</v>
      </c>
      <c r="ER68" s="108">
        <v>186565.8</v>
      </c>
      <c r="ES68" s="108">
        <v>270625.7</v>
      </c>
      <c r="ET68" s="108">
        <v>345643.5</v>
      </c>
      <c r="EU68" s="108">
        <v>422330.8</v>
      </c>
      <c r="EV68" s="108">
        <v>503289.8</v>
      </c>
      <c r="EW68" s="108">
        <v>589527</v>
      </c>
      <c r="EX68" s="108">
        <v>684890.9</v>
      </c>
      <c r="EY68" s="108">
        <v>785678.6</v>
      </c>
      <c r="EZ68" s="108">
        <v>859598.7</v>
      </c>
      <c r="FA68" s="108">
        <v>1008077</v>
      </c>
      <c r="FB68" s="108">
        <v>1146663</v>
      </c>
      <c r="FC68" s="108">
        <v>204429.1</v>
      </c>
      <c r="FD68" s="108">
        <v>213818.6</v>
      </c>
      <c r="FE68" s="108">
        <v>300867.90000000002</v>
      </c>
      <c r="FF68" s="108">
        <v>427547.4</v>
      </c>
      <c r="FG68" s="108">
        <v>42512.4</v>
      </c>
      <c r="FH68" s="108">
        <v>86186.6</v>
      </c>
      <c r="FI68" s="108">
        <v>204429.1</v>
      </c>
      <c r="FJ68" s="108">
        <v>271968.7</v>
      </c>
      <c r="FK68" s="108">
        <v>350533.2</v>
      </c>
      <c r="FL68" s="108">
        <v>418247.7</v>
      </c>
      <c r="FM68" s="108">
        <v>488598.8</v>
      </c>
      <c r="FN68" s="108">
        <v>586669.30000000005</v>
      </c>
      <c r="FO68" s="108">
        <v>719115.6</v>
      </c>
      <c r="FP68" s="108">
        <v>841243.5</v>
      </c>
      <c r="FQ68" s="108">
        <v>993177.9</v>
      </c>
      <c r="FR68" s="108">
        <v>1146663</v>
      </c>
      <c r="FS68" s="108">
        <v>1738897</v>
      </c>
      <c r="FT68" s="108">
        <v>307081.2</v>
      </c>
      <c r="FU68" s="108">
        <v>421517.9</v>
      </c>
      <c r="FV68" s="108">
        <v>416002.6</v>
      </c>
      <c r="FW68" s="108">
        <v>594295.30000000005</v>
      </c>
      <c r="FX68" s="108">
        <v>73682.7</v>
      </c>
      <c r="FY68" s="108">
        <v>153996.29999999999</v>
      </c>
      <c r="FZ68" s="108">
        <v>307081.2</v>
      </c>
      <c r="GA68" s="108">
        <v>402300.4</v>
      </c>
      <c r="GB68" s="108">
        <v>545191.80000000005</v>
      </c>
      <c r="GC68" s="108">
        <v>728599.1</v>
      </c>
      <c r="GD68" s="108">
        <v>853035.1</v>
      </c>
      <c r="GE68" s="108">
        <v>1020974.2</v>
      </c>
      <c r="GF68" s="108">
        <v>1144601.7</v>
      </c>
      <c r="GG68" s="108">
        <v>1333176.3999999999</v>
      </c>
      <c r="GH68" s="108">
        <v>1495567.7</v>
      </c>
      <c r="GI68" s="108">
        <v>1738897</v>
      </c>
      <c r="GJ68" s="108">
        <v>2869834.8</v>
      </c>
      <c r="GK68" s="108">
        <v>520517.7</v>
      </c>
      <c r="GL68" s="108">
        <v>732622.8</v>
      </c>
      <c r="GM68" s="108">
        <v>663236.1</v>
      </c>
      <c r="GN68" s="108">
        <v>953458.3</v>
      </c>
      <c r="GO68" s="108">
        <v>132473.5</v>
      </c>
      <c r="GP68" s="108">
        <v>287275.90000000002</v>
      </c>
      <c r="GQ68" s="108">
        <v>520517.7</v>
      </c>
      <c r="GR68" s="108">
        <v>745682.5</v>
      </c>
      <c r="GS68" s="108">
        <v>1001601.5</v>
      </c>
      <c r="GT68" s="108">
        <v>1253140.5</v>
      </c>
      <c r="GU68" s="108">
        <v>1476255.4</v>
      </c>
      <c r="GV68" s="108">
        <v>1743488.3</v>
      </c>
      <c r="GW68" s="108">
        <v>1916376.6</v>
      </c>
      <c r="GX68" s="108">
        <v>2213152.9</v>
      </c>
      <c r="GY68" s="108">
        <v>2536717.2000000002</v>
      </c>
      <c r="GZ68" s="108">
        <v>2869834.9</v>
      </c>
      <c r="HA68" s="108">
        <v>3262902.6</v>
      </c>
      <c r="HB68" s="108">
        <v>676037.9</v>
      </c>
      <c r="HC68" s="108">
        <v>755633.7</v>
      </c>
      <c r="HD68" s="108">
        <v>940312</v>
      </c>
      <c r="HE68" s="108">
        <v>890919</v>
      </c>
      <c r="HF68" s="108">
        <v>144437.29999999999</v>
      </c>
      <c r="HG68" s="108">
        <v>334903.40000000002</v>
      </c>
      <c r="HH68" s="108">
        <v>676037.9</v>
      </c>
      <c r="HI68" s="108">
        <v>889129.7</v>
      </c>
      <c r="HJ68" s="108">
        <v>1135561.6000000001</v>
      </c>
      <c r="HK68" s="108">
        <v>1431671.6</v>
      </c>
      <c r="HL68" s="108">
        <v>1681921.5</v>
      </c>
      <c r="HM68" s="108">
        <v>1988829</v>
      </c>
      <c r="HN68" s="108">
        <v>2371983.6</v>
      </c>
      <c r="HO68" s="108">
        <v>2619136.6</v>
      </c>
      <c r="HP68" s="108">
        <v>2909943.6</v>
      </c>
      <c r="HQ68" s="108">
        <v>3262902.6</v>
      </c>
      <c r="HR68" s="108">
        <v>3945982.3</v>
      </c>
      <c r="HS68" s="108">
        <v>704612.7</v>
      </c>
      <c r="HT68" s="108">
        <v>890488</v>
      </c>
      <c r="HU68" s="108">
        <v>1086860.7</v>
      </c>
      <c r="HV68" s="108">
        <v>1264020.8999999999</v>
      </c>
      <c r="HW68" s="108">
        <v>185005.9</v>
      </c>
      <c r="HX68" s="108">
        <v>408376.2</v>
      </c>
      <c r="HY68" s="108">
        <v>704612.7</v>
      </c>
      <c r="HZ68" s="108">
        <v>978702.9</v>
      </c>
      <c r="IA68" s="108">
        <v>1284302.8999999999</v>
      </c>
      <c r="IB68" s="108">
        <v>1595100.7</v>
      </c>
      <c r="IC68" s="108">
        <v>1934607.5</v>
      </c>
      <c r="ID68" s="108">
        <v>2278275.2000000002</v>
      </c>
      <c r="IE68" s="108">
        <v>2681961.4</v>
      </c>
      <c r="IF68" s="108">
        <v>3079732.6</v>
      </c>
      <c r="IG68" s="108">
        <v>3449980.2</v>
      </c>
      <c r="IH68" s="108">
        <v>3945982.3</v>
      </c>
    </row>
    <row r="69" spans="1:242" s="32" customFormat="1" ht="24" customHeight="1" x14ac:dyDescent="0.2">
      <c r="A69" s="112" t="s">
        <v>142</v>
      </c>
      <c r="B69" s="51">
        <v>62</v>
      </c>
      <c r="C69" s="51" t="s">
        <v>143</v>
      </c>
      <c r="D69" s="30"/>
      <c r="E69" s="108">
        <f t="shared" si="90"/>
        <v>0</v>
      </c>
      <c r="F69" s="108">
        <f t="shared" si="121"/>
        <v>0</v>
      </c>
      <c r="G69" s="108">
        <f t="shared" si="122"/>
        <v>0</v>
      </c>
      <c r="H69" s="108">
        <f t="shared" si="123"/>
        <v>0</v>
      </c>
      <c r="I69" s="108">
        <f t="shared" si="124"/>
        <v>0</v>
      </c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>
        <f t="shared" si="92"/>
        <v>1529.4</v>
      </c>
      <c r="W69" s="108">
        <f t="shared" si="126"/>
        <v>0</v>
      </c>
      <c r="X69" s="108">
        <f t="shared" si="127"/>
        <v>0</v>
      </c>
      <c r="Y69" s="108">
        <f t="shared" si="128"/>
        <v>0</v>
      </c>
      <c r="Z69" s="108">
        <f t="shared" si="129"/>
        <v>1529.4</v>
      </c>
      <c r="AA69" s="108"/>
      <c r="AB69" s="108"/>
      <c r="AC69" s="108"/>
      <c r="AD69" s="108"/>
      <c r="AE69" s="108"/>
      <c r="AF69" s="108"/>
      <c r="AG69" s="108"/>
      <c r="AH69" s="108"/>
      <c r="AI69" s="108"/>
      <c r="AJ69" s="108"/>
      <c r="AK69" s="108"/>
      <c r="AL69" s="108">
        <v>1529.4</v>
      </c>
      <c r="AM69" s="108">
        <f t="shared" si="94"/>
        <v>0</v>
      </c>
      <c r="AN69" s="108">
        <f t="shared" si="131"/>
        <v>0</v>
      </c>
      <c r="AO69" s="108">
        <f t="shared" si="132"/>
        <v>0</v>
      </c>
      <c r="AP69" s="108">
        <f t="shared" si="133"/>
        <v>0</v>
      </c>
      <c r="AQ69" s="108">
        <f t="shared" si="134"/>
        <v>0</v>
      </c>
      <c r="AR69" s="108"/>
      <c r="AS69" s="108"/>
      <c r="AT69" s="108"/>
      <c r="AU69" s="108"/>
      <c r="AV69" s="108"/>
      <c r="AW69" s="108"/>
      <c r="AX69" s="108"/>
      <c r="AY69" s="108"/>
      <c r="AZ69" s="108"/>
      <c r="BA69" s="108"/>
      <c r="BB69" s="108"/>
      <c r="BC69" s="108"/>
      <c r="BD69" s="108">
        <f t="shared" si="136"/>
        <v>0</v>
      </c>
      <c r="BE69" s="108">
        <f t="shared" si="137"/>
        <v>0</v>
      </c>
      <c r="BF69" s="108">
        <f t="shared" si="138"/>
        <v>0</v>
      </c>
      <c r="BG69" s="108">
        <f t="shared" si="139"/>
        <v>0</v>
      </c>
      <c r="BH69" s="108">
        <f t="shared" si="140"/>
        <v>0</v>
      </c>
      <c r="BI69" s="108"/>
      <c r="BJ69" s="108"/>
      <c r="BK69" s="108"/>
      <c r="BL69" s="108"/>
      <c r="BM69" s="108"/>
      <c r="BN69" s="108"/>
      <c r="BO69" s="108"/>
      <c r="BP69" s="108"/>
      <c r="BQ69" s="108"/>
      <c r="BR69" s="108"/>
      <c r="BS69" s="108"/>
      <c r="BT69" s="108"/>
      <c r="BU69" s="108">
        <f t="shared" si="142"/>
        <v>52808</v>
      </c>
      <c r="BV69" s="108">
        <f t="shared" si="16"/>
        <v>0</v>
      </c>
      <c r="BW69" s="108">
        <f t="shared" si="17"/>
        <v>0</v>
      </c>
      <c r="BX69" s="108">
        <f t="shared" si="18"/>
        <v>0</v>
      </c>
      <c r="BY69" s="108">
        <f t="shared" si="89"/>
        <v>52808</v>
      </c>
      <c r="BZ69" s="108"/>
      <c r="CA69" s="108"/>
      <c r="CB69" s="108"/>
      <c r="CC69" s="108"/>
      <c r="CD69" s="108"/>
      <c r="CE69" s="108"/>
      <c r="CF69" s="108"/>
      <c r="CG69" s="108"/>
      <c r="CH69" s="108"/>
      <c r="CI69" s="108"/>
      <c r="CJ69" s="108"/>
      <c r="CK69" s="108">
        <v>52808</v>
      </c>
      <c r="CL69" s="108">
        <f t="shared" si="144"/>
        <v>167826</v>
      </c>
      <c r="CM69" s="108">
        <v>32345.9</v>
      </c>
      <c r="CN69" s="108">
        <v>35287.699999999997</v>
      </c>
      <c r="CO69" s="108">
        <v>49132.5</v>
      </c>
      <c r="CP69" s="108">
        <v>51059.9</v>
      </c>
      <c r="CQ69" s="108">
        <v>6418.4</v>
      </c>
      <c r="CR69" s="108">
        <v>17127.3</v>
      </c>
      <c r="CS69" s="108">
        <v>32345.9</v>
      </c>
      <c r="CT69" s="108">
        <v>43317.2</v>
      </c>
      <c r="CU69" s="108">
        <v>53780.2</v>
      </c>
      <c r="CV69" s="108">
        <v>67633.600000000006</v>
      </c>
      <c r="CW69" s="108">
        <v>81528</v>
      </c>
      <c r="CX69" s="108">
        <v>99074.1</v>
      </c>
      <c r="CY69" s="108">
        <v>116766.1</v>
      </c>
      <c r="CZ69" s="108">
        <v>133650.5</v>
      </c>
      <c r="DA69" s="108">
        <v>150041.29999999999</v>
      </c>
      <c r="DB69" s="108">
        <v>167826</v>
      </c>
      <c r="DC69" s="108">
        <f t="shared" si="108"/>
        <v>114193</v>
      </c>
      <c r="DD69" s="108">
        <v>40600.5</v>
      </c>
      <c r="DE69" s="108">
        <v>48481</v>
      </c>
      <c r="DF69" s="108">
        <v>20609.3</v>
      </c>
      <c r="DG69" s="108">
        <v>4502.2</v>
      </c>
      <c r="DH69" s="108">
        <v>12395.9</v>
      </c>
      <c r="DI69" s="108">
        <v>24997.7</v>
      </c>
      <c r="DJ69" s="108">
        <v>40600.5</v>
      </c>
      <c r="DK69" s="108">
        <v>55396.9</v>
      </c>
      <c r="DL69" s="108">
        <v>72361.3</v>
      </c>
      <c r="DM69" s="108">
        <v>89081.5</v>
      </c>
      <c r="DN69" s="108">
        <v>100967.1</v>
      </c>
      <c r="DO69" s="108">
        <v>106291.1</v>
      </c>
      <c r="DP69" s="108">
        <v>109690.8</v>
      </c>
      <c r="DQ69" s="108">
        <v>111554.7</v>
      </c>
      <c r="DR69" s="108">
        <v>111986.4</v>
      </c>
      <c r="DS69" s="108">
        <v>114193</v>
      </c>
      <c r="DT69" s="108">
        <f t="shared" si="147"/>
        <v>0</v>
      </c>
      <c r="DU69" s="108">
        <v>0</v>
      </c>
      <c r="DV69" s="108">
        <v>0</v>
      </c>
      <c r="DW69" s="108">
        <v>0</v>
      </c>
      <c r="DX69" s="108">
        <v>0</v>
      </c>
      <c r="DY69" s="108"/>
      <c r="DZ69" s="108"/>
      <c r="EA69" s="108"/>
      <c r="EB69" s="108"/>
      <c r="EC69" s="108"/>
      <c r="ED69" s="108"/>
      <c r="EE69" s="108"/>
      <c r="EF69" s="108"/>
      <c r="EG69" s="108"/>
      <c r="EH69" s="108"/>
      <c r="EI69" s="108"/>
      <c r="EJ69" s="108"/>
      <c r="EK69" s="108">
        <v>150674</v>
      </c>
      <c r="EL69" s="108">
        <v>29020.799999999999</v>
      </c>
      <c r="EM69" s="108">
        <v>37929.4</v>
      </c>
      <c r="EN69" s="108">
        <v>38604.699999999997</v>
      </c>
      <c r="EO69" s="108">
        <v>45119.1</v>
      </c>
      <c r="EP69" s="108">
        <v>8388.5</v>
      </c>
      <c r="EQ69" s="108">
        <v>18949.099999999999</v>
      </c>
      <c r="ER69" s="108">
        <v>29020.799999999999</v>
      </c>
      <c r="ES69" s="108">
        <v>39661.199999999997</v>
      </c>
      <c r="ET69" s="108">
        <v>52613.2</v>
      </c>
      <c r="EU69" s="108">
        <v>66950.2</v>
      </c>
      <c r="EV69" s="108">
        <v>78698.600000000006</v>
      </c>
      <c r="EW69" s="108">
        <v>91675.7</v>
      </c>
      <c r="EX69" s="108">
        <v>105554.9</v>
      </c>
      <c r="EY69" s="108">
        <v>120718.6</v>
      </c>
      <c r="EZ69" s="108">
        <v>135502.6</v>
      </c>
      <c r="FA69" s="108">
        <v>150674</v>
      </c>
      <c r="FB69" s="108">
        <v>186617</v>
      </c>
      <c r="FC69" s="108">
        <v>35759.4</v>
      </c>
      <c r="FD69" s="108">
        <v>42731.5</v>
      </c>
      <c r="FE69" s="108">
        <v>47153.1</v>
      </c>
      <c r="FF69" s="108">
        <v>60973</v>
      </c>
      <c r="FG69" s="108">
        <v>11416.5</v>
      </c>
      <c r="FH69" s="108">
        <v>23612</v>
      </c>
      <c r="FI69" s="108">
        <v>35759.4</v>
      </c>
      <c r="FJ69" s="108">
        <v>48919.1</v>
      </c>
      <c r="FK69" s="108">
        <v>63002.3</v>
      </c>
      <c r="FL69" s="108">
        <v>78490.899999999994</v>
      </c>
      <c r="FM69" s="108">
        <v>93206.7</v>
      </c>
      <c r="FN69" s="108">
        <v>108998.8</v>
      </c>
      <c r="FO69" s="108">
        <v>125644</v>
      </c>
      <c r="FP69" s="108">
        <v>143327.9</v>
      </c>
      <c r="FQ69" s="108">
        <v>164428.20000000001</v>
      </c>
      <c r="FR69" s="108">
        <v>186617</v>
      </c>
      <c r="FS69" s="108">
        <v>231903</v>
      </c>
      <c r="FT69" s="108">
        <v>47261.8</v>
      </c>
      <c r="FU69" s="108">
        <v>53145.7</v>
      </c>
      <c r="FV69" s="108">
        <v>59450.400000000001</v>
      </c>
      <c r="FW69" s="108">
        <v>72045.100000000006</v>
      </c>
      <c r="FX69" s="108">
        <v>14697.3</v>
      </c>
      <c r="FY69" s="108">
        <v>31319.1</v>
      </c>
      <c r="FZ69" s="108">
        <v>47261.8</v>
      </c>
      <c r="GA69" s="108">
        <v>65303.9</v>
      </c>
      <c r="GB69" s="108">
        <v>82583.100000000006</v>
      </c>
      <c r="GC69" s="108">
        <v>100407.5</v>
      </c>
      <c r="GD69" s="108">
        <v>118028.8</v>
      </c>
      <c r="GE69" s="108">
        <v>140537.4</v>
      </c>
      <c r="GF69" s="108">
        <v>159857.9</v>
      </c>
      <c r="GG69" s="108">
        <v>181806</v>
      </c>
      <c r="GH69" s="108">
        <v>207538.9</v>
      </c>
      <c r="GI69" s="108">
        <v>231903</v>
      </c>
      <c r="GJ69" s="108">
        <v>305060.09999999998</v>
      </c>
      <c r="GK69" s="108">
        <v>53951</v>
      </c>
      <c r="GL69" s="108">
        <v>77051</v>
      </c>
      <c r="GM69" s="108">
        <v>85003.7</v>
      </c>
      <c r="GN69" s="108">
        <v>89054.399999999994</v>
      </c>
      <c r="GO69" s="108">
        <v>16646.099999999999</v>
      </c>
      <c r="GP69" s="108">
        <v>34474.6</v>
      </c>
      <c r="GQ69" s="108">
        <v>53951</v>
      </c>
      <c r="GR69" s="108">
        <v>78318.100000000006</v>
      </c>
      <c r="GS69" s="108">
        <v>103644.1</v>
      </c>
      <c r="GT69" s="108">
        <v>131002</v>
      </c>
      <c r="GU69" s="108">
        <v>160108.79999999999</v>
      </c>
      <c r="GV69" s="108">
        <v>186840.1</v>
      </c>
      <c r="GW69" s="108">
        <v>216005.7</v>
      </c>
      <c r="GX69" s="108">
        <v>243144.8</v>
      </c>
      <c r="GY69" s="108">
        <v>273192.5</v>
      </c>
      <c r="GZ69" s="108">
        <v>305060.09999999998</v>
      </c>
      <c r="HA69" s="108">
        <v>410388.8</v>
      </c>
      <c r="HB69" s="108">
        <v>89514.6</v>
      </c>
      <c r="HC69" s="108">
        <v>100753.8</v>
      </c>
      <c r="HD69" s="108">
        <v>110214.2</v>
      </c>
      <c r="HE69" s="108">
        <v>109906.2</v>
      </c>
      <c r="HF69" s="108">
        <v>26185.3</v>
      </c>
      <c r="HG69" s="108">
        <v>54776.6</v>
      </c>
      <c r="HH69" s="108">
        <v>89514.6</v>
      </c>
      <c r="HI69" s="108">
        <v>122104.6</v>
      </c>
      <c r="HJ69" s="108">
        <v>155179.70000000001</v>
      </c>
      <c r="HK69" s="108">
        <v>190268.4</v>
      </c>
      <c r="HL69" s="108">
        <v>224451.1</v>
      </c>
      <c r="HM69" s="108">
        <v>260597.4</v>
      </c>
      <c r="HN69" s="108">
        <v>300482.59999999998</v>
      </c>
      <c r="HO69" s="108">
        <v>335855.9</v>
      </c>
      <c r="HP69" s="108">
        <v>374159.8</v>
      </c>
      <c r="HQ69" s="108">
        <v>410388.8</v>
      </c>
      <c r="HR69" s="108">
        <v>470822.5</v>
      </c>
      <c r="HS69" s="108">
        <v>93198.399999999994</v>
      </c>
      <c r="HT69" s="108">
        <v>114838.2</v>
      </c>
      <c r="HU69" s="108">
        <v>128414</v>
      </c>
      <c r="HV69" s="108">
        <v>134371.9</v>
      </c>
      <c r="HW69" s="108">
        <v>28998.9</v>
      </c>
      <c r="HX69" s="108">
        <v>59996</v>
      </c>
      <c r="HY69" s="108">
        <v>93198.399999999994</v>
      </c>
      <c r="HZ69" s="108">
        <v>130732.5</v>
      </c>
      <c r="IA69" s="108">
        <v>171396.5</v>
      </c>
      <c r="IB69" s="108">
        <v>208036.6</v>
      </c>
      <c r="IC69" s="108">
        <v>251997.4</v>
      </c>
      <c r="ID69" s="108">
        <v>293001.7</v>
      </c>
      <c r="IE69" s="108">
        <v>336450.6</v>
      </c>
      <c r="IF69" s="108">
        <v>376724.4</v>
      </c>
      <c r="IG69" s="108">
        <v>420022.1</v>
      </c>
      <c r="IH69" s="108">
        <v>470822.5</v>
      </c>
    </row>
    <row r="70" spans="1:242" s="32" customFormat="1" ht="12.95" customHeight="1" x14ac:dyDescent="0.2">
      <c r="A70" s="112" t="s">
        <v>144</v>
      </c>
      <c r="B70" s="51">
        <v>63</v>
      </c>
      <c r="C70" s="51" t="s">
        <v>145</v>
      </c>
      <c r="D70" s="30"/>
      <c r="E70" s="108">
        <f t="shared" si="90"/>
        <v>0</v>
      </c>
      <c r="F70" s="108">
        <f t="shared" si="121"/>
        <v>0</v>
      </c>
      <c r="G70" s="108">
        <f t="shared" si="122"/>
        <v>0</v>
      </c>
      <c r="H70" s="108">
        <f t="shared" si="123"/>
        <v>0</v>
      </c>
      <c r="I70" s="108">
        <f t="shared" si="124"/>
        <v>0</v>
      </c>
      <c r="J70" s="108">
        <f t="shared" ref="J70:U70" si="168">J71+J81</f>
        <v>0</v>
      </c>
      <c r="K70" s="108">
        <f t="shared" si="168"/>
        <v>0</v>
      </c>
      <c r="L70" s="108">
        <f t="shared" si="168"/>
        <v>0</v>
      </c>
      <c r="M70" s="108">
        <f t="shared" si="168"/>
        <v>0</v>
      </c>
      <c r="N70" s="108">
        <f t="shared" si="168"/>
        <v>0</v>
      </c>
      <c r="O70" s="108">
        <f t="shared" si="168"/>
        <v>0</v>
      </c>
      <c r="P70" s="108">
        <f t="shared" si="168"/>
        <v>0</v>
      </c>
      <c r="Q70" s="108">
        <f t="shared" si="168"/>
        <v>0</v>
      </c>
      <c r="R70" s="108">
        <f t="shared" si="168"/>
        <v>0</v>
      </c>
      <c r="S70" s="108">
        <f t="shared" si="168"/>
        <v>0</v>
      </c>
      <c r="T70" s="108">
        <f t="shared" si="168"/>
        <v>0</v>
      </c>
      <c r="U70" s="108">
        <f t="shared" si="168"/>
        <v>0</v>
      </c>
      <c r="V70" s="108">
        <f t="shared" si="92"/>
        <v>0</v>
      </c>
      <c r="W70" s="108">
        <f t="shared" si="126"/>
        <v>0</v>
      </c>
      <c r="X70" s="108">
        <f t="shared" si="127"/>
        <v>0</v>
      </c>
      <c r="Y70" s="108">
        <f t="shared" si="128"/>
        <v>0</v>
      </c>
      <c r="Z70" s="108">
        <f t="shared" si="129"/>
        <v>0</v>
      </c>
      <c r="AA70" s="108">
        <f t="shared" ref="AA70:AL70" si="169">AA71+AA81</f>
        <v>0</v>
      </c>
      <c r="AB70" s="108">
        <f t="shared" si="169"/>
        <v>0</v>
      </c>
      <c r="AC70" s="108">
        <f t="shared" si="169"/>
        <v>0</v>
      </c>
      <c r="AD70" s="108">
        <f t="shared" si="169"/>
        <v>0</v>
      </c>
      <c r="AE70" s="108">
        <f t="shared" si="169"/>
        <v>0</v>
      </c>
      <c r="AF70" s="108">
        <f t="shared" si="169"/>
        <v>0</v>
      </c>
      <c r="AG70" s="108">
        <f t="shared" si="169"/>
        <v>0</v>
      </c>
      <c r="AH70" s="108">
        <f t="shared" si="169"/>
        <v>0</v>
      </c>
      <c r="AI70" s="108">
        <f t="shared" si="169"/>
        <v>0</v>
      </c>
      <c r="AJ70" s="108">
        <f t="shared" si="169"/>
        <v>0</v>
      </c>
      <c r="AK70" s="108">
        <f t="shared" si="169"/>
        <v>0</v>
      </c>
      <c r="AL70" s="108">
        <f t="shared" si="169"/>
        <v>0</v>
      </c>
      <c r="AM70" s="108">
        <f t="shared" si="94"/>
        <v>13699</v>
      </c>
      <c r="AN70" s="108">
        <f t="shared" si="131"/>
        <v>0</v>
      </c>
      <c r="AO70" s="108">
        <f t="shared" si="132"/>
        <v>0</v>
      </c>
      <c r="AP70" s="108">
        <f t="shared" si="133"/>
        <v>0</v>
      </c>
      <c r="AQ70" s="108">
        <f t="shared" si="134"/>
        <v>13699</v>
      </c>
      <c r="AR70" s="108">
        <f t="shared" ref="AR70:BC70" si="170">AR71+AR81</f>
        <v>0</v>
      </c>
      <c r="AS70" s="108">
        <f t="shared" si="170"/>
        <v>0</v>
      </c>
      <c r="AT70" s="108">
        <f t="shared" si="170"/>
        <v>0</v>
      </c>
      <c r="AU70" s="108">
        <f t="shared" si="170"/>
        <v>0</v>
      </c>
      <c r="AV70" s="108">
        <f t="shared" si="170"/>
        <v>0</v>
      </c>
      <c r="AW70" s="108">
        <f t="shared" si="170"/>
        <v>0</v>
      </c>
      <c r="AX70" s="108">
        <f t="shared" si="170"/>
        <v>0</v>
      </c>
      <c r="AY70" s="108">
        <f t="shared" si="170"/>
        <v>0</v>
      </c>
      <c r="AZ70" s="108">
        <f t="shared" si="170"/>
        <v>0</v>
      </c>
      <c r="BA70" s="108">
        <f t="shared" si="170"/>
        <v>0</v>
      </c>
      <c r="BB70" s="108">
        <f t="shared" si="170"/>
        <v>0</v>
      </c>
      <c r="BC70" s="108">
        <f t="shared" si="170"/>
        <v>13699</v>
      </c>
      <c r="BD70" s="108">
        <f t="shared" si="136"/>
        <v>74190</v>
      </c>
      <c r="BE70" s="108">
        <f t="shared" si="137"/>
        <v>0</v>
      </c>
      <c r="BF70" s="108">
        <f t="shared" si="138"/>
        <v>0</v>
      </c>
      <c r="BG70" s="108">
        <f t="shared" si="139"/>
        <v>0</v>
      </c>
      <c r="BH70" s="108">
        <f t="shared" si="140"/>
        <v>74190</v>
      </c>
      <c r="BI70" s="108">
        <f t="shared" ref="BI70:BT70" si="171">BI71+BI81</f>
        <v>0</v>
      </c>
      <c r="BJ70" s="108">
        <f t="shared" si="171"/>
        <v>0</v>
      </c>
      <c r="BK70" s="108">
        <f t="shared" si="171"/>
        <v>0</v>
      </c>
      <c r="BL70" s="108">
        <f t="shared" si="171"/>
        <v>0</v>
      </c>
      <c r="BM70" s="108">
        <f t="shared" si="171"/>
        <v>0</v>
      </c>
      <c r="BN70" s="108">
        <f t="shared" si="171"/>
        <v>0</v>
      </c>
      <c r="BO70" s="108">
        <f t="shared" si="171"/>
        <v>0</v>
      </c>
      <c r="BP70" s="108">
        <f t="shared" si="171"/>
        <v>0</v>
      </c>
      <c r="BQ70" s="108">
        <f t="shared" si="171"/>
        <v>0</v>
      </c>
      <c r="BR70" s="108">
        <f t="shared" si="171"/>
        <v>0</v>
      </c>
      <c r="BS70" s="108">
        <f t="shared" si="171"/>
        <v>0</v>
      </c>
      <c r="BT70" s="108">
        <f t="shared" si="171"/>
        <v>74190</v>
      </c>
      <c r="BU70" s="108">
        <f t="shared" si="142"/>
        <v>172382</v>
      </c>
      <c r="BV70" s="108">
        <f t="shared" si="16"/>
        <v>0</v>
      </c>
      <c r="BW70" s="108">
        <f t="shared" si="17"/>
        <v>0</v>
      </c>
      <c r="BX70" s="108">
        <f t="shared" si="18"/>
        <v>0</v>
      </c>
      <c r="BY70" s="108">
        <f t="shared" si="89"/>
        <v>172382</v>
      </c>
      <c r="BZ70" s="108">
        <f t="shared" ref="BZ70:CK70" si="172">BZ71+BZ81</f>
        <v>0</v>
      </c>
      <c r="CA70" s="108">
        <f t="shared" si="172"/>
        <v>0</v>
      </c>
      <c r="CB70" s="108">
        <f t="shared" si="172"/>
        <v>0</v>
      </c>
      <c r="CC70" s="108">
        <f t="shared" si="172"/>
        <v>0</v>
      </c>
      <c r="CD70" s="108">
        <f t="shared" si="172"/>
        <v>0</v>
      </c>
      <c r="CE70" s="108">
        <f t="shared" si="172"/>
        <v>0</v>
      </c>
      <c r="CF70" s="108">
        <f t="shared" si="172"/>
        <v>0</v>
      </c>
      <c r="CG70" s="108">
        <f t="shared" si="172"/>
        <v>0</v>
      </c>
      <c r="CH70" s="108">
        <f t="shared" si="172"/>
        <v>0</v>
      </c>
      <c r="CI70" s="108">
        <f t="shared" si="172"/>
        <v>0</v>
      </c>
      <c r="CJ70" s="108">
        <f t="shared" si="172"/>
        <v>0</v>
      </c>
      <c r="CK70" s="108">
        <f t="shared" si="172"/>
        <v>172382</v>
      </c>
      <c r="CL70" s="108">
        <f t="shared" si="144"/>
        <v>308329</v>
      </c>
      <c r="CM70" s="108">
        <v>39643.5</v>
      </c>
      <c r="CN70" s="108">
        <v>75329.3</v>
      </c>
      <c r="CO70" s="108">
        <v>101098.6</v>
      </c>
      <c r="CP70" s="108">
        <v>92257.600000000006</v>
      </c>
      <c r="CQ70" s="108">
        <f t="shared" ref="CQ70:DB70" si="173">CQ71+CQ81</f>
        <v>12945.9</v>
      </c>
      <c r="CR70" s="108">
        <f t="shared" si="173"/>
        <v>23432.9</v>
      </c>
      <c r="CS70" s="108">
        <f t="shared" si="173"/>
        <v>39643.5</v>
      </c>
      <c r="CT70" s="108">
        <v>59079</v>
      </c>
      <c r="CU70" s="108">
        <f t="shared" si="173"/>
        <v>78940.3</v>
      </c>
      <c r="CV70" s="108">
        <f t="shared" si="173"/>
        <v>114972.8</v>
      </c>
      <c r="CW70" s="108">
        <f t="shared" si="173"/>
        <v>146096.5</v>
      </c>
      <c r="CX70" s="108">
        <f t="shared" si="173"/>
        <v>186756.4</v>
      </c>
      <c r="CY70" s="108">
        <f t="shared" si="173"/>
        <v>216071.4</v>
      </c>
      <c r="CZ70" s="108">
        <f t="shared" si="173"/>
        <v>244371.1</v>
      </c>
      <c r="DA70" s="108">
        <f t="shared" si="173"/>
        <v>280306</v>
      </c>
      <c r="DB70" s="108">
        <f t="shared" si="173"/>
        <v>308329</v>
      </c>
      <c r="DC70" s="108">
        <f t="shared" si="108"/>
        <v>254732</v>
      </c>
      <c r="DD70" s="108">
        <v>57233.599999999999</v>
      </c>
      <c r="DE70" s="108">
        <v>79226.5</v>
      </c>
      <c r="DF70" s="108">
        <v>54857.9</v>
      </c>
      <c r="DG70" s="108">
        <v>63414</v>
      </c>
      <c r="DH70" s="108">
        <f t="shared" ref="DH70:DS70" si="174">DH71+DH81</f>
        <v>14673.6</v>
      </c>
      <c r="DI70" s="108">
        <f t="shared" si="174"/>
        <v>35389.800000000003</v>
      </c>
      <c r="DJ70" s="108">
        <f t="shared" si="174"/>
        <v>57233.599999999999</v>
      </c>
      <c r="DK70" s="108">
        <f t="shared" si="174"/>
        <v>78462.5</v>
      </c>
      <c r="DL70" s="108">
        <f t="shared" si="174"/>
        <v>110621.4</v>
      </c>
      <c r="DM70" s="108">
        <f t="shared" si="174"/>
        <v>136460.1</v>
      </c>
      <c r="DN70" s="108">
        <f t="shared" si="174"/>
        <v>161978.70000000001</v>
      </c>
      <c r="DO70" s="108">
        <f t="shared" si="174"/>
        <v>178146.3</v>
      </c>
      <c r="DP70" s="108">
        <f t="shared" si="174"/>
        <v>191318</v>
      </c>
      <c r="DQ70" s="108">
        <f t="shared" si="174"/>
        <v>212250.5</v>
      </c>
      <c r="DR70" s="108">
        <f t="shared" si="174"/>
        <v>225229.7</v>
      </c>
      <c r="DS70" s="108">
        <f t="shared" si="174"/>
        <v>254732</v>
      </c>
      <c r="DT70" s="108">
        <f t="shared" si="147"/>
        <v>451473</v>
      </c>
      <c r="DU70" s="108">
        <v>73937.600000000006</v>
      </c>
      <c r="DV70" s="108">
        <v>112631.8</v>
      </c>
      <c r="DW70" s="108">
        <v>106414.7</v>
      </c>
      <c r="DX70" s="108">
        <v>158488.9</v>
      </c>
      <c r="DY70" s="108">
        <f t="shared" ref="DY70:EJ70" si="175">DY71+DY81</f>
        <v>17082.599999999999</v>
      </c>
      <c r="DZ70" s="108">
        <f t="shared" si="175"/>
        <v>41394.6</v>
      </c>
      <c r="EA70" s="108">
        <f t="shared" si="175"/>
        <v>73937.600000000006</v>
      </c>
      <c r="EB70" s="108">
        <f t="shared" si="175"/>
        <v>108562.5</v>
      </c>
      <c r="EC70" s="108">
        <f t="shared" si="175"/>
        <v>154968.90000000002</v>
      </c>
      <c r="ED70" s="108">
        <f t="shared" si="175"/>
        <v>186569.40000000002</v>
      </c>
      <c r="EE70" s="108">
        <f t="shared" si="175"/>
        <v>223402.4</v>
      </c>
      <c r="EF70" s="108">
        <f t="shared" si="175"/>
        <v>254219.5</v>
      </c>
      <c r="EG70" s="108">
        <f t="shared" si="175"/>
        <v>292984.09999999998</v>
      </c>
      <c r="EH70" s="108">
        <f t="shared" si="175"/>
        <v>334678.59999999998</v>
      </c>
      <c r="EI70" s="108">
        <f t="shared" si="175"/>
        <v>392199.7</v>
      </c>
      <c r="EJ70" s="108">
        <f t="shared" si="175"/>
        <v>451473</v>
      </c>
      <c r="EK70" s="108">
        <v>722191</v>
      </c>
      <c r="EL70" s="108">
        <v>132768.20000000001</v>
      </c>
      <c r="EM70" s="108">
        <v>150020.6</v>
      </c>
      <c r="EN70" s="108">
        <v>210329.5</v>
      </c>
      <c r="EO70" s="108">
        <v>229072.7</v>
      </c>
      <c r="EP70" s="108">
        <f t="shared" ref="EP70:EW70" si="176">EP71+EP81</f>
        <v>36748.6</v>
      </c>
      <c r="EQ70" s="108">
        <f t="shared" si="176"/>
        <v>80933.299999999988</v>
      </c>
      <c r="ER70" s="108">
        <f t="shared" si="176"/>
        <v>132768.20000000001</v>
      </c>
      <c r="ES70" s="108">
        <f t="shared" si="176"/>
        <v>187226.1</v>
      </c>
      <c r="ET70" s="108">
        <f t="shared" si="176"/>
        <v>232011.90000000002</v>
      </c>
      <c r="EU70" s="108">
        <f t="shared" si="176"/>
        <v>282788.8</v>
      </c>
      <c r="EV70" s="108">
        <f t="shared" si="176"/>
        <v>337620.80000000005</v>
      </c>
      <c r="EW70" s="108">
        <f t="shared" si="176"/>
        <v>414301.7</v>
      </c>
      <c r="EX70" s="108">
        <v>493118.3</v>
      </c>
      <c r="EY70" s="108">
        <v>539685.1</v>
      </c>
      <c r="EZ70" s="108">
        <v>635474.4</v>
      </c>
      <c r="FA70" s="108">
        <v>722191</v>
      </c>
      <c r="FB70" s="108">
        <v>1252579</v>
      </c>
      <c r="FC70" s="108">
        <v>236578.6</v>
      </c>
      <c r="FD70" s="108">
        <v>274966.7</v>
      </c>
      <c r="FE70" s="108">
        <v>327610</v>
      </c>
      <c r="FF70" s="108">
        <v>413423.7</v>
      </c>
      <c r="FG70" s="108">
        <v>57787.5</v>
      </c>
      <c r="FH70" s="108">
        <v>152195.79999999999</v>
      </c>
      <c r="FI70" s="108">
        <v>236578.6</v>
      </c>
      <c r="FJ70" s="108">
        <v>335912.6</v>
      </c>
      <c r="FK70" s="108">
        <v>427869.3</v>
      </c>
      <c r="FL70" s="108">
        <v>511545.3</v>
      </c>
      <c r="FM70" s="108">
        <v>618994</v>
      </c>
      <c r="FN70" s="108">
        <v>734310.5</v>
      </c>
      <c r="FO70" s="108">
        <v>839155.3</v>
      </c>
      <c r="FP70" s="108">
        <v>947597</v>
      </c>
      <c r="FQ70" s="108">
        <v>1104673.3</v>
      </c>
      <c r="FR70" s="108">
        <v>1252579</v>
      </c>
      <c r="FS70" s="108">
        <v>1518372</v>
      </c>
      <c r="FT70" s="108">
        <v>264676.90000000002</v>
      </c>
      <c r="FU70" s="108">
        <v>290623.09999999998</v>
      </c>
      <c r="FV70" s="108">
        <v>335655.1</v>
      </c>
      <c r="FW70" s="108">
        <v>627416.9</v>
      </c>
      <c r="FX70" s="108">
        <v>65129.5</v>
      </c>
      <c r="FY70" s="108">
        <v>159768.20000000001</v>
      </c>
      <c r="FZ70" s="108">
        <f>FZ71+FZ81</f>
        <v>264676.90000000002</v>
      </c>
      <c r="GA70" s="108">
        <v>351852.7</v>
      </c>
      <c r="GB70" s="108">
        <v>462836</v>
      </c>
      <c r="GC70" s="108">
        <v>555300</v>
      </c>
      <c r="GD70" s="108">
        <v>662376.5</v>
      </c>
      <c r="GE70" s="108">
        <v>770398.3</v>
      </c>
      <c r="GF70" s="108">
        <v>890955.1</v>
      </c>
      <c r="GG70" s="108">
        <v>1099818.1599999999</v>
      </c>
      <c r="GH70" s="108">
        <v>1311201.2</v>
      </c>
      <c r="GI70" s="108">
        <v>1518372</v>
      </c>
      <c r="GJ70" s="108">
        <v>1102615.1000000001</v>
      </c>
      <c r="GK70" s="108">
        <v>274363.7</v>
      </c>
      <c r="GL70" s="108">
        <v>272185.2</v>
      </c>
      <c r="GM70" s="108">
        <v>244966.39999999999</v>
      </c>
      <c r="GN70" s="108">
        <v>311099.8</v>
      </c>
      <c r="GO70" s="108">
        <v>106962</v>
      </c>
      <c r="GP70" s="108">
        <v>195321.4</v>
      </c>
      <c r="GQ70" s="108">
        <v>274363.7</v>
      </c>
      <c r="GR70" s="108">
        <v>371776.4</v>
      </c>
      <c r="GS70" s="108">
        <v>459063.4</v>
      </c>
      <c r="GT70" s="108">
        <v>546548.9</v>
      </c>
      <c r="GU70" s="108">
        <v>623776.6</v>
      </c>
      <c r="GV70" s="108">
        <v>720840.8</v>
      </c>
      <c r="GW70" s="108">
        <v>791515.3</v>
      </c>
      <c r="GX70" s="108">
        <v>891948.4</v>
      </c>
      <c r="GY70" s="108">
        <v>995112.7</v>
      </c>
      <c r="GZ70" s="108">
        <v>1102615.1000000001</v>
      </c>
      <c r="HA70" s="108">
        <v>1081985.2</v>
      </c>
      <c r="HB70" s="108">
        <v>208231.1</v>
      </c>
      <c r="HC70" s="108">
        <v>272415.8</v>
      </c>
      <c r="HD70" s="108">
        <v>277668.8</v>
      </c>
      <c r="HE70" s="108">
        <v>323669.5</v>
      </c>
      <c r="HF70" s="108">
        <v>63903.3</v>
      </c>
      <c r="HG70" s="108">
        <v>118742.9</v>
      </c>
      <c r="HH70" s="108">
        <v>208231.1</v>
      </c>
      <c r="HI70" s="108">
        <v>298480.90000000002</v>
      </c>
      <c r="HJ70" s="108">
        <v>395069.5</v>
      </c>
      <c r="HK70" s="108">
        <v>480646.9</v>
      </c>
      <c r="HL70" s="108">
        <v>565573.30000000005</v>
      </c>
      <c r="HM70" s="108">
        <v>659088.69999999995</v>
      </c>
      <c r="HN70" s="108">
        <v>758315.7</v>
      </c>
      <c r="HO70" s="108">
        <v>862890.1</v>
      </c>
      <c r="HP70" s="108">
        <v>957295.7</v>
      </c>
      <c r="HQ70" s="108">
        <v>1081985.2</v>
      </c>
      <c r="HR70" s="108">
        <v>1164010.3</v>
      </c>
      <c r="HS70" s="108">
        <v>210357</v>
      </c>
      <c r="HT70" s="108">
        <v>307892.2</v>
      </c>
      <c r="HU70" s="108">
        <v>305017.59999999998</v>
      </c>
      <c r="HV70" s="108">
        <v>340743.5</v>
      </c>
      <c r="HW70" s="108">
        <v>59514.7</v>
      </c>
      <c r="HX70" s="108">
        <v>118990.2</v>
      </c>
      <c r="HY70" s="108">
        <v>210357</v>
      </c>
      <c r="HZ70" s="108">
        <v>314248</v>
      </c>
      <c r="IA70" s="108">
        <v>418920.6</v>
      </c>
      <c r="IB70" s="108">
        <v>518249.2</v>
      </c>
      <c r="IC70" s="108">
        <v>619786.69999999995</v>
      </c>
      <c r="ID70" s="108">
        <v>721344.7</v>
      </c>
      <c r="IE70" s="108">
        <v>823266.8</v>
      </c>
      <c r="IF70" s="108">
        <v>929582.5</v>
      </c>
      <c r="IG70" s="108">
        <v>1035889.7</v>
      </c>
      <c r="IH70" s="108">
        <v>1164010.3</v>
      </c>
    </row>
    <row r="71" spans="1:242" s="32" customFormat="1" ht="12.95" customHeight="1" x14ac:dyDescent="0.2">
      <c r="A71" s="112" t="s">
        <v>146</v>
      </c>
      <c r="B71" s="51">
        <v>64</v>
      </c>
      <c r="C71" s="51" t="s">
        <v>147</v>
      </c>
      <c r="D71" s="30"/>
      <c r="E71" s="108">
        <f t="shared" si="90"/>
        <v>0</v>
      </c>
      <c r="F71" s="108">
        <f t="shared" si="121"/>
        <v>0</v>
      </c>
      <c r="G71" s="108">
        <f t="shared" si="122"/>
        <v>0</v>
      </c>
      <c r="H71" s="108">
        <f t="shared" si="123"/>
        <v>0</v>
      </c>
      <c r="I71" s="108">
        <f t="shared" si="124"/>
        <v>0</v>
      </c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>
        <f t="shared" si="92"/>
        <v>0</v>
      </c>
      <c r="W71" s="108">
        <f t="shared" si="126"/>
        <v>0</v>
      </c>
      <c r="X71" s="108">
        <f t="shared" si="127"/>
        <v>0</v>
      </c>
      <c r="Y71" s="108">
        <f t="shared" si="128"/>
        <v>0</v>
      </c>
      <c r="Z71" s="108">
        <f t="shared" si="129"/>
        <v>0</v>
      </c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>
        <f t="shared" si="94"/>
        <v>13699</v>
      </c>
      <c r="AN71" s="108">
        <f t="shared" si="131"/>
        <v>0</v>
      </c>
      <c r="AO71" s="108">
        <f t="shared" si="132"/>
        <v>0</v>
      </c>
      <c r="AP71" s="108">
        <f t="shared" si="133"/>
        <v>0</v>
      </c>
      <c r="AQ71" s="108">
        <f t="shared" si="134"/>
        <v>13699</v>
      </c>
      <c r="AR71" s="108"/>
      <c r="AS71" s="108"/>
      <c r="AT71" s="108"/>
      <c r="AU71" s="108"/>
      <c r="AV71" s="108"/>
      <c r="AW71" s="108"/>
      <c r="AX71" s="108"/>
      <c r="AY71" s="108"/>
      <c r="AZ71" s="108"/>
      <c r="BA71" s="108"/>
      <c r="BB71" s="108"/>
      <c r="BC71" s="108">
        <v>13699</v>
      </c>
      <c r="BD71" s="108">
        <f t="shared" si="136"/>
        <v>74190</v>
      </c>
      <c r="BE71" s="108">
        <f t="shared" si="137"/>
        <v>0</v>
      </c>
      <c r="BF71" s="108">
        <f t="shared" si="138"/>
        <v>0</v>
      </c>
      <c r="BG71" s="108">
        <f t="shared" si="139"/>
        <v>0</v>
      </c>
      <c r="BH71" s="108">
        <f t="shared" si="140"/>
        <v>74190</v>
      </c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08"/>
      <c r="BT71" s="108">
        <v>74190</v>
      </c>
      <c r="BU71" s="108">
        <f t="shared" si="142"/>
        <v>172382</v>
      </c>
      <c r="BV71" s="108">
        <f t="shared" si="16"/>
        <v>0</v>
      </c>
      <c r="BW71" s="108">
        <f t="shared" si="17"/>
        <v>0</v>
      </c>
      <c r="BX71" s="108">
        <f t="shared" si="18"/>
        <v>0</v>
      </c>
      <c r="BY71" s="108">
        <f t="shared" si="89"/>
        <v>172382</v>
      </c>
      <c r="BZ71" s="108"/>
      <c r="CA71" s="108"/>
      <c r="CB71" s="108"/>
      <c r="CC71" s="108"/>
      <c r="CD71" s="108"/>
      <c r="CE71" s="108"/>
      <c r="CF71" s="108"/>
      <c r="CG71" s="108"/>
      <c r="CH71" s="108"/>
      <c r="CI71" s="108"/>
      <c r="CJ71" s="108"/>
      <c r="CK71" s="108">
        <v>172382</v>
      </c>
      <c r="CL71" s="108">
        <f t="shared" si="144"/>
        <v>308329</v>
      </c>
      <c r="CM71" s="108">
        <v>39643.5</v>
      </c>
      <c r="CN71" s="108">
        <v>75329.3</v>
      </c>
      <c r="CO71" s="108">
        <v>101098.6</v>
      </c>
      <c r="CP71" s="108">
        <v>92257.600000000006</v>
      </c>
      <c r="CQ71" s="108">
        <v>12945.9</v>
      </c>
      <c r="CR71" s="108">
        <v>23432.9</v>
      </c>
      <c r="CS71" s="108">
        <v>39643.5</v>
      </c>
      <c r="CT71" s="108">
        <v>59079</v>
      </c>
      <c r="CU71" s="108">
        <v>78940.3</v>
      </c>
      <c r="CV71" s="108">
        <v>114972.8</v>
      </c>
      <c r="CW71" s="108">
        <v>146096.5</v>
      </c>
      <c r="CX71" s="108">
        <v>186756.4</v>
      </c>
      <c r="CY71" s="108">
        <v>216071.4</v>
      </c>
      <c r="CZ71" s="108">
        <v>244371.1</v>
      </c>
      <c r="DA71" s="108">
        <v>280306</v>
      </c>
      <c r="DB71" s="108">
        <v>308329</v>
      </c>
      <c r="DC71" s="108">
        <f t="shared" si="108"/>
        <v>146566</v>
      </c>
      <c r="DD71" s="108">
        <v>57233.599999999999</v>
      </c>
      <c r="DE71" s="108">
        <v>79226.5</v>
      </c>
      <c r="DF71" s="108">
        <v>-44210</v>
      </c>
      <c r="DG71" s="108">
        <v>54315.9</v>
      </c>
      <c r="DH71" s="108">
        <v>14673.6</v>
      </c>
      <c r="DI71" s="108">
        <v>35389.800000000003</v>
      </c>
      <c r="DJ71" s="108">
        <v>57233.599999999999</v>
      </c>
      <c r="DK71" s="108">
        <v>78462.5</v>
      </c>
      <c r="DL71" s="108">
        <v>110621.4</v>
      </c>
      <c r="DM71" s="108">
        <v>136460.1</v>
      </c>
      <c r="DN71" s="108">
        <v>77989</v>
      </c>
      <c r="DO71" s="108">
        <v>90381.6</v>
      </c>
      <c r="DP71" s="108">
        <v>92250.1</v>
      </c>
      <c r="DQ71" s="108">
        <v>118405.2</v>
      </c>
      <c r="DR71" s="108">
        <v>127110.7</v>
      </c>
      <c r="DS71" s="108">
        <v>146566</v>
      </c>
      <c r="DT71" s="108">
        <f t="shared" si="147"/>
        <v>280181</v>
      </c>
      <c r="DU71" s="108">
        <v>41564.800000000003</v>
      </c>
      <c r="DV71" s="108">
        <v>60510.5</v>
      </c>
      <c r="DW71" s="108">
        <v>78973.399999999994</v>
      </c>
      <c r="DX71" s="108">
        <v>99132.3</v>
      </c>
      <c r="DY71" s="108">
        <v>13215.6</v>
      </c>
      <c r="DZ71" s="108">
        <v>30110.1</v>
      </c>
      <c r="EA71" s="108">
        <v>41564.800000000003</v>
      </c>
      <c r="EB71" s="108">
        <v>63331.6</v>
      </c>
      <c r="EC71" s="108">
        <v>85390.8</v>
      </c>
      <c r="ED71" s="108">
        <v>102075.3</v>
      </c>
      <c r="EE71" s="108">
        <v>129786.5</v>
      </c>
      <c r="EF71" s="108">
        <v>150475</v>
      </c>
      <c r="EG71" s="108">
        <v>181048.7</v>
      </c>
      <c r="EH71" s="108">
        <v>212527</v>
      </c>
      <c r="EI71" s="108">
        <v>249585.2</v>
      </c>
      <c r="EJ71" s="108">
        <v>280181</v>
      </c>
      <c r="EK71" s="108">
        <v>406931</v>
      </c>
      <c r="EL71" s="108">
        <v>95265.4</v>
      </c>
      <c r="EM71" s="108">
        <v>95255.6</v>
      </c>
      <c r="EN71" s="108">
        <v>103444.1</v>
      </c>
      <c r="EO71" s="108">
        <v>112965.9</v>
      </c>
      <c r="EP71" s="108">
        <v>25364.6</v>
      </c>
      <c r="EQ71" s="108">
        <v>58545.2</v>
      </c>
      <c r="ER71" s="108">
        <v>95265.4</v>
      </c>
      <c r="ES71" s="108">
        <v>127301.1</v>
      </c>
      <c r="ET71" s="108">
        <v>153471.70000000001</v>
      </c>
      <c r="EU71" s="108">
        <v>190521</v>
      </c>
      <c r="EV71" s="108">
        <v>220021.7</v>
      </c>
      <c r="EW71" s="108">
        <v>253236.5</v>
      </c>
      <c r="EX71" s="108">
        <v>293965.09999999998</v>
      </c>
      <c r="EY71" s="108">
        <v>328962</v>
      </c>
      <c r="EZ71" s="108">
        <v>357613.5</v>
      </c>
      <c r="FA71" s="108">
        <v>406931</v>
      </c>
      <c r="FB71" s="108">
        <v>664494</v>
      </c>
      <c r="FC71" s="108">
        <v>134095.20000000001</v>
      </c>
      <c r="FD71" s="108">
        <v>135603.5</v>
      </c>
      <c r="FE71" s="108">
        <v>157983.29999999999</v>
      </c>
      <c r="FF71" s="108">
        <v>236812</v>
      </c>
      <c r="FG71" s="108">
        <v>45456.6</v>
      </c>
      <c r="FH71" s="108">
        <v>91718.8</v>
      </c>
      <c r="FI71" s="108">
        <v>134095.20000000001</v>
      </c>
      <c r="FJ71" s="108">
        <v>175759.6</v>
      </c>
      <c r="FK71" s="108">
        <v>230663.5</v>
      </c>
      <c r="FL71" s="108">
        <v>269698.7</v>
      </c>
      <c r="FM71" s="108">
        <v>322383</v>
      </c>
      <c r="FN71" s="108">
        <v>371964.2</v>
      </c>
      <c r="FO71" s="108">
        <v>427682</v>
      </c>
      <c r="FP71" s="108">
        <v>486601</v>
      </c>
      <c r="FQ71" s="108">
        <v>575366.69999999995</v>
      </c>
      <c r="FR71" s="108">
        <v>664494</v>
      </c>
      <c r="FS71" s="108">
        <v>1052055</v>
      </c>
      <c r="FT71" s="108">
        <v>186634.5</v>
      </c>
      <c r="FU71" s="108">
        <v>182123.7</v>
      </c>
      <c r="FV71" s="108">
        <v>208287.7</v>
      </c>
      <c r="FW71" s="108">
        <v>475009.1</v>
      </c>
      <c r="FX71" s="108">
        <v>50436.5</v>
      </c>
      <c r="FY71" s="108">
        <v>122692</v>
      </c>
      <c r="FZ71" s="108">
        <v>186634.5</v>
      </c>
      <c r="GA71" s="108">
        <v>246220.79999999999</v>
      </c>
      <c r="GB71" s="108">
        <v>302918.59999999998</v>
      </c>
      <c r="GC71" s="108">
        <v>368758.2</v>
      </c>
      <c r="GD71" s="108">
        <v>437103.1</v>
      </c>
      <c r="GE71" s="108">
        <v>506363.2</v>
      </c>
      <c r="GF71" s="108">
        <v>577045.9</v>
      </c>
      <c r="GG71" s="108">
        <v>725355.5</v>
      </c>
      <c r="GH71" s="108">
        <v>883020.80000000005</v>
      </c>
      <c r="GI71" s="108">
        <v>1052055</v>
      </c>
      <c r="GJ71" s="108">
        <v>613740.6</v>
      </c>
      <c r="GK71" s="108">
        <v>176932</v>
      </c>
      <c r="GL71" s="108">
        <v>151811.4</v>
      </c>
      <c r="GM71" s="108">
        <v>134507.6</v>
      </c>
      <c r="GN71" s="108">
        <v>150489.60000000001</v>
      </c>
      <c r="GO71" s="108">
        <v>70189.3</v>
      </c>
      <c r="GP71" s="108">
        <v>130786.9</v>
      </c>
      <c r="GQ71" s="108">
        <v>176932</v>
      </c>
      <c r="GR71" s="108">
        <v>227242.8</v>
      </c>
      <c r="GS71" s="108">
        <v>280897.5</v>
      </c>
      <c r="GT71" s="108">
        <v>328743.40000000002</v>
      </c>
      <c r="GU71" s="108">
        <v>365278.5</v>
      </c>
      <c r="GV71" s="108">
        <v>420589.3</v>
      </c>
      <c r="GW71" s="108">
        <v>463251</v>
      </c>
      <c r="GX71" s="108">
        <v>513111.1</v>
      </c>
      <c r="GY71" s="108">
        <v>556282.4</v>
      </c>
      <c r="GZ71" s="108">
        <v>613740.6</v>
      </c>
      <c r="HA71" s="108">
        <v>554076.5</v>
      </c>
      <c r="HB71" s="108">
        <v>115344.8</v>
      </c>
      <c r="HC71" s="108">
        <v>125000.5</v>
      </c>
      <c r="HD71" s="108">
        <v>143556.1</v>
      </c>
      <c r="HE71" s="108">
        <v>170175.1</v>
      </c>
      <c r="HF71" s="108">
        <v>37866.699999999997</v>
      </c>
      <c r="HG71" s="108">
        <v>70346.7</v>
      </c>
      <c r="HH71" s="108">
        <v>115344.8</v>
      </c>
      <c r="HI71" s="108">
        <v>155212.70000000001</v>
      </c>
      <c r="HJ71" s="108">
        <v>202879.2</v>
      </c>
      <c r="HK71" s="108">
        <v>240345.3</v>
      </c>
      <c r="HL71" s="108">
        <v>285049.7</v>
      </c>
      <c r="HM71" s="108">
        <v>333194</v>
      </c>
      <c r="HN71" s="108">
        <v>383901.4</v>
      </c>
      <c r="HO71" s="108">
        <v>434830.8</v>
      </c>
      <c r="HP71" s="108">
        <v>482448.1</v>
      </c>
      <c r="HQ71" s="108">
        <v>554076.5</v>
      </c>
      <c r="HR71" s="108">
        <v>594443.6</v>
      </c>
      <c r="HS71" s="108">
        <v>130368.7</v>
      </c>
      <c r="HT71" s="108">
        <v>140504.70000000001</v>
      </c>
      <c r="HU71" s="108">
        <v>158810.29999999999</v>
      </c>
      <c r="HV71" s="108">
        <v>164759.9</v>
      </c>
      <c r="HW71" s="108">
        <v>42228.3</v>
      </c>
      <c r="HX71" s="108">
        <v>82481.5</v>
      </c>
      <c r="HY71" s="108">
        <v>130368.7</v>
      </c>
      <c r="HZ71" s="108">
        <v>179163.3</v>
      </c>
      <c r="IA71" s="108">
        <v>224425.8</v>
      </c>
      <c r="IB71" s="108">
        <v>270873.40000000002</v>
      </c>
      <c r="IC71" s="108">
        <v>330364.59999999998</v>
      </c>
      <c r="ID71" s="108">
        <v>374100.6</v>
      </c>
      <c r="IE71" s="108">
        <v>429683.7</v>
      </c>
      <c r="IF71" s="108">
        <v>475209</v>
      </c>
      <c r="IG71" s="108">
        <v>526140.5</v>
      </c>
      <c r="IH71" s="108">
        <v>594443.6</v>
      </c>
    </row>
    <row r="72" spans="1:242" s="32" customFormat="1" ht="12.95" customHeight="1" x14ac:dyDescent="0.2">
      <c r="A72" s="112" t="s">
        <v>148</v>
      </c>
      <c r="B72" s="51">
        <v>65</v>
      </c>
      <c r="C72" s="51" t="s">
        <v>149</v>
      </c>
      <c r="D72" s="30"/>
      <c r="E72" s="108">
        <f t="shared" si="90"/>
        <v>0</v>
      </c>
      <c r="F72" s="108">
        <f t="shared" si="121"/>
        <v>0</v>
      </c>
      <c r="G72" s="108">
        <f t="shared" si="122"/>
        <v>0</v>
      </c>
      <c r="H72" s="108">
        <f t="shared" si="123"/>
        <v>0</v>
      </c>
      <c r="I72" s="108">
        <f t="shared" si="124"/>
        <v>0</v>
      </c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>
        <f t="shared" si="92"/>
        <v>0</v>
      </c>
      <c r="W72" s="108">
        <f t="shared" si="126"/>
        <v>0</v>
      </c>
      <c r="X72" s="108">
        <f t="shared" si="127"/>
        <v>0</v>
      </c>
      <c r="Y72" s="108">
        <f t="shared" si="128"/>
        <v>0</v>
      </c>
      <c r="Z72" s="108">
        <f t="shared" si="129"/>
        <v>0</v>
      </c>
      <c r="AA72" s="108"/>
      <c r="AB72" s="108"/>
      <c r="AC72" s="108"/>
      <c r="AD72" s="108"/>
      <c r="AE72" s="108"/>
      <c r="AF72" s="108"/>
      <c r="AG72" s="108"/>
      <c r="AH72" s="108"/>
      <c r="AI72" s="108"/>
      <c r="AJ72" s="108"/>
      <c r="AK72" s="108"/>
      <c r="AL72" s="108"/>
      <c r="AM72" s="108">
        <f t="shared" si="94"/>
        <v>0</v>
      </c>
      <c r="AN72" s="108">
        <f t="shared" si="131"/>
        <v>0</v>
      </c>
      <c r="AO72" s="108">
        <f t="shared" si="132"/>
        <v>0</v>
      </c>
      <c r="AP72" s="108">
        <f t="shared" si="133"/>
        <v>0</v>
      </c>
      <c r="AQ72" s="108">
        <f t="shared" si="134"/>
        <v>0</v>
      </c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>
        <f t="shared" si="136"/>
        <v>0</v>
      </c>
      <c r="BE72" s="108">
        <f t="shared" si="137"/>
        <v>0</v>
      </c>
      <c r="BF72" s="108">
        <f t="shared" si="138"/>
        <v>0</v>
      </c>
      <c r="BG72" s="108">
        <f t="shared" si="139"/>
        <v>0</v>
      </c>
      <c r="BH72" s="108">
        <f t="shared" si="140"/>
        <v>0</v>
      </c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8"/>
      <c r="BU72" s="108">
        <f t="shared" si="142"/>
        <v>0</v>
      </c>
      <c r="BV72" s="108">
        <f t="shared" si="16"/>
        <v>0</v>
      </c>
      <c r="BW72" s="108">
        <f t="shared" si="17"/>
        <v>0</v>
      </c>
      <c r="BX72" s="108">
        <f t="shared" si="18"/>
        <v>0</v>
      </c>
      <c r="BY72" s="108">
        <f t="shared" si="89"/>
        <v>0</v>
      </c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>
        <f t="shared" si="144"/>
        <v>0</v>
      </c>
      <c r="CM72" s="108">
        <v>0</v>
      </c>
      <c r="CN72" s="108">
        <v>0</v>
      </c>
      <c r="CO72" s="108">
        <v>0</v>
      </c>
      <c r="CP72" s="108">
        <v>0</v>
      </c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/>
      <c r="DC72" s="108">
        <f t="shared" si="108"/>
        <v>0</v>
      </c>
      <c r="DD72" s="108">
        <v>0</v>
      </c>
      <c r="DE72" s="108">
        <v>0</v>
      </c>
      <c r="DF72" s="108">
        <v>0</v>
      </c>
      <c r="DG72" s="108">
        <v>0</v>
      </c>
      <c r="DH72" s="108"/>
      <c r="DI72" s="108"/>
      <c r="DJ72" s="108"/>
      <c r="DK72" s="108"/>
      <c r="DL72" s="108"/>
      <c r="DM72" s="108"/>
      <c r="DN72" s="108"/>
      <c r="DO72" s="108"/>
      <c r="DP72" s="108"/>
      <c r="DQ72" s="108"/>
      <c r="DR72" s="108"/>
      <c r="DS72" s="108"/>
      <c r="DT72" s="108">
        <f t="shared" si="147"/>
        <v>0</v>
      </c>
      <c r="DU72" s="108">
        <v>0</v>
      </c>
      <c r="DV72" s="108">
        <v>0</v>
      </c>
      <c r="DW72" s="108">
        <v>0</v>
      </c>
      <c r="DX72" s="108">
        <v>0</v>
      </c>
      <c r="DY72" s="108"/>
      <c r="DZ72" s="108"/>
      <c r="EA72" s="108"/>
      <c r="EB72" s="108"/>
      <c r="EC72" s="108"/>
      <c r="ED72" s="108"/>
      <c r="EE72" s="108"/>
      <c r="EF72" s="108"/>
      <c r="EG72" s="108"/>
      <c r="EH72" s="108"/>
      <c r="EI72" s="108"/>
      <c r="EJ72" s="108"/>
      <c r="EK72" s="108">
        <v>0</v>
      </c>
      <c r="EL72" s="108">
        <v>0</v>
      </c>
      <c r="EM72" s="108">
        <v>0</v>
      </c>
      <c r="EN72" s="108">
        <v>0</v>
      </c>
      <c r="EO72" s="108">
        <v>0</v>
      </c>
      <c r="EP72" s="108"/>
      <c r="EQ72" s="108"/>
      <c r="ER72" s="108"/>
      <c r="ES72" s="108"/>
      <c r="ET72" s="108"/>
      <c r="EU72" s="108"/>
      <c r="EV72" s="108"/>
      <c r="EW72" s="108"/>
      <c r="EX72" s="108"/>
      <c r="EY72" s="108"/>
      <c r="EZ72" s="108"/>
      <c r="FA72" s="108"/>
      <c r="FB72" s="108">
        <v>0</v>
      </c>
      <c r="FC72" s="108">
        <v>0</v>
      </c>
      <c r="FD72" s="108">
        <v>0</v>
      </c>
      <c r="FE72" s="108">
        <v>0</v>
      </c>
      <c r="FF72" s="108">
        <v>0</v>
      </c>
      <c r="FG72" s="108"/>
      <c r="FH72" s="108"/>
      <c r="FI72" s="108"/>
      <c r="FJ72" s="108"/>
      <c r="FK72" s="108"/>
      <c r="FL72" s="108"/>
      <c r="FM72" s="108"/>
      <c r="FN72" s="108"/>
      <c r="FO72" s="108"/>
      <c r="FP72" s="108"/>
      <c r="FQ72" s="108"/>
      <c r="FR72" s="108"/>
      <c r="FS72" s="108"/>
      <c r="FT72" s="108"/>
      <c r="FU72" s="108"/>
      <c r="FV72" s="108"/>
      <c r="FW72" s="108">
        <v>0</v>
      </c>
      <c r="FX72" s="108"/>
      <c r="FY72" s="108"/>
      <c r="FZ72" s="108"/>
      <c r="GA72" s="108"/>
      <c r="GB72" s="108"/>
      <c r="GC72" s="108"/>
      <c r="GD72" s="108"/>
      <c r="GE72" s="108"/>
      <c r="GF72" s="108"/>
      <c r="GG72" s="108"/>
      <c r="GH72" s="108"/>
      <c r="GI72" s="108"/>
      <c r="GJ72" s="108"/>
      <c r="GK72" s="108"/>
      <c r="GL72" s="108"/>
      <c r="GM72" s="108"/>
      <c r="GN72" s="108"/>
      <c r="GO72" s="108"/>
      <c r="GP72" s="108"/>
      <c r="GQ72" s="108"/>
      <c r="GR72" s="108"/>
      <c r="GS72" s="108"/>
      <c r="GT72" s="108"/>
      <c r="GU72" s="108"/>
      <c r="GV72" s="108"/>
      <c r="GW72" s="108"/>
      <c r="GX72" s="108"/>
      <c r="GY72" s="108"/>
      <c r="GZ72" s="108"/>
      <c r="HA72" s="108"/>
      <c r="HB72" s="108"/>
      <c r="HC72" s="108"/>
      <c r="HD72" s="108"/>
      <c r="HE72" s="108"/>
      <c r="HF72" s="108"/>
      <c r="HG72" s="108"/>
      <c r="HH72" s="108"/>
      <c r="HI72" s="108"/>
      <c r="HJ72" s="108"/>
      <c r="HK72" s="108"/>
      <c r="HL72" s="108"/>
      <c r="HM72" s="108"/>
      <c r="HN72" s="108"/>
      <c r="HO72" s="108"/>
      <c r="HP72" s="108"/>
      <c r="HQ72" s="108"/>
      <c r="HR72" s="108"/>
      <c r="HS72" s="108"/>
      <c r="HT72" s="108"/>
      <c r="HU72" s="108"/>
      <c r="HV72" s="108"/>
      <c r="HW72" s="108"/>
      <c r="HX72" s="108"/>
      <c r="HY72" s="108"/>
      <c r="HZ72" s="108"/>
      <c r="IA72" s="108"/>
      <c r="IB72" s="108"/>
      <c r="IC72" s="108"/>
      <c r="ID72" s="108"/>
      <c r="IE72" s="108"/>
      <c r="IF72" s="108"/>
      <c r="IG72" s="108"/>
      <c r="IH72" s="108"/>
    </row>
    <row r="73" spans="1:242" s="32" customFormat="1" ht="12.95" customHeight="1" x14ac:dyDescent="0.2">
      <c r="A73" s="112" t="s">
        <v>150</v>
      </c>
      <c r="B73" s="51">
        <v>64</v>
      </c>
      <c r="C73" s="51" t="s">
        <v>151</v>
      </c>
      <c r="D73" s="30"/>
      <c r="E73" s="108">
        <f t="shared" si="90"/>
        <v>0</v>
      </c>
      <c r="F73" s="108">
        <f t="shared" ref="F73:F136" si="177">L73</f>
        <v>0</v>
      </c>
      <c r="G73" s="108">
        <f t="shared" ref="G73:G136" si="178">O73</f>
        <v>0</v>
      </c>
      <c r="H73" s="108">
        <f t="shared" ref="H73:H136" si="179">R73</f>
        <v>0</v>
      </c>
      <c r="I73" s="108">
        <f t="shared" ref="I73:I104" si="180">U73</f>
        <v>0</v>
      </c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>
        <f t="shared" si="92"/>
        <v>0</v>
      </c>
      <c r="W73" s="108">
        <f t="shared" ref="W73:W136" si="181">AC73</f>
        <v>0</v>
      </c>
      <c r="X73" s="108">
        <f t="shared" ref="X73:X136" si="182">AF73</f>
        <v>0</v>
      </c>
      <c r="Y73" s="108">
        <f t="shared" ref="Y73:Y136" si="183">AI73</f>
        <v>0</v>
      </c>
      <c r="Z73" s="108">
        <f t="shared" ref="Z73:Z104" si="184">AL73</f>
        <v>0</v>
      </c>
      <c r="AA73" s="108"/>
      <c r="AB73" s="108"/>
      <c r="AC73" s="108"/>
      <c r="AD73" s="108"/>
      <c r="AE73" s="108"/>
      <c r="AF73" s="108"/>
      <c r="AG73" s="108"/>
      <c r="AH73" s="108"/>
      <c r="AI73" s="108"/>
      <c r="AJ73" s="108"/>
      <c r="AK73" s="108"/>
      <c r="AL73" s="108"/>
      <c r="AM73" s="108">
        <f t="shared" si="94"/>
        <v>0</v>
      </c>
      <c r="AN73" s="108">
        <f t="shared" ref="AN73:AN136" si="185">AT73</f>
        <v>0</v>
      </c>
      <c r="AO73" s="108">
        <f t="shared" ref="AO73:AO136" si="186">AW73</f>
        <v>0</v>
      </c>
      <c r="AP73" s="108">
        <f t="shared" ref="AP73:AP136" si="187">AZ73</f>
        <v>0</v>
      </c>
      <c r="AQ73" s="108">
        <f t="shared" ref="AQ73:AQ104" si="188">BC73</f>
        <v>0</v>
      </c>
      <c r="AR73" s="108"/>
      <c r="AS73" s="108"/>
      <c r="AT73" s="108"/>
      <c r="AU73" s="108"/>
      <c r="AV73" s="108"/>
      <c r="AW73" s="108"/>
      <c r="AX73" s="108"/>
      <c r="AY73" s="108"/>
      <c r="AZ73" s="108"/>
      <c r="BA73" s="108"/>
      <c r="BB73" s="108"/>
      <c r="BC73" s="108"/>
      <c r="BD73" s="108">
        <f t="shared" ref="BD73:BD136" si="189">BH73</f>
        <v>0</v>
      </c>
      <c r="BE73" s="108">
        <f t="shared" ref="BE73:BE136" si="190">BK73</f>
        <v>0</v>
      </c>
      <c r="BF73" s="108">
        <f t="shared" ref="BF73:BF136" si="191">BN73</f>
        <v>0</v>
      </c>
      <c r="BG73" s="108">
        <f t="shared" ref="BG73:BG136" si="192">BQ73</f>
        <v>0</v>
      </c>
      <c r="BH73" s="108">
        <f t="shared" ref="BH73:BH104" si="193">BT73</f>
        <v>0</v>
      </c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8"/>
      <c r="BU73" s="108">
        <f t="shared" ref="BU73:BU136" si="194">BY73</f>
        <v>0</v>
      </c>
      <c r="BV73" s="108">
        <f t="shared" ref="BV73:BV136" si="195">CB73</f>
        <v>0</v>
      </c>
      <c r="BW73" s="108">
        <f t="shared" ref="BW73:BW136" si="196">CE73</f>
        <v>0</v>
      </c>
      <c r="BX73" s="108">
        <f t="shared" ref="BX73:BX136" si="197">CH73</f>
        <v>0</v>
      </c>
      <c r="BY73" s="108">
        <f t="shared" ref="BY73:BY104" si="198">CK73</f>
        <v>0</v>
      </c>
      <c r="BZ73" s="108"/>
      <c r="CA73" s="108"/>
      <c r="CB73" s="108"/>
      <c r="CC73" s="108"/>
      <c r="CD73" s="108"/>
      <c r="CE73" s="108"/>
      <c r="CF73" s="108"/>
      <c r="CG73" s="108"/>
      <c r="CH73" s="108"/>
      <c r="CI73" s="108"/>
      <c r="CJ73" s="108"/>
      <c r="CK73" s="108"/>
      <c r="CL73" s="108">
        <f t="shared" ref="CL73:CL136" si="199">DB73</f>
        <v>0</v>
      </c>
      <c r="CM73" s="108">
        <v>0</v>
      </c>
      <c r="CN73" s="108">
        <v>0</v>
      </c>
      <c r="CO73" s="108">
        <v>0</v>
      </c>
      <c r="CP73" s="108">
        <v>0</v>
      </c>
      <c r="CQ73" s="108"/>
      <c r="CR73" s="108"/>
      <c r="CS73" s="108"/>
      <c r="CT73" s="108"/>
      <c r="CU73" s="108"/>
      <c r="CV73" s="108"/>
      <c r="CW73" s="108"/>
      <c r="CX73" s="108"/>
      <c r="CY73" s="108"/>
      <c r="CZ73" s="108"/>
      <c r="DA73" s="108"/>
      <c r="DB73" s="108"/>
      <c r="DC73" s="108">
        <f t="shared" si="108"/>
        <v>0</v>
      </c>
      <c r="DD73" s="108">
        <v>0</v>
      </c>
      <c r="DE73" s="108">
        <v>0</v>
      </c>
      <c r="DF73" s="108">
        <v>0</v>
      </c>
      <c r="DG73" s="108">
        <v>0</v>
      </c>
      <c r="DH73" s="108"/>
      <c r="DI73" s="108"/>
      <c r="DJ73" s="108"/>
      <c r="DK73" s="108"/>
      <c r="DL73" s="108"/>
      <c r="DM73" s="108"/>
      <c r="DN73" s="108"/>
      <c r="DO73" s="108"/>
      <c r="DP73" s="108"/>
      <c r="DQ73" s="108"/>
      <c r="DR73" s="108"/>
      <c r="DS73" s="108"/>
      <c r="DT73" s="108">
        <f t="shared" ref="DT73:DT136" si="200">EJ73</f>
        <v>0</v>
      </c>
      <c r="DU73" s="108">
        <v>0</v>
      </c>
      <c r="DV73" s="108">
        <v>0</v>
      </c>
      <c r="DW73" s="108">
        <v>0</v>
      </c>
      <c r="DX73" s="108">
        <v>0</v>
      </c>
      <c r="DY73" s="108"/>
      <c r="DZ73" s="108"/>
      <c r="EA73" s="108"/>
      <c r="EB73" s="108"/>
      <c r="EC73" s="108"/>
      <c r="ED73" s="108"/>
      <c r="EE73" s="108"/>
      <c r="EF73" s="108"/>
      <c r="EG73" s="108"/>
      <c r="EH73" s="108"/>
      <c r="EI73" s="108"/>
      <c r="EJ73" s="108"/>
      <c r="EK73" s="108">
        <v>0</v>
      </c>
      <c r="EL73" s="108">
        <v>0</v>
      </c>
      <c r="EM73" s="108">
        <v>0</v>
      </c>
      <c r="EN73" s="108">
        <v>0</v>
      </c>
      <c r="EO73" s="108">
        <v>0</v>
      </c>
      <c r="EP73" s="108"/>
      <c r="EQ73" s="108"/>
      <c r="ER73" s="108"/>
      <c r="ES73" s="108"/>
      <c r="ET73" s="108"/>
      <c r="EU73" s="108"/>
      <c r="EV73" s="108"/>
      <c r="EW73" s="108"/>
      <c r="EX73" s="108"/>
      <c r="EY73" s="108"/>
      <c r="EZ73" s="108"/>
      <c r="FA73" s="108"/>
      <c r="FB73" s="108">
        <v>0</v>
      </c>
      <c r="FC73" s="108">
        <v>0</v>
      </c>
      <c r="FD73" s="108">
        <v>0</v>
      </c>
      <c r="FE73" s="108">
        <v>0</v>
      </c>
      <c r="FF73" s="108">
        <v>0</v>
      </c>
      <c r="FG73" s="108"/>
      <c r="FH73" s="108"/>
      <c r="FI73" s="108"/>
      <c r="FJ73" s="108"/>
      <c r="FK73" s="108"/>
      <c r="FL73" s="108"/>
      <c r="FM73" s="108"/>
      <c r="FN73" s="108"/>
      <c r="FO73" s="108"/>
      <c r="FP73" s="108"/>
      <c r="FQ73" s="108"/>
      <c r="FR73" s="108"/>
      <c r="FS73" s="108"/>
      <c r="FT73" s="108"/>
      <c r="FU73" s="108"/>
      <c r="FV73" s="108"/>
      <c r="FW73" s="108">
        <v>0</v>
      </c>
      <c r="FX73" s="108"/>
      <c r="FY73" s="108"/>
      <c r="FZ73" s="108"/>
      <c r="GA73" s="108"/>
      <c r="GB73" s="108"/>
      <c r="GC73" s="108"/>
      <c r="GD73" s="108"/>
      <c r="GE73" s="108"/>
      <c r="GF73" s="108"/>
      <c r="GG73" s="108"/>
      <c r="GH73" s="108"/>
      <c r="GI73" s="108"/>
      <c r="GJ73" s="108"/>
      <c r="GK73" s="108"/>
      <c r="GL73" s="108"/>
      <c r="GM73" s="108"/>
      <c r="GN73" s="108"/>
      <c r="GO73" s="108"/>
      <c r="GP73" s="108"/>
      <c r="GQ73" s="108"/>
      <c r="GR73" s="108"/>
      <c r="GS73" s="108"/>
      <c r="GT73" s="108"/>
      <c r="GU73" s="108"/>
      <c r="GV73" s="108"/>
      <c r="GW73" s="108"/>
      <c r="GX73" s="108"/>
      <c r="GY73" s="108"/>
      <c r="GZ73" s="108"/>
      <c r="HA73" s="108"/>
      <c r="HB73" s="108"/>
      <c r="HC73" s="108"/>
      <c r="HD73" s="108"/>
      <c r="HE73" s="108"/>
      <c r="HF73" s="108"/>
      <c r="HG73" s="108"/>
      <c r="HH73" s="108"/>
      <c r="HI73" s="108"/>
      <c r="HJ73" s="108"/>
      <c r="HK73" s="108"/>
      <c r="HL73" s="108"/>
      <c r="HM73" s="108"/>
      <c r="HN73" s="108"/>
      <c r="HO73" s="108"/>
      <c r="HP73" s="108"/>
      <c r="HQ73" s="108"/>
      <c r="HR73" s="108"/>
      <c r="HS73" s="108"/>
      <c r="HT73" s="108"/>
      <c r="HU73" s="108"/>
      <c r="HV73" s="108"/>
      <c r="HW73" s="108"/>
      <c r="HX73" s="108"/>
      <c r="HY73" s="108"/>
      <c r="HZ73" s="108"/>
      <c r="IA73" s="108"/>
      <c r="IB73" s="108"/>
      <c r="IC73" s="108"/>
      <c r="ID73" s="108"/>
      <c r="IE73" s="108"/>
      <c r="IF73" s="108"/>
      <c r="IG73" s="108"/>
      <c r="IH73" s="108"/>
    </row>
    <row r="74" spans="1:242" s="32" customFormat="1" ht="12.95" customHeight="1" x14ac:dyDescent="0.2">
      <c r="A74" s="112" t="s">
        <v>152</v>
      </c>
      <c r="B74" s="51">
        <v>65</v>
      </c>
      <c r="C74" s="51" t="s">
        <v>153</v>
      </c>
      <c r="D74" s="30"/>
      <c r="E74" s="108">
        <f t="shared" si="90"/>
        <v>0</v>
      </c>
      <c r="F74" s="108">
        <f t="shared" si="177"/>
        <v>0</v>
      </c>
      <c r="G74" s="108">
        <f t="shared" si="178"/>
        <v>0</v>
      </c>
      <c r="H74" s="108">
        <f t="shared" si="179"/>
        <v>0</v>
      </c>
      <c r="I74" s="108">
        <f t="shared" si="180"/>
        <v>0</v>
      </c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>
        <f t="shared" si="92"/>
        <v>0</v>
      </c>
      <c r="W74" s="108">
        <f t="shared" si="181"/>
        <v>0</v>
      </c>
      <c r="X74" s="108">
        <f t="shared" si="182"/>
        <v>0</v>
      </c>
      <c r="Y74" s="108">
        <f t="shared" si="183"/>
        <v>0</v>
      </c>
      <c r="Z74" s="108">
        <f t="shared" si="184"/>
        <v>0</v>
      </c>
      <c r="AA74" s="108"/>
      <c r="AB74" s="108"/>
      <c r="AC74" s="108"/>
      <c r="AD74" s="108"/>
      <c r="AE74" s="108"/>
      <c r="AF74" s="108"/>
      <c r="AG74" s="108"/>
      <c r="AH74" s="108"/>
      <c r="AI74" s="108"/>
      <c r="AJ74" s="108"/>
      <c r="AK74" s="108"/>
      <c r="AL74" s="108"/>
      <c r="AM74" s="108">
        <f t="shared" si="94"/>
        <v>0</v>
      </c>
      <c r="AN74" s="108">
        <f t="shared" si="185"/>
        <v>0</v>
      </c>
      <c r="AO74" s="108">
        <f t="shared" si="186"/>
        <v>0</v>
      </c>
      <c r="AP74" s="108">
        <f t="shared" si="187"/>
        <v>0</v>
      </c>
      <c r="AQ74" s="108">
        <f t="shared" si="188"/>
        <v>0</v>
      </c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>
        <f t="shared" si="189"/>
        <v>0</v>
      </c>
      <c r="BE74" s="108">
        <f t="shared" si="190"/>
        <v>0</v>
      </c>
      <c r="BF74" s="108">
        <f t="shared" si="191"/>
        <v>0</v>
      </c>
      <c r="BG74" s="108">
        <f t="shared" si="192"/>
        <v>0</v>
      </c>
      <c r="BH74" s="108">
        <f t="shared" si="193"/>
        <v>0</v>
      </c>
      <c r="BI74" s="108"/>
      <c r="BJ74" s="108"/>
      <c r="BK74" s="108"/>
      <c r="BL74" s="108"/>
      <c r="BM74" s="108"/>
      <c r="BN74" s="108"/>
      <c r="BO74" s="108"/>
      <c r="BP74" s="108"/>
      <c r="BQ74" s="108"/>
      <c r="BR74" s="108"/>
      <c r="BS74" s="108"/>
      <c r="BT74" s="108"/>
      <c r="BU74" s="108">
        <f t="shared" si="194"/>
        <v>0</v>
      </c>
      <c r="BV74" s="108">
        <f t="shared" si="195"/>
        <v>0</v>
      </c>
      <c r="BW74" s="108">
        <f t="shared" si="196"/>
        <v>0</v>
      </c>
      <c r="BX74" s="108">
        <f t="shared" si="197"/>
        <v>0</v>
      </c>
      <c r="BY74" s="108">
        <f t="shared" si="198"/>
        <v>0</v>
      </c>
      <c r="BZ74" s="108"/>
      <c r="CA74" s="108"/>
      <c r="CB74" s="108"/>
      <c r="CC74" s="108"/>
      <c r="CD74" s="108"/>
      <c r="CE74" s="108"/>
      <c r="CF74" s="108"/>
      <c r="CG74" s="108"/>
      <c r="CH74" s="108"/>
      <c r="CI74" s="108"/>
      <c r="CJ74" s="108"/>
      <c r="CK74" s="108"/>
      <c r="CL74" s="108">
        <f t="shared" si="199"/>
        <v>0</v>
      </c>
      <c r="CM74" s="108">
        <v>0</v>
      </c>
      <c r="CN74" s="108">
        <v>0</v>
      </c>
      <c r="CO74" s="108">
        <v>0</v>
      </c>
      <c r="CP74" s="108">
        <v>0</v>
      </c>
      <c r="CQ74" s="108"/>
      <c r="CR74" s="108"/>
      <c r="CS74" s="108"/>
      <c r="CT74" s="108"/>
      <c r="CU74" s="108"/>
      <c r="CV74" s="108"/>
      <c r="CW74" s="108"/>
      <c r="CX74" s="108"/>
      <c r="CY74" s="108"/>
      <c r="CZ74" s="108"/>
      <c r="DA74" s="108"/>
      <c r="DB74" s="108"/>
      <c r="DC74" s="108">
        <f t="shared" si="108"/>
        <v>0</v>
      </c>
      <c r="DD74" s="108">
        <v>0</v>
      </c>
      <c r="DE74" s="108">
        <v>0</v>
      </c>
      <c r="DF74" s="108">
        <v>0</v>
      </c>
      <c r="DG74" s="108">
        <v>0</v>
      </c>
      <c r="DH74" s="108"/>
      <c r="DI74" s="108"/>
      <c r="DJ74" s="108"/>
      <c r="DK74" s="108"/>
      <c r="DL74" s="108"/>
      <c r="DM74" s="108"/>
      <c r="DN74" s="108"/>
      <c r="DO74" s="108"/>
      <c r="DP74" s="108"/>
      <c r="DQ74" s="108"/>
      <c r="DR74" s="108"/>
      <c r="DS74" s="108"/>
      <c r="DT74" s="108">
        <f t="shared" si="200"/>
        <v>0</v>
      </c>
      <c r="DU74" s="108">
        <v>0</v>
      </c>
      <c r="DV74" s="108">
        <v>0</v>
      </c>
      <c r="DW74" s="108">
        <v>0</v>
      </c>
      <c r="DX74" s="108">
        <v>0</v>
      </c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/>
      <c r="EJ74" s="108"/>
      <c r="EK74" s="108">
        <v>0</v>
      </c>
      <c r="EL74" s="108">
        <v>0</v>
      </c>
      <c r="EM74" s="108">
        <v>0</v>
      </c>
      <c r="EN74" s="108">
        <v>0</v>
      </c>
      <c r="EO74" s="108">
        <v>0</v>
      </c>
      <c r="EP74" s="108"/>
      <c r="EQ74" s="108"/>
      <c r="ER74" s="108"/>
      <c r="ES74" s="108"/>
      <c r="ET74" s="108"/>
      <c r="EU74" s="108"/>
      <c r="EV74" s="108"/>
      <c r="EW74" s="108"/>
      <c r="EX74" s="108"/>
      <c r="EY74" s="108"/>
      <c r="EZ74" s="108"/>
      <c r="FA74" s="108"/>
      <c r="FB74" s="108">
        <v>0</v>
      </c>
      <c r="FC74" s="108">
        <v>0</v>
      </c>
      <c r="FD74" s="108">
        <v>0</v>
      </c>
      <c r="FE74" s="108">
        <v>0</v>
      </c>
      <c r="FF74" s="108">
        <v>0</v>
      </c>
      <c r="FG74" s="108"/>
      <c r="FH74" s="108"/>
      <c r="FI74" s="108"/>
      <c r="FJ74" s="108"/>
      <c r="FK74" s="108"/>
      <c r="FL74" s="108"/>
      <c r="FM74" s="108"/>
      <c r="FN74" s="108"/>
      <c r="FO74" s="108"/>
      <c r="FP74" s="108"/>
      <c r="FQ74" s="108"/>
      <c r="FR74" s="108"/>
      <c r="FS74" s="108"/>
      <c r="FT74" s="108"/>
      <c r="FU74" s="108"/>
      <c r="FV74" s="108"/>
      <c r="FW74" s="108">
        <v>0</v>
      </c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I74" s="108"/>
      <c r="GJ74" s="108"/>
      <c r="GK74" s="108"/>
      <c r="GL74" s="108"/>
      <c r="GM74" s="108"/>
      <c r="GN74" s="108"/>
      <c r="GO74" s="108"/>
      <c r="GP74" s="108"/>
      <c r="GQ74" s="108"/>
      <c r="GR74" s="108"/>
      <c r="GS74" s="108"/>
      <c r="GT74" s="108"/>
      <c r="GU74" s="108"/>
      <c r="GV74" s="108"/>
      <c r="GW74" s="108"/>
      <c r="GX74" s="108"/>
      <c r="GY74" s="108"/>
      <c r="GZ74" s="108"/>
      <c r="HA74" s="108"/>
      <c r="HB74" s="108"/>
      <c r="HC74" s="108"/>
      <c r="HD74" s="108"/>
      <c r="HE74" s="108"/>
      <c r="HF74" s="108"/>
      <c r="HG74" s="108"/>
      <c r="HH74" s="108"/>
      <c r="HI74" s="108"/>
      <c r="HJ74" s="108"/>
      <c r="HK74" s="108"/>
      <c r="HL74" s="108"/>
      <c r="HM74" s="108"/>
      <c r="HN74" s="108"/>
      <c r="HO74" s="108"/>
      <c r="HP74" s="108"/>
      <c r="HQ74" s="108"/>
      <c r="HR74" s="108"/>
      <c r="HS74" s="108"/>
      <c r="HT74" s="108"/>
      <c r="HU74" s="108"/>
      <c r="HV74" s="108"/>
      <c r="HW74" s="108"/>
      <c r="HX74" s="108"/>
      <c r="HY74" s="108"/>
      <c r="HZ74" s="108"/>
      <c r="IA74" s="108"/>
      <c r="IB74" s="108"/>
      <c r="IC74" s="108"/>
      <c r="ID74" s="108"/>
      <c r="IE74" s="108"/>
      <c r="IF74" s="108"/>
      <c r="IG74" s="108"/>
      <c r="IH74" s="108"/>
    </row>
    <row r="75" spans="1:242" s="32" customFormat="1" ht="12.95" customHeight="1" x14ac:dyDescent="0.2">
      <c r="A75" s="112" t="s">
        <v>154</v>
      </c>
      <c r="B75" s="51">
        <v>66</v>
      </c>
      <c r="C75" s="51" t="s">
        <v>155</v>
      </c>
      <c r="D75" s="30"/>
      <c r="E75" s="108">
        <f t="shared" si="90"/>
        <v>0</v>
      </c>
      <c r="F75" s="108">
        <f t="shared" si="177"/>
        <v>0</v>
      </c>
      <c r="G75" s="108">
        <f t="shared" si="178"/>
        <v>0</v>
      </c>
      <c r="H75" s="108">
        <f t="shared" si="179"/>
        <v>0</v>
      </c>
      <c r="I75" s="108">
        <f t="shared" si="180"/>
        <v>0</v>
      </c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>
        <f t="shared" si="92"/>
        <v>0</v>
      </c>
      <c r="W75" s="108">
        <f t="shared" si="181"/>
        <v>0</v>
      </c>
      <c r="X75" s="108">
        <f t="shared" si="182"/>
        <v>0</v>
      </c>
      <c r="Y75" s="108">
        <f t="shared" si="183"/>
        <v>0</v>
      </c>
      <c r="Z75" s="108">
        <f t="shared" si="184"/>
        <v>0</v>
      </c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>
        <f t="shared" si="94"/>
        <v>0</v>
      </c>
      <c r="AN75" s="108">
        <f t="shared" si="185"/>
        <v>0</v>
      </c>
      <c r="AO75" s="108">
        <f t="shared" si="186"/>
        <v>0</v>
      </c>
      <c r="AP75" s="108">
        <f t="shared" si="187"/>
        <v>0</v>
      </c>
      <c r="AQ75" s="108">
        <f t="shared" si="188"/>
        <v>0</v>
      </c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>
        <f t="shared" si="189"/>
        <v>0</v>
      </c>
      <c r="BE75" s="108">
        <f t="shared" si="190"/>
        <v>0</v>
      </c>
      <c r="BF75" s="108">
        <f t="shared" si="191"/>
        <v>0</v>
      </c>
      <c r="BG75" s="108">
        <f t="shared" si="192"/>
        <v>0</v>
      </c>
      <c r="BH75" s="108">
        <f t="shared" si="193"/>
        <v>0</v>
      </c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>
        <f t="shared" si="194"/>
        <v>0</v>
      </c>
      <c r="BV75" s="108">
        <f t="shared" si="195"/>
        <v>0</v>
      </c>
      <c r="BW75" s="108">
        <f t="shared" si="196"/>
        <v>0</v>
      </c>
      <c r="BX75" s="108">
        <f t="shared" si="197"/>
        <v>0</v>
      </c>
      <c r="BY75" s="108">
        <f t="shared" si="198"/>
        <v>0</v>
      </c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>
        <f t="shared" si="199"/>
        <v>0</v>
      </c>
      <c r="CM75" s="108">
        <v>0</v>
      </c>
      <c r="CN75" s="108">
        <v>0</v>
      </c>
      <c r="CO75" s="108">
        <v>0</v>
      </c>
      <c r="CP75" s="108">
        <v>0</v>
      </c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>
        <f t="shared" si="108"/>
        <v>0</v>
      </c>
      <c r="DD75" s="108">
        <v>0</v>
      </c>
      <c r="DE75" s="108">
        <v>0</v>
      </c>
      <c r="DF75" s="108">
        <v>0</v>
      </c>
      <c r="DG75" s="108">
        <v>0</v>
      </c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>
        <f t="shared" si="200"/>
        <v>0</v>
      </c>
      <c r="DU75" s="108">
        <v>0</v>
      </c>
      <c r="DV75" s="108">
        <v>0</v>
      </c>
      <c r="DW75" s="108">
        <v>0</v>
      </c>
      <c r="DX75" s="108">
        <v>0</v>
      </c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/>
      <c r="EK75" s="108">
        <v>0</v>
      </c>
      <c r="EL75" s="108">
        <v>0</v>
      </c>
      <c r="EM75" s="108">
        <v>0</v>
      </c>
      <c r="EN75" s="108">
        <v>0</v>
      </c>
      <c r="EO75" s="108">
        <v>0</v>
      </c>
      <c r="EP75" s="108"/>
      <c r="EQ75" s="108"/>
      <c r="ER75" s="108"/>
      <c r="ES75" s="108"/>
      <c r="ET75" s="108"/>
      <c r="EU75" s="108"/>
      <c r="EV75" s="108"/>
      <c r="EW75" s="108"/>
      <c r="EX75" s="108"/>
      <c r="EY75" s="108"/>
      <c r="EZ75" s="108"/>
      <c r="FA75" s="108"/>
      <c r="FB75" s="108">
        <v>0</v>
      </c>
      <c r="FC75" s="108">
        <v>0</v>
      </c>
      <c r="FD75" s="108">
        <v>0</v>
      </c>
      <c r="FE75" s="108">
        <v>0</v>
      </c>
      <c r="FF75" s="108">
        <v>0</v>
      </c>
      <c r="FG75" s="108"/>
      <c r="FH75" s="108"/>
      <c r="FI75" s="108"/>
      <c r="FJ75" s="108"/>
      <c r="FK75" s="108"/>
      <c r="FL75" s="108"/>
      <c r="FM75" s="108"/>
      <c r="FN75" s="108"/>
      <c r="FO75" s="108"/>
      <c r="FP75" s="108"/>
      <c r="FQ75" s="108"/>
      <c r="FR75" s="108"/>
      <c r="FS75" s="108"/>
      <c r="FT75" s="108"/>
      <c r="FU75" s="108"/>
      <c r="FV75" s="108"/>
      <c r="FW75" s="108">
        <v>0</v>
      </c>
      <c r="FX75" s="108"/>
      <c r="FY75" s="108"/>
      <c r="FZ75" s="108"/>
      <c r="GA75" s="108"/>
      <c r="GB75" s="108"/>
      <c r="GC75" s="108"/>
      <c r="GD75" s="108"/>
      <c r="GE75" s="108"/>
      <c r="GF75" s="108"/>
      <c r="GG75" s="108"/>
      <c r="GH75" s="108"/>
      <c r="GI75" s="108"/>
      <c r="GJ75" s="108"/>
      <c r="GK75" s="108"/>
      <c r="GL75" s="108"/>
      <c r="GM75" s="108"/>
      <c r="GN75" s="108"/>
      <c r="GO75" s="108"/>
      <c r="GP75" s="108"/>
      <c r="GQ75" s="108"/>
      <c r="GR75" s="108"/>
      <c r="GS75" s="108"/>
      <c r="GT75" s="108"/>
      <c r="GU75" s="108"/>
      <c r="GV75" s="108"/>
      <c r="GW75" s="108"/>
      <c r="GX75" s="108"/>
      <c r="GY75" s="108"/>
      <c r="GZ75" s="108"/>
      <c r="HA75" s="108"/>
      <c r="HB75" s="108"/>
      <c r="HC75" s="108"/>
      <c r="HD75" s="108"/>
      <c r="HE75" s="108"/>
      <c r="HF75" s="108"/>
      <c r="HG75" s="108"/>
      <c r="HH75" s="108"/>
      <c r="HI75" s="108"/>
      <c r="HJ75" s="108"/>
      <c r="HK75" s="108"/>
      <c r="HL75" s="108"/>
      <c r="HM75" s="108"/>
      <c r="HN75" s="108"/>
      <c r="HO75" s="108"/>
      <c r="HP75" s="108"/>
      <c r="HQ75" s="108"/>
      <c r="HR75" s="108"/>
      <c r="HS75" s="108"/>
      <c r="HT75" s="108"/>
      <c r="HU75" s="108"/>
      <c r="HV75" s="108"/>
      <c r="HW75" s="108"/>
      <c r="HX75" s="108"/>
      <c r="HY75" s="108"/>
      <c r="HZ75" s="108"/>
      <c r="IA75" s="108"/>
      <c r="IB75" s="108"/>
      <c r="IC75" s="108"/>
      <c r="ID75" s="108"/>
      <c r="IE75" s="108"/>
      <c r="IF75" s="108"/>
      <c r="IG75" s="108"/>
      <c r="IH75" s="108"/>
    </row>
    <row r="76" spans="1:242" s="32" customFormat="1" ht="12.95" customHeight="1" x14ac:dyDescent="0.2">
      <c r="A76" s="112" t="s">
        <v>156</v>
      </c>
      <c r="B76" s="51">
        <v>67</v>
      </c>
      <c r="C76" s="51" t="s">
        <v>157</v>
      </c>
      <c r="D76" s="30"/>
      <c r="E76" s="108">
        <f t="shared" si="90"/>
        <v>0</v>
      </c>
      <c r="F76" s="108">
        <f t="shared" si="177"/>
        <v>0</v>
      </c>
      <c r="G76" s="108">
        <f t="shared" si="178"/>
        <v>0</v>
      </c>
      <c r="H76" s="108">
        <f t="shared" si="179"/>
        <v>0</v>
      </c>
      <c r="I76" s="108">
        <f t="shared" si="180"/>
        <v>0</v>
      </c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>
        <f t="shared" si="92"/>
        <v>0</v>
      </c>
      <c r="W76" s="108">
        <f t="shared" si="181"/>
        <v>0</v>
      </c>
      <c r="X76" s="108">
        <f t="shared" si="182"/>
        <v>0</v>
      </c>
      <c r="Y76" s="108">
        <f t="shared" si="183"/>
        <v>0</v>
      </c>
      <c r="Z76" s="108">
        <f t="shared" si="184"/>
        <v>0</v>
      </c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>
        <f t="shared" si="94"/>
        <v>0</v>
      </c>
      <c r="AN76" s="108">
        <f t="shared" si="185"/>
        <v>0</v>
      </c>
      <c r="AO76" s="108">
        <f t="shared" si="186"/>
        <v>0</v>
      </c>
      <c r="AP76" s="108">
        <f t="shared" si="187"/>
        <v>0</v>
      </c>
      <c r="AQ76" s="108">
        <f t="shared" si="188"/>
        <v>0</v>
      </c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>
        <f t="shared" si="189"/>
        <v>0</v>
      </c>
      <c r="BE76" s="108">
        <f t="shared" si="190"/>
        <v>0</v>
      </c>
      <c r="BF76" s="108">
        <f t="shared" si="191"/>
        <v>0</v>
      </c>
      <c r="BG76" s="108">
        <f t="shared" si="192"/>
        <v>0</v>
      </c>
      <c r="BH76" s="108">
        <f t="shared" si="193"/>
        <v>0</v>
      </c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>
        <f t="shared" si="194"/>
        <v>0</v>
      </c>
      <c r="BV76" s="108">
        <f t="shared" si="195"/>
        <v>0</v>
      </c>
      <c r="BW76" s="108">
        <f t="shared" si="196"/>
        <v>0</v>
      </c>
      <c r="BX76" s="108">
        <f t="shared" si="197"/>
        <v>0</v>
      </c>
      <c r="BY76" s="108">
        <f t="shared" si="198"/>
        <v>0</v>
      </c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>
        <f t="shared" si="199"/>
        <v>0</v>
      </c>
      <c r="CM76" s="108">
        <v>0</v>
      </c>
      <c r="CN76" s="108">
        <v>0</v>
      </c>
      <c r="CO76" s="108">
        <v>0</v>
      </c>
      <c r="CP76" s="108">
        <v>0</v>
      </c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>
        <f t="shared" si="108"/>
        <v>0</v>
      </c>
      <c r="DD76" s="108">
        <v>0</v>
      </c>
      <c r="DE76" s="108">
        <v>0</v>
      </c>
      <c r="DF76" s="108">
        <v>0</v>
      </c>
      <c r="DG76" s="108">
        <v>0</v>
      </c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>
        <f t="shared" si="200"/>
        <v>0</v>
      </c>
      <c r="DU76" s="108">
        <v>0</v>
      </c>
      <c r="DV76" s="108">
        <v>0</v>
      </c>
      <c r="DW76" s="108">
        <v>0</v>
      </c>
      <c r="DX76" s="108">
        <v>0</v>
      </c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/>
      <c r="EK76" s="108">
        <v>0</v>
      </c>
      <c r="EL76" s="108">
        <v>0</v>
      </c>
      <c r="EM76" s="108">
        <v>0</v>
      </c>
      <c r="EN76" s="108">
        <v>0</v>
      </c>
      <c r="EO76" s="108">
        <v>0</v>
      </c>
      <c r="EP76" s="108"/>
      <c r="EQ76" s="108"/>
      <c r="ER76" s="108"/>
      <c r="ES76" s="108"/>
      <c r="ET76" s="108"/>
      <c r="EU76" s="108"/>
      <c r="EV76" s="108"/>
      <c r="EW76" s="108"/>
      <c r="EX76" s="108"/>
      <c r="EY76" s="108"/>
      <c r="EZ76" s="108"/>
      <c r="FA76" s="108"/>
      <c r="FB76" s="108">
        <v>0</v>
      </c>
      <c r="FC76" s="108">
        <v>0</v>
      </c>
      <c r="FD76" s="108">
        <v>0</v>
      </c>
      <c r="FE76" s="108">
        <v>0</v>
      </c>
      <c r="FF76" s="108">
        <v>0</v>
      </c>
      <c r="FG76" s="108"/>
      <c r="FH76" s="108"/>
      <c r="FI76" s="108"/>
      <c r="FJ76" s="108"/>
      <c r="FK76" s="108"/>
      <c r="FL76" s="108"/>
      <c r="FM76" s="108"/>
      <c r="FN76" s="108"/>
      <c r="FO76" s="108"/>
      <c r="FP76" s="108"/>
      <c r="FQ76" s="108"/>
      <c r="FR76" s="108"/>
      <c r="FS76" s="108"/>
      <c r="FT76" s="108"/>
      <c r="FU76" s="108"/>
      <c r="FV76" s="108"/>
      <c r="FW76" s="108">
        <v>0</v>
      </c>
      <c r="FX76" s="108"/>
      <c r="FY76" s="108"/>
      <c r="FZ76" s="108"/>
      <c r="GA76" s="108"/>
      <c r="GB76" s="108"/>
      <c r="GC76" s="108"/>
      <c r="GD76" s="108"/>
      <c r="GE76" s="108"/>
      <c r="GF76" s="108"/>
      <c r="GG76" s="108"/>
      <c r="GH76" s="108"/>
      <c r="GI76" s="108"/>
      <c r="GJ76" s="108"/>
      <c r="GK76" s="108"/>
      <c r="GL76" s="108"/>
      <c r="GM76" s="108"/>
      <c r="GN76" s="108"/>
      <c r="GO76" s="108"/>
      <c r="GP76" s="108"/>
      <c r="GQ76" s="108"/>
      <c r="GR76" s="108"/>
      <c r="GS76" s="108"/>
      <c r="GT76" s="108"/>
      <c r="GU76" s="108"/>
      <c r="GV76" s="108"/>
      <c r="GW76" s="108"/>
      <c r="GX76" s="108"/>
      <c r="GY76" s="108"/>
      <c r="GZ76" s="108"/>
      <c r="HA76" s="108"/>
      <c r="HB76" s="108"/>
      <c r="HC76" s="108"/>
      <c r="HD76" s="108"/>
      <c r="HE76" s="108"/>
      <c r="HF76" s="108"/>
      <c r="HG76" s="108"/>
      <c r="HH76" s="108"/>
      <c r="HI76" s="108"/>
      <c r="HJ76" s="108"/>
      <c r="HK76" s="108"/>
      <c r="HL76" s="108"/>
      <c r="HM76" s="108"/>
      <c r="HN76" s="108"/>
      <c r="HO76" s="108"/>
      <c r="HP76" s="108"/>
      <c r="HQ76" s="108"/>
      <c r="HR76" s="108"/>
      <c r="HS76" s="108"/>
      <c r="HT76" s="108"/>
      <c r="HU76" s="108"/>
      <c r="HV76" s="108"/>
      <c r="HW76" s="108"/>
      <c r="HX76" s="108"/>
      <c r="HY76" s="108"/>
      <c r="HZ76" s="108"/>
      <c r="IA76" s="108"/>
      <c r="IB76" s="108"/>
      <c r="IC76" s="108"/>
      <c r="ID76" s="108"/>
      <c r="IE76" s="108"/>
      <c r="IF76" s="108"/>
      <c r="IG76" s="108"/>
      <c r="IH76" s="108"/>
    </row>
    <row r="77" spans="1:242" s="32" customFormat="1" ht="12.95" customHeight="1" x14ac:dyDescent="0.2">
      <c r="A77" s="112" t="s">
        <v>158</v>
      </c>
      <c r="B77" s="51">
        <v>68</v>
      </c>
      <c r="C77" s="51" t="s">
        <v>159</v>
      </c>
      <c r="D77" s="30"/>
      <c r="E77" s="108">
        <f t="shared" si="90"/>
        <v>0</v>
      </c>
      <c r="F77" s="108">
        <f t="shared" si="177"/>
        <v>0</v>
      </c>
      <c r="G77" s="108">
        <f t="shared" si="178"/>
        <v>0</v>
      </c>
      <c r="H77" s="108">
        <f t="shared" si="179"/>
        <v>0</v>
      </c>
      <c r="I77" s="108">
        <f t="shared" si="180"/>
        <v>0</v>
      </c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>
        <f t="shared" si="92"/>
        <v>0</v>
      </c>
      <c r="W77" s="108">
        <f t="shared" si="181"/>
        <v>0</v>
      </c>
      <c r="X77" s="108">
        <f t="shared" si="182"/>
        <v>0</v>
      </c>
      <c r="Y77" s="108">
        <f t="shared" si="183"/>
        <v>0</v>
      </c>
      <c r="Z77" s="108">
        <f t="shared" si="184"/>
        <v>0</v>
      </c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>
        <f t="shared" si="94"/>
        <v>0</v>
      </c>
      <c r="AN77" s="108">
        <f t="shared" si="185"/>
        <v>0</v>
      </c>
      <c r="AO77" s="108">
        <f t="shared" si="186"/>
        <v>0</v>
      </c>
      <c r="AP77" s="108">
        <f t="shared" si="187"/>
        <v>0</v>
      </c>
      <c r="AQ77" s="108">
        <f t="shared" si="188"/>
        <v>0</v>
      </c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>
        <f t="shared" si="189"/>
        <v>0</v>
      </c>
      <c r="BE77" s="108">
        <f t="shared" si="190"/>
        <v>0</v>
      </c>
      <c r="BF77" s="108">
        <f t="shared" si="191"/>
        <v>0</v>
      </c>
      <c r="BG77" s="108">
        <f t="shared" si="192"/>
        <v>0</v>
      </c>
      <c r="BH77" s="108">
        <f t="shared" si="193"/>
        <v>0</v>
      </c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>
        <f t="shared" si="194"/>
        <v>0</v>
      </c>
      <c r="BV77" s="108">
        <f t="shared" si="195"/>
        <v>0</v>
      </c>
      <c r="BW77" s="108">
        <f t="shared" si="196"/>
        <v>0</v>
      </c>
      <c r="BX77" s="108">
        <f t="shared" si="197"/>
        <v>0</v>
      </c>
      <c r="BY77" s="108">
        <f t="shared" si="198"/>
        <v>0</v>
      </c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>
        <f t="shared" si="199"/>
        <v>0</v>
      </c>
      <c r="CM77" s="108">
        <v>0</v>
      </c>
      <c r="CN77" s="108">
        <v>0</v>
      </c>
      <c r="CO77" s="108">
        <v>0</v>
      </c>
      <c r="CP77" s="108">
        <v>0</v>
      </c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>
        <f t="shared" si="108"/>
        <v>0</v>
      </c>
      <c r="DD77" s="108">
        <v>0</v>
      </c>
      <c r="DE77" s="108">
        <v>0</v>
      </c>
      <c r="DF77" s="108">
        <v>0</v>
      </c>
      <c r="DG77" s="108">
        <v>0</v>
      </c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>
        <f t="shared" si="200"/>
        <v>0</v>
      </c>
      <c r="DU77" s="108">
        <v>0</v>
      </c>
      <c r="DV77" s="108">
        <v>0</v>
      </c>
      <c r="DW77" s="108">
        <v>0</v>
      </c>
      <c r="DX77" s="108">
        <v>0</v>
      </c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>
        <v>0</v>
      </c>
      <c r="EL77" s="108">
        <v>0</v>
      </c>
      <c r="EM77" s="108">
        <v>0</v>
      </c>
      <c r="EN77" s="108">
        <v>0</v>
      </c>
      <c r="EO77" s="108">
        <v>0</v>
      </c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>
        <v>0</v>
      </c>
      <c r="FC77" s="108">
        <v>0</v>
      </c>
      <c r="FD77" s="108">
        <v>0</v>
      </c>
      <c r="FE77" s="108">
        <v>0</v>
      </c>
      <c r="FF77" s="108">
        <v>0</v>
      </c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/>
      <c r="FT77" s="108"/>
      <c r="FU77" s="108"/>
      <c r="FV77" s="108"/>
      <c r="FW77" s="108">
        <v>0</v>
      </c>
      <c r="FX77" s="108"/>
      <c r="FY77" s="108"/>
      <c r="FZ77" s="108"/>
      <c r="GA77" s="108"/>
      <c r="GB77" s="108"/>
      <c r="GC77" s="108"/>
      <c r="GD77" s="108"/>
      <c r="GE77" s="108"/>
      <c r="GF77" s="108"/>
      <c r="GG77" s="108"/>
      <c r="GH77" s="108"/>
      <c r="GI77" s="108"/>
      <c r="GJ77" s="108"/>
      <c r="GK77" s="108"/>
      <c r="GL77" s="108"/>
      <c r="GM77" s="108"/>
      <c r="GN77" s="108"/>
      <c r="GO77" s="108"/>
      <c r="GP77" s="108"/>
      <c r="GQ77" s="108"/>
      <c r="GR77" s="108"/>
      <c r="GS77" s="108"/>
      <c r="GT77" s="108"/>
      <c r="GU77" s="108"/>
      <c r="GV77" s="108"/>
      <c r="GW77" s="108"/>
      <c r="GX77" s="108"/>
      <c r="GY77" s="108"/>
      <c r="GZ77" s="108"/>
      <c r="HA77" s="108"/>
      <c r="HB77" s="108"/>
      <c r="HC77" s="108"/>
      <c r="HD77" s="108"/>
      <c r="HE77" s="108"/>
      <c r="HF77" s="108"/>
      <c r="HG77" s="108"/>
      <c r="HH77" s="108"/>
      <c r="HI77" s="108"/>
      <c r="HJ77" s="108"/>
      <c r="HK77" s="108"/>
      <c r="HL77" s="108"/>
      <c r="HM77" s="108"/>
      <c r="HN77" s="108"/>
      <c r="HO77" s="108"/>
      <c r="HP77" s="108"/>
      <c r="HQ77" s="108"/>
      <c r="HR77" s="108"/>
      <c r="HS77" s="108"/>
      <c r="HT77" s="108"/>
      <c r="HU77" s="108"/>
      <c r="HV77" s="108"/>
      <c r="HW77" s="108"/>
      <c r="HX77" s="108"/>
      <c r="HY77" s="108"/>
      <c r="HZ77" s="108"/>
      <c r="IA77" s="108"/>
      <c r="IB77" s="108"/>
      <c r="IC77" s="108"/>
      <c r="ID77" s="108"/>
      <c r="IE77" s="108"/>
      <c r="IF77" s="108"/>
      <c r="IG77" s="108"/>
      <c r="IH77" s="108"/>
    </row>
    <row r="78" spans="1:242" s="32" customFormat="1" ht="12.95" customHeight="1" x14ac:dyDescent="0.2">
      <c r="A78" s="112" t="s">
        <v>160</v>
      </c>
      <c r="B78" s="51">
        <v>69</v>
      </c>
      <c r="C78" s="51" t="s">
        <v>161</v>
      </c>
      <c r="D78" s="30"/>
      <c r="E78" s="108">
        <f t="shared" si="90"/>
        <v>0</v>
      </c>
      <c r="F78" s="108">
        <f t="shared" si="177"/>
        <v>0</v>
      </c>
      <c r="G78" s="108">
        <f t="shared" si="178"/>
        <v>0</v>
      </c>
      <c r="H78" s="108">
        <f t="shared" si="179"/>
        <v>0</v>
      </c>
      <c r="I78" s="108">
        <f t="shared" si="180"/>
        <v>0</v>
      </c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>
        <f t="shared" si="92"/>
        <v>0</v>
      </c>
      <c r="W78" s="108">
        <f t="shared" si="181"/>
        <v>0</v>
      </c>
      <c r="X78" s="108">
        <f t="shared" si="182"/>
        <v>0</v>
      </c>
      <c r="Y78" s="108">
        <f t="shared" si="183"/>
        <v>0</v>
      </c>
      <c r="Z78" s="108">
        <f t="shared" si="184"/>
        <v>0</v>
      </c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>
        <f t="shared" si="94"/>
        <v>0</v>
      </c>
      <c r="AN78" s="108">
        <f t="shared" si="185"/>
        <v>0</v>
      </c>
      <c r="AO78" s="108">
        <f t="shared" si="186"/>
        <v>0</v>
      </c>
      <c r="AP78" s="108">
        <f t="shared" si="187"/>
        <v>0</v>
      </c>
      <c r="AQ78" s="108">
        <f t="shared" si="188"/>
        <v>0</v>
      </c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>
        <f t="shared" si="189"/>
        <v>0</v>
      </c>
      <c r="BE78" s="108">
        <f t="shared" si="190"/>
        <v>0</v>
      </c>
      <c r="BF78" s="108">
        <f t="shared" si="191"/>
        <v>0</v>
      </c>
      <c r="BG78" s="108">
        <f t="shared" si="192"/>
        <v>0</v>
      </c>
      <c r="BH78" s="108">
        <f t="shared" si="193"/>
        <v>0</v>
      </c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>
        <f t="shared" si="194"/>
        <v>0</v>
      </c>
      <c r="BV78" s="108">
        <f t="shared" si="195"/>
        <v>0</v>
      </c>
      <c r="BW78" s="108">
        <f t="shared" si="196"/>
        <v>0</v>
      </c>
      <c r="BX78" s="108">
        <f t="shared" si="197"/>
        <v>0</v>
      </c>
      <c r="BY78" s="108">
        <f t="shared" si="198"/>
        <v>0</v>
      </c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>
        <f t="shared" si="199"/>
        <v>0</v>
      </c>
      <c r="CM78" s="108">
        <v>0</v>
      </c>
      <c r="CN78" s="108">
        <v>0</v>
      </c>
      <c r="CO78" s="108">
        <v>0</v>
      </c>
      <c r="CP78" s="108">
        <v>0</v>
      </c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/>
      <c r="DC78" s="108">
        <f t="shared" si="108"/>
        <v>0</v>
      </c>
      <c r="DD78" s="108">
        <v>0</v>
      </c>
      <c r="DE78" s="108">
        <v>0</v>
      </c>
      <c r="DF78" s="108">
        <v>0</v>
      </c>
      <c r="DG78" s="108">
        <v>0</v>
      </c>
      <c r="DH78" s="108"/>
      <c r="DI78" s="108"/>
      <c r="DJ78" s="108"/>
      <c r="DK78" s="108"/>
      <c r="DL78" s="108"/>
      <c r="DM78" s="108"/>
      <c r="DN78" s="108"/>
      <c r="DO78" s="108"/>
      <c r="DP78" s="108"/>
      <c r="DQ78" s="108"/>
      <c r="DR78" s="108"/>
      <c r="DS78" s="108"/>
      <c r="DT78" s="108">
        <f t="shared" si="200"/>
        <v>0</v>
      </c>
      <c r="DU78" s="108">
        <v>0</v>
      </c>
      <c r="DV78" s="108">
        <v>0</v>
      </c>
      <c r="DW78" s="108">
        <v>0</v>
      </c>
      <c r="DX78" s="108">
        <v>0</v>
      </c>
      <c r="DY78" s="108"/>
      <c r="DZ78" s="108"/>
      <c r="EA78" s="108"/>
      <c r="EB78" s="108"/>
      <c r="EC78" s="108"/>
      <c r="ED78" s="108"/>
      <c r="EE78" s="108"/>
      <c r="EF78" s="108"/>
      <c r="EG78" s="108"/>
      <c r="EH78" s="108"/>
      <c r="EI78" s="108"/>
      <c r="EJ78" s="108"/>
      <c r="EK78" s="108">
        <v>0</v>
      </c>
      <c r="EL78" s="108">
        <v>0</v>
      </c>
      <c r="EM78" s="108">
        <v>0</v>
      </c>
      <c r="EN78" s="108">
        <v>0</v>
      </c>
      <c r="EO78" s="108">
        <v>0</v>
      </c>
      <c r="EP78" s="108"/>
      <c r="EQ78" s="108"/>
      <c r="ER78" s="108"/>
      <c r="ES78" s="108"/>
      <c r="ET78" s="108"/>
      <c r="EU78" s="108"/>
      <c r="EV78" s="108"/>
      <c r="EW78" s="108"/>
      <c r="EX78" s="108"/>
      <c r="EY78" s="108"/>
      <c r="EZ78" s="108"/>
      <c r="FA78" s="108"/>
      <c r="FB78" s="108">
        <v>0</v>
      </c>
      <c r="FC78" s="108">
        <v>0</v>
      </c>
      <c r="FD78" s="108">
        <v>0</v>
      </c>
      <c r="FE78" s="108">
        <v>0</v>
      </c>
      <c r="FF78" s="108">
        <v>0</v>
      </c>
      <c r="FG78" s="108"/>
      <c r="FH78" s="108"/>
      <c r="FI78" s="108"/>
      <c r="FJ78" s="108"/>
      <c r="FK78" s="108"/>
      <c r="FL78" s="108"/>
      <c r="FM78" s="108"/>
      <c r="FN78" s="108"/>
      <c r="FO78" s="108"/>
      <c r="FP78" s="108"/>
      <c r="FQ78" s="108"/>
      <c r="FR78" s="108"/>
      <c r="FS78" s="108"/>
      <c r="FT78" s="108"/>
      <c r="FU78" s="108"/>
      <c r="FV78" s="108"/>
      <c r="FW78" s="108">
        <v>0</v>
      </c>
      <c r="FX78" s="108"/>
      <c r="FY78" s="108"/>
      <c r="FZ78" s="108"/>
      <c r="GA78" s="108"/>
      <c r="GB78" s="108"/>
      <c r="GC78" s="108"/>
      <c r="GD78" s="108"/>
      <c r="GE78" s="108"/>
      <c r="GF78" s="108"/>
      <c r="GG78" s="108"/>
      <c r="GH78" s="108"/>
      <c r="GI78" s="108"/>
      <c r="GJ78" s="108"/>
      <c r="GK78" s="108"/>
      <c r="GL78" s="108"/>
      <c r="GM78" s="108"/>
      <c r="GN78" s="108"/>
      <c r="GO78" s="108"/>
      <c r="GP78" s="108"/>
      <c r="GQ78" s="108"/>
      <c r="GR78" s="108"/>
      <c r="GS78" s="108"/>
      <c r="GT78" s="108"/>
      <c r="GU78" s="108"/>
      <c r="GV78" s="108"/>
      <c r="GW78" s="108"/>
      <c r="GX78" s="108"/>
      <c r="GY78" s="108"/>
      <c r="GZ78" s="108"/>
      <c r="HA78" s="108"/>
      <c r="HB78" s="108"/>
      <c r="HC78" s="108"/>
      <c r="HD78" s="108"/>
      <c r="HE78" s="108"/>
      <c r="HF78" s="108"/>
      <c r="HG78" s="108"/>
      <c r="HH78" s="108"/>
      <c r="HI78" s="108"/>
      <c r="HJ78" s="108"/>
      <c r="HK78" s="108"/>
      <c r="HL78" s="108"/>
      <c r="HM78" s="108"/>
      <c r="HN78" s="108"/>
      <c r="HO78" s="108"/>
      <c r="HP78" s="108"/>
      <c r="HQ78" s="108"/>
      <c r="HR78" s="108"/>
      <c r="HS78" s="108"/>
      <c r="HT78" s="108"/>
      <c r="HU78" s="108"/>
      <c r="HV78" s="108"/>
      <c r="HW78" s="108"/>
      <c r="HX78" s="108"/>
      <c r="HY78" s="108"/>
      <c r="HZ78" s="108"/>
      <c r="IA78" s="108"/>
      <c r="IB78" s="108"/>
      <c r="IC78" s="108"/>
      <c r="ID78" s="108"/>
      <c r="IE78" s="108"/>
      <c r="IF78" s="108"/>
      <c r="IG78" s="108"/>
      <c r="IH78" s="108"/>
    </row>
    <row r="79" spans="1:242" s="32" customFormat="1" ht="12.95" customHeight="1" x14ac:dyDescent="0.2">
      <c r="A79" s="112" t="s">
        <v>162</v>
      </c>
      <c r="B79" s="51">
        <v>70</v>
      </c>
      <c r="C79" s="51" t="s">
        <v>163</v>
      </c>
      <c r="D79" s="30"/>
      <c r="E79" s="108">
        <f t="shared" si="90"/>
        <v>0</v>
      </c>
      <c r="F79" s="108">
        <f t="shared" si="177"/>
        <v>0</v>
      </c>
      <c r="G79" s="108">
        <f t="shared" si="178"/>
        <v>0</v>
      </c>
      <c r="H79" s="108">
        <f t="shared" si="179"/>
        <v>0</v>
      </c>
      <c r="I79" s="108">
        <f t="shared" si="180"/>
        <v>0</v>
      </c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>
        <f t="shared" si="92"/>
        <v>0</v>
      </c>
      <c r="W79" s="108">
        <f t="shared" si="181"/>
        <v>0</v>
      </c>
      <c r="X79" s="108">
        <f t="shared" si="182"/>
        <v>0</v>
      </c>
      <c r="Y79" s="108">
        <f t="shared" si="183"/>
        <v>0</v>
      </c>
      <c r="Z79" s="108">
        <f t="shared" si="184"/>
        <v>0</v>
      </c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>
        <f t="shared" si="94"/>
        <v>0</v>
      </c>
      <c r="AN79" s="108">
        <f t="shared" si="185"/>
        <v>0</v>
      </c>
      <c r="AO79" s="108">
        <f t="shared" si="186"/>
        <v>0</v>
      </c>
      <c r="AP79" s="108">
        <f t="shared" si="187"/>
        <v>0</v>
      </c>
      <c r="AQ79" s="108">
        <f t="shared" si="188"/>
        <v>0</v>
      </c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>
        <f t="shared" si="189"/>
        <v>0</v>
      </c>
      <c r="BE79" s="108">
        <f t="shared" si="190"/>
        <v>0</v>
      </c>
      <c r="BF79" s="108">
        <f t="shared" si="191"/>
        <v>0</v>
      </c>
      <c r="BG79" s="108">
        <f t="shared" si="192"/>
        <v>0</v>
      </c>
      <c r="BH79" s="108">
        <f t="shared" si="193"/>
        <v>0</v>
      </c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>
        <f t="shared" si="194"/>
        <v>0</v>
      </c>
      <c r="BV79" s="108">
        <f t="shared" si="195"/>
        <v>0</v>
      </c>
      <c r="BW79" s="108">
        <f t="shared" si="196"/>
        <v>0</v>
      </c>
      <c r="BX79" s="108">
        <f t="shared" si="197"/>
        <v>0</v>
      </c>
      <c r="BY79" s="108">
        <f t="shared" si="198"/>
        <v>0</v>
      </c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>
        <f t="shared" si="199"/>
        <v>0</v>
      </c>
      <c r="CM79" s="108">
        <v>0</v>
      </c>
      <c r="CN79" s="108">
        <v>0</v>
      </c>
      <c r="CO79" s="108">
        <v>0</v>
      </c>
      <c r="CP79" s="108">
        <v>0</v>
      </c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/>
      <c r="DC79" s="108">
        <f t="shared" si="108"/>
        <v>0</v>
      </c>
      <c r="DD79" s="108">
        <v>0</v>
      </c>
      <c r="DE79" s="108">
        <v>0</v>
      </c>
      <c r="DF79" s="108">
        <v>0</v>
      </c>
      <c r="DG79" s="108">
        <v>0</v>
      </c>
      <c r="DH79" s="108"/>
      <c r="DI79" s="108"/>
      <c r="DJ79" s="108"/>
      <c r="DK79" s="108"/>
      <c r="DL79" s="108"/>
      <c r="DM79" s="108"/>
      <c r="DN79" s="108"/>
      <c r="DO79" s="108"/>
      <c r="DP79" s="108"/>
      <c r="DQ79" s="108"/>
      <c r="DR79" s="108"/>
      <c r="DS79" s="108"/>
      <c r="DT79" s="108">
        <f t="shared" si="200"/>
        <v>0</v>
      </c>
      <c r="DU79" s="108">
        <v>0</v>
      </c>
      <c r="DV79" s="108">
        <v>0</v>
      </c>
      <c r="DW79" s="108">
        <v>0</v>
      </c>
      <c r="DX79" s="108">
        <v>0</v>
      </c>
      <c r="DY79" s="108"/>
      <c r="DZ79" s="108"/>
      <c r="EA79" s="108"/>
      <c r="EB79" s="108"/>
      <c r="EC79" s="108"/>
      <c r="ED79" s="108"/>
      <c r="EE79" s="108"/>
      <c r="EF79" s="108"/>
      <c r="EG79" s="108"/>
      <c r="EH79" s="108"/>
      <c r="EI79" s="108"/>
      <c r="EJ79" s="108"/>
      <c r="EK79" s="108">
        <v>0</v>
      </c>
      <c r="EL79" s="108">
        <v>0</v>
      </c>
      <c r="EM79" s="108">
        <v>0</v>
      </c>
      <c r="EN79" s="108">
        <v>0</v>
      </c>
      <c r="EO79" s="108">
        <v>0</v>
      </c>
      <c r="EP79" s="108"/>
      <c r="EQ79" s="108"/>
      <c r="ER79" s="108"/>
      <c r="ES79" s="108"/>
      <c r="ET79" s="108"/>
      <c r="EU79" s="108"/>
      <c r="EV79" s="108"/>
      <c r="EW79" s="108"/>
      <c r="EX79" s="108"/>
      <c r="EY79" s="108"/>
      <c r="EZ79" s="108"/>
      <c r="FA79" s="108"/>
      <c r="FB79" s="108">
        <v>0</v>
      </c>
      <c r="FC79" s="108">
        <v>0</v>
      </c>
      <c r="FD79" s="108">
        <v>0</v>
      </c>
      <c r="FE79" s="108">
        <v>0</v>
      </c>
      <c r="FF79" s="108">
        <v>0</v>
      </c>
      <c r="FG79" s="108"/>
      <c r="FH79" s="108"/>
      <c r="FI79" s="108"/>
      <c r="FJ79" s="108"/>
      <c r="FK79" s="108"/>
      <c r="FL79" s="108"/>
      <c r="FM79" s="108"/>
      <c r="FN79" s="108"/>
      <c r="FO79" s="108"/>
      <c r="FP79" s="108"/>
      <c r="FQ79" s="108"/>
      <c r="FR79" s="108"/>
      <c r="FS79" s="108"/>
      <c r="FT79" s="108"/>
      <c r="FU79" s="108"/>
      <c r="FV79" s="108"/>
      <c r="FW79" s="108">
        <v>0</v>
      </c>
      <c r="FX79" s="108"/>
      <c r="FY79" s="108"/>
      <c r="FZ79" s="108"/>
      <c r="GA79" s="108"/>
      <c r="GB79" s="108"/>
      <c r="GC79" s="108"/>
      <c r="GD79" s="108"/>
      <c r="GE79" s="108"/>
      <c r="GF79" s="108"/>
      <c r="GG79" s="108"/>
      <c r="GH79" s="108"/>
      <c r="GI79" s="108"/>
      <c r="GJ79" s="108"/>
      <c r="GK79" s="108"/>
      <c r="GL79" s="108"/>
      <c r="GM79" s="108"/>
      <c r="GN79" s="108"/>
      <c r="GO79" s="108"/>
      <c r="GP79" s="108"/>
      <c r="GQ79" s="108"/>
      <c r="GR79" s="108"/>
      <c r="GS79" s="108"/>
      <c r="GT79" s="108"/>
      <c r="GU79" s="108"/>
      <c r="GV79" s="108"/>
      <c r="GW79" s="108"/>
      <c r="GX79" s="108"/>
      <c r="GY79" s="108"/>
      <c r="GZ79" s="108"/>
      <c r="HA79" s="108"/>
      <c r="HB79" s="108"/>
      <c r="HC79" s="108"/>
      <c r="HD79" s="108"/>
      <c r="HE79" s="108"/>
      <c r="HF79" s="108"/>
      <c r="HG79" s="108"/>
      <c r="HH79" s="108"/>
      <c r="HI79" s="108"/>
      <c r="HJ79" s="108"/>
      <c r="HK79" s="108"/>
      <c r="HL79" s="108"/>
      <c r="HM79" s="108"/>
      <c r="HN79" s="108"/>
      <c r="HO79" s="108"/>
      <c r="HP79" s="108"/>
      <c r="HQ79" s="108"/>
      <c r="HR79" s="108"/>
      <c r="HS79" s="108"/>
      <c r="HT79" s="108"/>
      <c r="HU79" s="108"/>
      <c r="HV79" s="108"/>
      <c r="HW79" s="108"/>
      <c r="HX79" s="108"/>
      <c r="HY79" s="108"/>
      <c r="HZ79" s="108"/>
      <c r="IA79" s="108"/>
      <c r="IB79" s="108"/>
      <c r="IC79" s="108"/>
      <c r="ID79" s="108"/>
      <c r="IE79" s="108"/>
      <c r="IF79" s="108"/>
      <c r="IG79" s="108"/>
      <c r="IH79" s="108"/>
    </row>
    <row r="80" spans="1:242" s="32" customFormat="1" ht="24" customHeight="1" x14ac:dyDescent="0.2">
      <c r="A80" s="112" t="s">
        <v>164</v>
      </c>
      <c r="B80" s="51">
        <v>71</v>
      </c>
      <c r="C80" s="51" t="s">
        <v>165</v>
      </c>
      <c r="D80" s="30"/>
      <c r="E80" s="108">
        <f t="shared" si="90"/>
        <v>0</v>
      </c>
      <c r="F80" s="108">
        <f t="shared" si="177"/>
        <v>0</v>
      </c>
      <c r="G80" s="108">
        <f t="shared" si="178"/>
        <v>0</v>
      </c>
      <c r="H80" s="108">
        <f t="shared" si="179"/>
        <v>0</v>
      </c>
      <c r="I80" s="108">
        <f t="shared" si="180"/>
        <v>0</v>
      </c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>
        <f t="shared" si="92"/>
        <v>0</v>
      </c>
      <c r="W80" s="108">
        <f t="shared" si="181"/>
        <v>0</v>
      </c>
      <c r="X80" s="108">
        <f t="shared" si="182"/>
        <v>0</v>
      </c>
      <c r="Y80" s="108">
        <f t="shared" si="183"/>
        <v>0</v>
      </c>
      <c r="Z80" s="108">
        <f t="shared" si="184"/>
        <v>0</v>
      </c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>
        <f t="shared" si="94"/>
        <v>0</v>
      </c>
      <c r="AN80" s="108">
        <f t="shared" si="185"/>
        <v>0</v>
      </c>
      <c r="AO80" s="108">
        <f t="shared" si="186"/>
        <v>0</v>
      </c>
      <c r="AP80" s="108">
        <f t="shared" si="187"/>
        <v>0</v>
      </c>
      <c r="AQ80" s="108">
        <f t="shared" si="188"/>
        <v>0</v>
      </c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>
        <f t="shared" si="189"/>
        <v>0</v>
      </c>
      <c r="BE80" s="108">
        <f t="shared" si="190"/>
        <v>0</v>
      </c>
      <c r="BF80" s="108">
        <f t="shared" si="191"/>
        <v>0</v>
      </c>
      <c r="BG80" s="108">
        <f t="shared" si="192"/>
        <v>0</v>
      </c>
      <c r="BH80" s="108">
        <f t="shared" si="193"/>
        <v>0</v>
      </c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>
        <f t="shared" si="194"/>
        <v>0</v>
      </c>
      <c r="BV80" s="108">
        <f t="shared" si="195"/>
        <v>0</v>
      </c>
      <c r="BW80" s="108">
        <f t="shared" si="196"/>
        <v>0</v>
      </c>
      <c r="BX80" s="108">
        <f t="shared" si="197"/>
        <v>0</v>
      </c>
      <c r="BY80" s="108">
        <f t="shared" si="198"/>
        <v>0</v>
      </c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>
        <f t="shared" si="199"/>
        <v>0</v>
      </c>
      <c r="CM80" s="108">
        <v>0</v>
      </c>
      <c r="CN80" s="108">
        <v>0</v>
      </c>
      <c r="CO80" s="108">
        <v>0</v>
      </c>
      <c r="CP80" s="108">
        <v>0</v>
      </c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>
        <f t="shared" si="108"/>
        <v>0</v>
      </c>
      <c r="DD80" s="108">
        <v>0</v>
      </c>
      <c r="DE80" s="108">
        <v>0</v>
      </c>
      <c r="DF80" s="108">
        <v>0</v>
      </c>
      <c r="DG80" s="108">
        <v>0</v>
      </c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/>
      <c r="DT80" s="108">
        <f t="shared" si="200"/>
        <v>0</v>
      </c>
      <c r="DU80" s="108">
        <v>0</v>
      </c>
      <c r="DV80" s="108">
        <v>0</v>
      </c>
      <c r="DW80" s="108">
        <v>0</v>
      </c>
      <c r="DX80" s="108">
        <v>0</v>
      </c>
      <c r="DY80" s="108"/>
      <c r="DZ80" s="108"/>
      <c r="EA80" s="108"/>
      <c r="EB80" s="108"/>
      <c r="EC80" s="108"/>
      <c r="ED80" s="108"/>
      <c r="EE80" s="108"/>
      <c r="EF80" s="108"/>
      <c r="EG80" s="108"/>
      <c r="EH80" s="108"/>
      <c r="EI80" s="108"/>
      <c r="EJ80" s="108"/>
      <c r="EK80" s="108">
        <v>0</v>
      </c>
      <c r="EL80" s="108">
        <v>0</v>
      </c>
      <c r="EM80" s="108">
        <v>0</v>
      </c>
      <c r="EN80" s="108">
        <v>0</v>
      </c>
      <c r="EO80" s="108">
        <v>0</v>
      </c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/>
      <c r="FB80" s="108">
        <v>0</v>
      </c>
      <c r="FC80" s="108">
        <v>0</v>
      </c>
      <c r="FD80" s="108">
        <v>0</v>
      </c>
      <c r="FE80" s="108">
        <v>0</v>
      </c>
      <c r="FF80" s="108">
        <v>0</v>
      </c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/>
      <c r="FR80" s="108"/>
      <c r="FS80" s="108"/>
      <c r="FT80" s="108"/>
      <c r="FU80" s="108"/>
      <c r="FV80" s="108"/>
      <c r="FW80" s="108">
        <v>0</v>
      </c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I80" s="108"/>
      <c r="GJ80" s="108"/>
      <c r="GK80" s="108"/>
      <c r="GL80" s="108"/>
      <c r="GM80" s="108"/>
      <c r="GN80" s="108"/>
      <c r="GO80" s="108"/>
      <c r="GP80" s="108"/>
      <c r="GQ80" s="108"/>
      <c r="GR80" s="108"/>
      <c r="GS80" s="108"/>
      <c r="GT80" s="108"/>
      <c r="GU80" s="108"/>
      <c r="GV80" s="108"/>
      <c r="GW80" s="108"/>
      <c r="GX80" s="108"/>
      <c r="GY80" s="108"/>
      <c r="GZ80" s="108"/>
      <c r="HA80" s="108"/>
      <c r="HB80" s="108"/>
      <c r="HC80" s="108"/>
      <c r="HD80" s="108"/>
      <c r="HE80" s="108"/>
      <c r="HF80" s="108"/>
      <c r="HG80" s="108"/>
      <c r="HH80" s="108"/>
      <c r="HI80" s="108"/>
      <c r="HJ80" s="108"/>
      <c r="HK80" s="108"/>
      <c r="HL80" s="108"/>
      <c r="HM80" s="108"/>
      <c r="HN80" s="108"/>
      <c r="HO80" s="108"/>
      <c r="HP80" s="108"/>
      <c r="HQ80" s="108"/>
      <c r="HR80" s="108"/>
      <c r="HS80" s="108"/>
      <c r="HT80" s="108"/>
      <c r="HU80" s="108"/>
      <c r="HV80" s="108"/>
      <c r="HW80" s="108"/>
      <c r="HX80" s="108"/>
      <c r="HY80" s="108"/>
      <c r="HZ80" s="108"/>
      <c r="IA80" s="108"/>
      <c r="IB80" s="108"/>
      <c r="IC80" s="108"/>
      <c r="ID80" s="108"/>
      <c r="IE80" s="108"/>
      <c r="IF80" s="108"/>
      <c r="IG80" s="108"/>
      <c r="IH80" s="108"/>
    </row>
    <row r="81" spans="1:242" s="32" customFormat="1" ht="12.95" customHeight="1" x14ac:dyDescent="0.2">
      <c r="A81" s="112" t="s">
        <v>166</v>
      </c>
      <c r="B81" s="51">
        <v>72</v>
      </c>
      <c r="C81" s="51" t="s">
        <v>167</v>
      </c>
      <c r="D81" s="30"/>
      <c r="E81" s="108">
        <f t="shared" si="90"/>
        <v>0</v>
      </c>
      <c r="F81" s="108">
        <f t="shared" si="177"/>
        <v>0</v>
      </c>
      <c r="G81" s="108">
        <f t="shared" si="178"/>
        <v>0</v>
      </c>
      <c r="H81" s="108">
        <f t="shared" si="179"/>
        <v>0</v>
      </c>
      <c r="I81" s="108">
        <f t="shared" si="180"/>
        <v>0</v>
      </c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>
        <f t="shared" si="92"/>
        <v>0</v>
      </c>
      <c r="W81" s="108">
        <f t="shared" si="181"/>
        <v>0</v>
      </c>
      <c r="X81" s="108">
        <f t="shared" si="182"/>
        <v>0</v>
      </c>
      <c r="Y81" s="108">
        <f t="shared" si="183"/>
        <v>0</v>
      </c>
      <c r="Z81" s="108">
        <f t="shared" si="184"/>
        <v>0</v>
      </c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>
        <f t="shared" si="94"/>
        <v>0</v>
      </c>
      <c r="AN81" s="108">
        <f t="shared" si="185"/>
        <v>0</v>
      </c>
      <c r="AO81" s="108">
        <f t="shared" si="186"/>
        <v>0</v>
      </c>
      <c r="AP81" s="108">
        <f t="shared" si="187"/>
        <v>0</v>
      </c>
      <c r="AQ81" s="108">
        <f t="shared" si="188"/>
        <v>0</v>
      </c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>
        <f t="shared" si="189"/>
        <v>0</v>
      </c>
      <c r="BE81" s="108">
        <f t="shared" si="190"/>
        <v>0</v>
      </c>
      <c r="BF81" s="108">
        <f t="shared" si="191"/>
        <v>0</v>
      </c>
      <c r="BG81" s="108">
        <f t="shared" si="192"/>
        <v>0</v>
      </c>
      <c r="BH81" s="108">
        <f t="shared" si="193"/>
        <v>0</v>
      </c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>
        <f t="shared" si="194"/>
        <v>0</v>
      </c>
      <c r="BV81" s="108">
        <f t="shared" si="195"/>
        <v>0</v>
      </c>
      <c r="BW81" s="108">
        <f t="shared" si="196"/>
        <v>0</v>
      </c>
      <c r="BX81" s="108">
        <f t="shared" si="197"/>
        <v>0</v>
      </c>
      <c r="BY81" s="108">
        <f t="shared" si="198"/>
        <v>0</v>
      </c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>
        <f t="shared" si="199"/>
        <v>0</v>
      </c>
      <c r="CM81" s="108">
        <v>0</v>
      </c>
      <c r="CN81" s="108">
        <v>0</v>
      </c>
      <c r="CO81" s="108">
        <v>0</v>
      </c>
      <c r="CP81" s="108">
        <v>0</v>
      </c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/>
      <c r="DC81" s="108">
        <f t="shared" si="108"/>
        <v>108166</v>
      </c>
      <c r="DD81" s="108">
        <v>0</v>
      </c>
      <c r="DE81" s="108">
        <v>0</v>
      </c>
      <c r="DF81" s="108">
        <v>99067.9</v>
      </c>
      <c r="DG81" s="108">
        <v>9098.1000000000058</v>
      </c>
      <c r="DH81" s="108"/>
      <c r="DI81" s="108"/>
      <c r="DJ81" s="108"/>
      <c r="DK81" s="108"/>
      <c r="DL81" s="108"/>
      <c r="DM81" s="108"/>
      <c r="DN81" s="108">
        <v>83989.7</v>
      </c>
      <c r="DO81" s="108">
        <v>87764.7</v>
      </c>
      <c r="DP81" s="108">
        <v>99067.9</v>
      </c>
      <c r="DQ81" s="108">
        <v>93845.3</v>
      </c>
      <c r="DR81" s="108">
        <v>98119</v>
      </c>
      <c r="DS81" s="108">
        <v>108166</v>
      </c>
      <c r="DT81" s="108">
        <f t="shared" si="200"/>
        <v>171292</v>
      </c>
      <c r="DU81" s="108">
        <v>32372.799999999999</v>
      </c>
      <c r="DV81" s="108">
        <v>52121.3</v>
      </c>
      <c r="DW81" s="108">
        <v>27441.3</v>
      </c>
      <c r="DX81" s="108">
        <v>59356.6</v>
      </c>
      <c r="DY81" s="108">
        <v>3867</v>
      </c>
      <c r="DZ81" s="108">
        <v>11284.5</v>
      </c>
      <c r="EA81" s="108">
        <v>32372.799999999999</v>
      </c>
      <c r="EB81" s="108">
        <v>45230.9</v>
      </c>
      <c r="EC81" s="108">
        <v>69578.100000000006</v>
      </c>
      <c r="ED81" s="108">
        <v>84494.1</v>
      </c>
      <c r="EE81" s="108">
        <v>93615.9</v>
      </c>
      <c r="EF81" s="108">
        <v>103744.5</v>
      </c>
      <c r="EG81" s="108">
        <v>111935.4</v>
      </c>
      <c r="EH81" s="108">
        <v>122151.6</v>
      </c>
      <c r="EI81" s="108">
        <v>142614.5</v>
      </c>
      <c r="EJ81" s="108">
        <v>171292</v>
      </c>
      <c r="EK81" s="108">
        <v>315260</v>
      </c>
      <c r="EL81" s="108">
        <v>37502.800000000003</v>
      </c>
      <c r="EM81" s="108">
        <v>54765</v>
      </c>
      <c r="EN81" s="108">
        <v>106885.4</v>
      </c>
      <c r="EO81" s="108">
        <v>116106.8</v>
      </c>
      <c r="EP81" s="108">
        <v>11384</v>
      </c>
      <c r="EQ81" s="108">
        <v>22388.1</v>
      </c>
      <c r="ER81" s="108">
        <v>37502.800000000003</v>
      </c>
      <c r="ES81" s="108">
        <v>59925</v>
      </c>
      <c r="ET81" s="108">
        <v>78540.2</v>
      </c>
      <c r="EU81" s="108">
        <v>92267.8</v>
      </c>
      <c r="EV81" s="108">
        <v>117599.1</v>
      </c>
      <c r="EW81" s="108">
        <v>161065.20000000001</v>
      </c>
      <c r="EX81" s="108">
        <v>199153.2</v>
      </c>
      <c r="EY81" s="108">
        <v>210723.1</v>
      </c>
      <c r="EZ81" s="108">
        <v>277860.90000000002</v>
      </c>
      <c r="FA81" s="108">
        <v>315260</v>
      </c>
      <c r="FB81" s="108">
        <v>588085</v>
      </c>
      <c r="FC81" s="108">
        <v>102483.4</v>
      </c>
      <c r="FD81" s="108">
        <v>139363.20000000001</v>
      </c>
      <c r="FE81" s="108">
        <v>169626.7</v>
      </c>
      <c r="FF81" s="108">
        <v>176611.7</v>
      </c>
      <c r="FG81" s="108">
        <v>12330.9</v>
      </c>
      <c r="FH81" s="108">
        <v>60477</v>
      </c>
      <c r="FI81" s="108">
        <v>102483.4</v>
      </c>
      <c r="FJ81" s="108">
        <v>160153</v>
      </c>
      <c r="FK81" s="108">
        <v>197205.8</v>
      </c>
      <c r="FL81" s="108">
        <v>241846.6</v>
      </c>
      <c r="FM81" s="108">
        <v>296611</v>
      </c>
      <c r="FN81" s="108">
        <v>362346.3</v>
      </c>
      <c r="FO81" s="108">
        <v>411473.3</v>
      </c>
      <c r="FP81" s="108">
        <v>460996</v>
      </c>
      <c r="FQ81" s="108">
        <v>529306.6</v>
      </c>
      <c r="FR81" s="108">
        <v>588085</v>
      </c>
      <c r="FS81" s="108">
        <v>466317</v>
      </c>
      <c r="FT81" s="108">
        <v>78042.399999999994</v>
      </c>
      <c r="FU81" s="108">
        <v>108499.4</v>
      </c>
      <c r="FV81" s="108">
        <v>127367.4</v>
      </c>
      <c r="FW81" s="108">
        <v>152407.79999999999</v>
      </c>
      <c r="FX81" s="108">
        <v>14693</v>
      </c>
      <c r="FY81" s="108">
        <v>37076.199999999997</v>
      </c>
      <c r="FZ81" s="108">
        <v>78042.399999999994</v>
      </c>
      <c r="GA81" s="108">
        <v>105631.9</v>
      </c>
      <c r="GB81" s="108">
        <v>159917.4</v>
      </c>
      <c r="GC81" s="108">
        <v>186541.8</v>
      </c>
      <c r="GD81" s="108">
        <v>225273.4</v>
      </c>
      <c r="GE81" s="108">
        <v>264035.09999999998</v>
      </c>
      <c r="GF81" s="108">
        <v>313909.2</v>
      </c>
      <c r="GG81" s="108">
        <v>374462.66</v>
      </c>
      <c r="GH81" s="108">
        <v>428180.4</v>
      </c>
      <c r="GI81" s="108">
        <v>466317</v>
      </c>
      <c r="GJ81" s="108">
        <v>488874.5</v>
      </c>
      <c r="GK81" s="108">
        <v>97431.7</v>
      </c>
      <c r="GL81" s="108">
        <v>120373.8</v>
      </c>
      <c r="GM81" s="108">
        <v>110458.8</v>
      </c>
      <c r="GN81" s="108">
        <v>160610.20000000001</v>
      </c>
      <c r="GO81" s="108">
        <v>36772.699999999997</v>
      </c>
      <c r="GP81" s="108">
        <v>64534.5</v>
      </c>
      <c r="GQ81" s="108">
        <v>97431.7</v>
      </c>
      <c r="GR81" s="108">
        <v>144533.6</v>
      </c>
      <c r="GS81" s="108">
        <v>178165.9</v>
      </c>
      <c r="GT81" s="108">
        <v>217805.5</v>
      </c>
      <c r="GU81" s="108">
        <v>258498.1</v>
      </c>
      <c r="GV81" s="108">
        <v>300251.5</v>
      </c>
      <c r="GW81" s="108">
        <v>328264.3</v>
      </c>
      <c r="GX81" s="108">
        <v>378837.3</v>
      </c>
      <c r="GY81" s="108">
        <v>438830.3</v>
      </c>
      <c r="GZ81" s="108">
        <v>488874.5</v>
      </c>
      <c r="HA81" s="108">
        <v>527908.69999999995</v>
      </c>
      <c r="HB81" s="108">
        <v>92886.3</v>
      </c>
      <c r="HC81" s="108">
        <v>147415.29999999999</v>
      </c>
      <c r="HD81" s="108">
        <v>134112.70000000001</v>
      </c>
      <c r="HE81" s="108">
        <v>153494.39999999999</v>
      </c>
      <c r="HF81" s="108">
        <v>26036.6</v>
      </c>
      <c r="HG81" s="108">
        <v>48396.2</v>
      </c>
      <c r="HH81" s="108">
        <v>92886.3</v>
      </c>
      <c r="HI81" s="108">
        <v>143268.20000000001</v>
      </c>
      <c r="HJ81" s="108">
        <v>192190.3</v>
      </c>
      <c r="HK81" s="108">
        <v>240301.6</v>
      </c>
      <c r="HL81" s="108">
        <v>280523.59999999998</v>
      </c>
      <c r="HM81" s="108">
        <v>325894.7</v>
      </c>
      <c r="HN81" s="108">
        <v>374414.3</v>
      </c>
      <c r="HO81" s="108">
        <v>428059.3</v>
      </c>
      <c r="HP81" s="108">
        <v>474847.6</v>
      </c>
      <c r="HQ81" s="108">
        <v>527908.69999999995</v>
      </c>
      <c r="HR81" s="108">
        <v>569566.69999999995</v>
      </c>
      <c r="HS81" s="108">
        <v>79988.3</v>
      </c>
      <c r="HT81" s="108">
        <v>167387.5</v>
      </c>
      <c r="HU81" s="108">
        <v>146207.29999999999</v>
      </c>
      <c r="HV81" s="108">
        <v>175983.6</v>
      </c>
      <c r="HW81" s="108">
        <v>17286.400000000001</v>
      </c>
      <c r="HX81" s="108">
        <v>36508.699999999997</v>
      </c>
      <c r="HY81" s="108">
        <v>79988.3</v>
      </c>
      <c r="HZ81" s="108">
        <v>135084.70000000001</v>
      </c>
      <c r="IA81" s="108">
        <v>194494.8</v>
      </c>
      <c r="IB81" s="108">
        <v>247375.8</v>
      </c>
      <c r="IC81" s="108">
        <v>289422.09999999998</v>
      </c>
      <c r="ID81" s="108">
        <v>347244.1</v>
      </c>
      <c r="IE81" s="108">
        <v>393583.1</v>
      </c>
      <c r="IF81" s="108">
        <v>454373.5</v>
      </c>
      <c r="IG81" s="108">
        <v>509749.2</v>
      </c>
      <c r="IH81" s="108">
        <v>569566.69999999995</v>
      </c>
    </row>
    <row r="82" spans="1:242" s="32" customFormat="1" ht="12.95" customHeight="1" x14ac:dyDescent="0.2">
      <c r="A82" s="112" t="s">
        <v>168</v>
      </c>
      <c r="B82" s="51">
        <v>73</v>
      </c>
      <c r="C82" s="51" t="s">
        <v>169</v>
      </c>
      <c r="D82" s="30"/>
      <c r="E82" s="108">
        <f t="shared" si="90"/>
        <v>0</v>
      </c>
      <c r="F82" s="108">
        <f t="shared" si="177"/>
        <v>0</v>
      </c>
      <c r="G82" s="108">
        <f t="shared" si="178"/>
        <v>0</v>
      </c>
      <c r="H82" s="108">
        <f t="shared" si="179"/>
        <v>0</v>
      </c>
      <c r="I82" s="108">
        <f t="shared" si="180"/>
        <v>0</v>
      </c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>
        <f t="shared" si="92"/>
        <v>0</v>
      </c>
      <c r="W82" s="108">
        <f t="shared" si="181"/>
        <v>0</v>
      </c>
      <c r="X82" s="108">
        <f t="shared" si="182"/>
        <v>0</v>
      </c>
      <c r="Y82" s="108">
        <f t="shared" si="183"/>
        <v>0</v>
      </c>
      <c r="Z82" s="108">
        <f t="shared" si="184"/>
        <v>0</v>
      </c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>
        <f t="shared" si="94"/>
        <v>0</v>
      </c>
      <c r="AN82" s="108">
        <f t="shared" si="185"/>
        <v>0</v>
      </c>
      <c r="AO82" s="108">
        <f t="shared" si="186"/>
        <v>0</v>
      </c>
      <c r="AP82" s="108">
        <f t="shared" si="187"/>
        <v>0</v>
      </c>
      <c r="AQ82" s="108">
        <f t="shared" si="188"/>
        <v>0</v>
      </c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>
        <f t="shared" si="189"/>
        <v>0</v>
      </c>
      <c r="BE82" s="108">
        <f t="shared" si="190"/>
        <v>0</v>
      </c>
      <c r="BF82" s="108">
        <f t="shared" si="191"/>
        <v>0</v>
      </c>
      <c r="BG82" s="108">
        <f t="shared" si="192"/>
        <v>0</v>
      </c>
      <c r="BH82" s="108">
        <f t="shared" si="193"/>
        <v>0</v>
      </c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>
        <f t="shared" si="194"/>
        <v>0</v>
      </c>
      <c r="BV82" s="108">
        <f t="shared" si="195"/>
        <v>0</v>
      </c>
      <c r="BW82" s="108">
        <f t="shared" si="196"/>
        <v>0</v>
      </c>
      <c r="BX82" s="108">
        <f t="shared" si="197"/>
        <v>0</v>
      </c>
      <c r="BY82" s="108">
        <f t="shared" si="198"/>
        <v>0</v>
      </c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>
        <f t="shared" si="199"/>
        <v>0</v>
      </c>
      <c r="CM82" s="108">
        <v>0</v>
      </c>
      <c r="CN82" s="108">
        <v>0</v>
      </c>
      <c r="CO82" s="108">
        <v>0</v>
      </c>
      <c r="CP82" s="108">
        <v>0</v>
      </c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>
        <f t="shared" si="108"/>
        <v>0</v>
      </c>
      <c r="DD82" s="108">
        <v>0</v>
      </c>
      <c r="DE82" s="108">
        <v>0</v>
      </c>
      <c r="DF82" s="108">
        <v>0</v>
      </c>
      <c r="DG82" s="108">
        <v>0</v>
      </c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/>
      <c r="DT82" s="108">
        <f t="shared" si="200"/>
        <v>0</v>
      </c>
      <c r="DU82" s="108">
        <v>0</v>
      </c>
      <c r="DV82" s="108">
        <v>0</v>
      </c>
      <c r="DW82" s="108">
        <v>0</v>
      </c>
      <c r="DX82" s="108">
        <v>0</v>
      </c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/>
      <c r="EJ82" s="108"/>
      <c r="EK82" s="108">
        <v>0</v>
      </c>
      <c r="EL82" s="108">
        <v>0</v>
      </c>
      <c r="EM82" s="108">
        <v>0</v>
      </c>
      <c r="EN82" s="108">
        <v>0</v>
      </c>
      <c r="EO82" s="108">
        <v>0</v>
      </c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>
        <v>0</v>
      </c>
      <c r="FC82" s="108">
        <v>0</v>
      </c>
      <c r="FD82" s="108">
        <v>0</v>
      </c>
      <c r="FE82" s="108">
        <v>0</v>
      </c>
      <c r="FF82" s="108">
        <v>0</v>
      </c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/>
      <c r="FW82" s="108">
        <v>0</v>
      </c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  <c r="GI82" s="108"/>
      <c r="GJ82" s="108"/>
      <c r="GK82" s="108"/>
      <c r="GL82" s="108"/>
      <c r="GM82" s="108"/>
      <c r="GN82" s="108"/>
      <c r="GO82" s="108"/>
      <c r="GP82" s="108"/>
      <c r="GQ82" s="108"/>
      <c r="GR82" s="108"/>
      <c r="GS82" s="108"/>
      <c r="GT82" s="108"/>
      <c r="GU82" s="108"/>
      <c r="GV82" s="108"/>
      <c r="GW82" s="108"/>
      <c r="GX82" s="108"/>
      <c r="GY82" s="108"/>
      <c r="GZ82" s="108"/>
      <c r="HA82" s="108"/>
      <c r="HB82" s="108"/>
      <c r="HC82" s="108"/>
      <c r="HD82" s="108"/>
      <c r="HE82" s="108"/>
      <c r="HF82" s="108"/>
      <c r="HG82" s="108"/>
      <c r="HH82" s="108"/>
      <c r="HI82" s="108"/>
      <c r="HJ82" s="108"/>
      <c r="HK82" s="108"/>
      <c r="HL82" s="108"/>
      <c r="HM82" s="108"/>
      <c r="HN82" s="108"/>
      <c r="HO82" s="108"/>
      <c r="HP82" s="108"/>
      <c r="HQ82" s="108"/>
      <c r="HR82" s="108"/>
      <c r="HS82" s="108"/>
      <c r="HT82" s="108"/>
      <c r="HU82" s="108"/>
      <c r="HV82" s="108"/>
      <c r="HW82" s="108"/>
      <c r="HX82" s="108"/>
      <c r="HY82" s="108"/>
      <c r="HZ82" s="108"/>
      <c r="IA82" s="108"/>
      <c r="IB82" s="108"/>
      <c r="IC82" s="108"/>
      <c r="ID82" s="108"/>
      <c r="IE82" s="108"/>
      <c r="IF82" s="108"/>
      <c r="IG82" s="108"/>
      <c r="IH82" s="108"/>
    </row>
    <row r="83" spans="1:242" s="32" customFormat="1" ht="24" customHeight="1" x14ac:dyDescent="0.2">
      <c r="A83" s="112" t="s">
        <v>170</v>
      </c>
      <c r="B83" s="51">
        <v>74</v>
      </c>
      <c r="C83" s="51" t="s">
        <v>171</v>
      </c>
      <c r="D83" s="30"/>
      <c r="E83" s="108">
        <f t="shared" si="90"/>
        <v>0</v>
      </c>
      <c r="F83" s="108">
        <f t="shared" si="177"/>
        <v>0</v>
      </c>
      <c r="G83" s="108">
        <f t="shared" si="178"/>
        <v>0</v>
      </c>
      <c r="H83" s="108">
        <f t="shared" si="179"/>
        <v>0</v>
      </c>
      <c r="I83" s="108">
        <f t="shared" si="180"/>
        <v>0</v>
      </c>
      <c r="J83" s="108">
        <f t="shared" ref="J83:U83" si="201">J84+J85</f>
        <v>0</v>
      </c>
      <c r="K83" s="108">
        <f t="shared" si="201"/>
        <v>0</v>
      </c>
      <c r="L83" s="108">
        <f t="shared" si="201"/>
        <v>0</v>
      </c>
      <c r="M83" s="108">
        <f t="shared" si="201"/>
        <v>0</v>
      </c>
      <c r="N83" s="108">
        <f t="shared" si="201"/>
        <v>0</v>
      </c>
      <c r="O83" s="108">
        <f t="shared" si="201"/>
        <v>0</v>
      </c>
      <c r="P83" s="108">
        <f t="shared" si="201"/>
        <v>0</v>
      </c>
      <c r="Q83" s="108">
        <f t="shared" si="201"/>
        <v>0</v>
      </c>
      <c r="R83" s="108">
        <f t="shared" si="201"/>
        <v>0</v>
      </c>
      <c r="S83" s="108">
        <f t="shared" si="201"/>
        <v>0</v>
      </c>
      <c r="T83" s="108">
        <f t="shared" si="201"/>
        <v>0</v>
      </c>
      <c r="U83" s="108">
        <f t="shared" si="201"/>
        <v>0</v>
      </c>
      <c r="V83" s="108">
        <f t="shared" si="92"/>
        <v>0</v>
      </c>
      <c r="W83" s="108">
        <f t="shared" si="181"/>
        <v>0</v>
      </c>
      <c r="X83" s="108">
        <f t="shared" si="182"/>
        <v>0</v>
      </c>
      <c r="Y83" s="108">
        <f t="shared" si="183"/>
        <v>0</v>
      </c>
      <c r="Z83" s="108">
        <f t="shared" si="184"/>
        <v>0</v>
      </c>
      <c r="AA83" s="108">
        <f t="shared" ref="AA83:AL83" si="202">AA84+AA85</f>
        <v>0</v>
      </c>
      <c r="AB83" s="108">
        <f t="shared" si="202"/>
        <v>0</v>
      </c>
      <c r="AC83" s="108">
        <f t="shared" si="202"/>
        <v>0</v>
      </c>
      <c r="AD83" s="108">
        <f t="shared" si="202"/>
        <v>0</v>
      </c>
      <c r="AE83" s="108">
        <f t="shared" si="202"/>
        <v>0</v>
      </c>
      <c r="AF83" s="108">
        <f t="shared" si="202"/>
        <v>0</v>
      </c>
      <c r="AG83" s="108">
        <f t="shared" si="202"/>
        <v>0</v>
      </c>
      <c r="AH83" s="108">
        <f t="shared" si="202"/>
        <v>0</v>
      </c>
      <c r="AI83" s="108">
        <f t="shared" si="202"/>
        <v>0</v>
      </c>
      <c r="AJ83" s="108">
        <f t="shared" si="202"/>
        <v>0</v>
      </c>
      <c r="AK83" s="108">
        <f t="shared" si="202"/>
        <v>0</v>
      </c>
      <c r="AL83" s="108">
        <f t="shared" si="202"/>
        <v>0</v>
      </c>
      <c r="AM83" s="108">
        <f t="shared" si="94"/>
        <v>0</v>
      </c>
      <c r="AN83" s="108">
        <f t="shared" si="185"/>
        <v>0</v>
      </c>
      <c r="AO83" s="108">
        <f t="shared" si="186"/>
        <v>0</v>
      </c>
      <c r="AP83" s="108">
        <f t="shared" si="187"/>
        <v>0</v>
      </c>
      <c r="AQ83" s="108">
        <f t="shared" si="188"/>
        <v>0</v>
      </c>
      <c r="AR83" s="108">
        <f t="shared" ref="AR83:BC83" si="203">AR84+AR85</f>
        <v>0</v>
      </c>
      <c r="AS83" s="108">
        <f t="shared" si="203"/>
        <v>0</v>
      </c>
      <c r="AT83" s="108">
        <f t="shared" si="203"/>
        <v>0</v>
      </c>
      <c r="AU83" s="108">
        <f t="shared" si="203"/>
        <v>0</v>
      </c>
      <c r="AV83" s="108">
        <f t="shared" si="203"/>
        <v>0</v>
      </c>
      <c r="AW83" s="108">
        <f t="shared" si="203"/>
        <v>0</v>
      </c>
      <c r="AX83" s="108">
        <f t="shared" si="203"/>
        <v>0</v>
      </c>
      <c r="AY83" s="108">
        <f t="shared" si="203"/>
        <v>0</v>
      </c>
      <c r="AZ83" s="108">
        <f t="shared" si="203"/>
        <v>0</v>
      </c>
      <c r="BA83" s="108">
        <f t="shared" si="203"/>
        <v>0</v>
      </c>
      <c r="BB83" s="108">
        <f t="shared" si="203"/>
        <v>0</v>
      </c>
      <c r="BC83" s="108">
        <f t="shared" si="203"/>
        <v>0</v>
      </c>
      <c r="BD83" s="108">
        <f t="shared" si="189"/>
        <v>0</v>
      </c>
      <c r="BE83" s="108">
        <f t="shared" si="190"/>
        <v>0</v>
      </c>
      <c r="BF83" s="108">
        <f t="shared" si="191"/>
        <v>0</v>
      </c>
      <c r="BG83" s="108">
        <f t="shared" si="192"/>
        <v>0</v>
      </c>
      <c r="BH83" s="108">
        <f t="shared" si="193"/>
        <v>0</v>
      </c>
      <c r="BI83" s="108">
        <f t="shared" ref="BI83:BT83" si="204">BI84+BI85</f>
        <v>0</v>
      </c>
      <c r="BJ83" s="108">
        <f t="shared" si="204"/>
        <v>0</v>
      </c>
      <c r="BK83" s="108">
        <f t="shared" si="204"/>
        <v>0</v>
      </c>
      <c r="BL83" s="108">
        <f t="shared" si="204"/>
        <v>0</v>
      </c>
      <c r="BM83" s="108">
        <f t="shared" si="204"/>
        <v>0</v>
      </c>
      <c r="BN83" s="108">
        <f t="shared" si="204"/>
        <v>0</v>
      </c>
      <c r="BO83" s="108">
        <f t="shared" si="204"/>
        <v>0</v>
      </c>
      <c r="BP83" s="108">
        <f t="shared" si="204"/>
        <v>0</v>
      </c>
      <c r="BQ83" s="108">
        <f t="shared" si="204"/>
        <v>0</v>
      </c>
      <c r="BR83" s="108">
        <f t="shared" si="204"/>
        <v>0</v>
      </c>
      <c r="BS83" s="108">
        <f t="shared" si="204"/>
        <v>0</v>
      </c>
      <c r="BT83" s="108">
        <f t="shared" si="204"/>
        <v>0</v>
      </c>
      <c r="BU83" s="108">
        <f t="shared" si="194"/>
        <v>0</v>
      </c>
      <c r="BV83" s="108">
        <f t="shared" si="195"/>
        <v>0</v>
      </c>
      <c r="BW83" s="108">
        <f t="shared" si="196"/>
        <v>0</v>
      </c>
      <c r="BX83" s="108">
        <f t="shared" si="197"/>
        <v>0</v>
      </c>
      <c r="BY83" s="108">
        <f t="shared" si="198"/>
        <v>0</v>
      </c>
      <c r="BZ83" s="108">
        <f t="shared" ref="BZ83:CK83" si="205">BZ84+BZ85</f>
        <v>0</v>
      </c>
      <c r="CA83" s="108">
        <f t="shared" si="205"/>
        <v>0</v>
      </c>
      <c r="CB83" s="108">
        <f t="shared" si="205"/>
        <v>0</v>
      </c>
      <c r="CC83" s="108">
        <f t="shared" si="205"/>
        <v>0</v>
      </c>
      <c r="CD83" s="108">
        <f t="shared" si="205"/>
        <v>0</v>
      </c>
      <c r="CE83" s="108">
        <f t="shared" si="205"/>
        <v>0</v>
      </c>
      <c r="CF83" s="108">
        <f t="shared" si="205"/>
        <v>0</v>
      </c>
      <c r="CG83" s="108">
        <f t="shared" si="205"/>
        <v>0</v>
      </c>
      <c r="CH83" s="108">
        <f t="shared" si="205"/>
        <v>0</v>
      </c>
      <c r="CI83" s="108">
        <f t="shared" si="205"/>
        <v>0</v>
      </c>
      <c r="CJ83" s="108">
        <f t="shared" si="205"/>
        <v>0</v>
      </c>
      <c r="CK83" s="108">
        <f t="shared" si="205"/>
        <v>0</v>
      </c>
      <c r="CL83" s="108">
        <f t="shared" si="199"/>
        <v>0</v>
      </c>
      <c r="CM83" s="108">
        <v>0</v>
      </c>
      <c r="CN83" s="108">
        <v>0</v>
      </c>
      <c r="CO83" s="108">
        <v>0</v>
      </c>
      <c r="CP83" s="108">
        <v>0</v>
      </c>
      <c r="CQ83" s="108">
        <f t="shared" ref="CQ83:DB83" si="206">CQ84+CQ85</f>
        <v>0</v>
      </c>
      <c r="CR83" s="108">
        <f t="shared" si="206"/>
        <v>0</v>
      </c>
      <c r="CS83" s="108">
        <f t="shared" si="206"/>
        <v>0</v>
      </c>
      <c r="CT83" s="108">
        <v>0</v>
      </c>
      <c r="CU83" s="108">
        <f t="shared" si="206"/>
        <v>0</v>
      </c>
      <c r="CV83" s="108">
        <f t="shared" si="206"/>
        <v>0</v>
      </c>
      <c r="CW83" s="108">
        <f t="shared" si="206"/>
        <v>0</v>
      </c>
      <c r="CX83" s="108">
        <f t="shared" si="206"/>
        <v>0</v>
      </c>
      <c r="CY83" s="108">
        <f t="shared" si="206"/>
        <v>0</v>
      </c>
      <c r="CZ83" s="108">
        <f t="shared" si="206"/>
        <v>0</v>
      </c>
      <c r="DA83" s="108">
        <f t="shared" si="206"/>
        <v>0</v>
      </c>
      <c r="DB83" s="108">
        <f t="shared" si="206"/>
        <v>0</v>
      </c>
      <c r="DC83" s="108">
        <f t="shared" ref="DC83:DC114" si="207">DS83</f>
        <v>0</v>
      </c>
      <c r="DD83" s="108">
        <v>0</v>
      </c>
      <c r="DE83" s="108">
        <v>0</v>
      </c>
      <c r="DF83" s="108">
        <v>0</v>
      </c>
      <c r="DG83" s="108">
        <v>0</v>
      </c>
      <c r="DH83" s="108">
        <f t="shared" ref="DH83:DS83" si="208">DH84+DH85</f>
        <v>0</v>
      </c>
      <c r="DI83" s="108">
        <f t="shared" si="208"/>
        <v>0</v>
      </c>
      <c r="DJ83" s="108">
        <f t="shared" si="208"/>
        <v>0</v>
      </c>
      <c r="DK83" s="108">
        <f t="shared" si="208"/>
        <v>0</v>
      </c>
      <c r="DL83" s="108">
        <f t="shared" si="208"/>
        <v>0</v>
      </c>
      <c r="DM83" s="108">
        <f t="shared" si="208"/>
        <v>0</v>
      </c>
      <c r="DN83" s="108">
        <f t="shared" si="208"/>
        <v>0</v>
      </c>
      <c r="DO83" s="108">
        <f t="shared" si="208"/>
        <v>0</v>
      </c>
      <c r="DP83" s="108">
        <f t="shared" si="208"/>
        <v>0</v>
      </c>
      <c r="DQ83" s="108">
        <f t="shared" si="208"/>
        <v>0</v>
      </c>
      <c r="DR83" s="108">
        <f t="shared" si="208"/>
        <v>0</v>
      </c>
      <c r="DS83" s="108">
        <f t="shared" si="208"/>
        <v>0</v>
      </c>
      <c r="DT83" s="108">
        <f t="shared" si="200"/>
        <v>0</v>
      </c>
      <c r="DU83" s="108">
        <v>0</v>
      </c>
      <c r="DV83" s="108">
        <v>0</v>
      </c>
      <c r="DW83" s="108">
        <v>0</v>
      </c>
      <c r="DX83" s="108">
        <v>0</v>
      </c>
      <c r="DY83" s="108">
        <f t="shared" ref="DY83:EJ83" si="209">DY84+DY85</f>
        <v>0</v>
      </c>
      <c r="DZ83" s="108">
        <f t="shared" si="209"/>
        <v>0</v>
      </c>
      <c r="EA83" s="108">
        <f t="shared" si="209"/>
        <v>0</v>
      </c>
      <c r="EB83" s="108">
        <f t="shared" si="209"/>
        <v>0</v>
      </c>
      <c r="EC83" s="108">
        <f t="shared" si="209"/>
        <v>0</v>
      </c>
      <c r="ED83" s="108">
        <f t="shared" si="209"/>
        <v>0</v>
      </c>
      <c r="EE83" s="108">
        <f t="shared" si="209"/>
        <v>0</v>
      </c>
      <c r="EF83" s="108">
        <f t="shared" si="209"/>
        <v>0</v>
      </c>
      <c r="EG83" s="108">
        <f t="shared" si="209"/>
        <v>0</v>
      </c>
      <c r="EH83" s="108">
        <f t="shared" si="209"/>
        <v>0</v>
      </c>
      <c r="EI83" s="108">
        <f t="shared" si="209"/>
        <v>0</v>
      </c>
      <c r="EJ83" s="108">
        <f t="shared" si="209"/>
        <v>0</v>
      </c>
      <c r="EK83" s="108">
        <v>14495</v>
      </c>
      <c r="EL83" s="108">
        <v>4094.3</v>
      </c>
      <c r="EM83" s="108">
        <v>4147.6000000000004</v>
      </c>
      <c r="EN83" s="108">
        <v>3231</v>
      </c>
      <c r="EO83" s="108">
        <v>3022.1</v>
      </c>
      <c r="EP83" s="108">
        <f t="shared" ref="EP83:EW83" si="210">EP84+EP85</f>
        <v>791.1</v>
      </c>
      <c r="EQ83" s="108">
        <f t="shared" si="210"/>
        <v>1974.8</v>
      </c>
      <c r="ER83" s="108">
        <f t="shared" si="210"/>
        <v>4094.3</v>
      </c>
      <c r="ES83" s="108">
        <f t="shared" si="210"/>
        <v>6078.3</v>
      </c>
      <c r="ET83" s="108">
        <f t="shared" si="210"/>
        <v>7235</v>
      </c>
      <c r="EU83" s="108">
        <f t="shared" si="210"/>
        <v>8241.9</v>
      </c>
      <c r="EV83" s="108">
        <f t="shared" si="210"/>
        <v>9309.1</v>
      </c>
      <c r="EW83" s="108">
        <f t="shared" si="210"/>
        <v>10553.3</v>
      </c>
      <c r="EX83" s="108">
        <v>11472.9</v>
      </c>
      <c r="EY83" s="108">
        <v>12373</v>
      </c>
      <c r="EZ83" s="108">
        <v>13381.7</v>
      </c>
      <c r="FA83" s="108">
        <v>14495</v>
      </c>
      <c r="FB83" s="108">
        <v>15778</v>
      </c>
      <c r="FC83" s="108">
        <v>4458.1000000000004</v>
      </c>
      <c r="FD83" s="108">
        <v>4340.6000000000004</v>
      </c>
      <c r="FE83" s="108">
        <v>3527.2</v>
      </c>
      <c r="FF83" s="108">
        <v>3452.1</v>
      </c>
      <c r="FG83" s="108">
        <v>1041.2</v>
      </c>
      <c r="FH83" s="108">
        <v>2481.4</v>
      </c>
      <c r="FI83" s="108">
        <v>4458.1000000000004</v>
      </c>
      <c r="FJ83" s="108">
        <v>6310.6</v>
      </c>
      <c r="FK83" s="108">
        <v>7760.8</v>
      </c>
      <c r="FL83" s="108">
        <v>8798.7000000000007</v>
      </c>
      <c r="FM83" s="108">
        <v>10081.9</v>
      </c>
      <c r="FN83" s="108">
        <v>11214.7</v>
      </c>
      <c r="FO83" s="108">
        <v>12325.9</v>
      </c>
      <c r="FP83" s="108">
        <v>13495.5</v>
      </c>
      <c r="FQ83" s="108">
        <v>14551.9</v>
      </c>
      <c r="FR83" s="108">
        <v>15778</v>
      </c>
      <c r="FS83" s="108">
        <v>18492</v>
      </c>
      <c r="FT83" s="108">
        <v>5686</v>
      </c>
      <c r="FU83" s="108">
        <v>4549.3999999999996</v>
      </c>
      <c r="FV83" s="108">
        <v>4491.7</v>
      </c>
      <c r="FW83" s="108">
        <v>3764.9</v>
      </c>
      <c r="FX83" s="108">
        <v>1140.2</v>
      </c>
      <c r="FY83" s="108">
        <v>2818.8</v>
      </c>
      <c r="FZ83" s="108">
        <f>FZ84+FZ85</f>
        <v>5686</v>
      </c>
      <c r="GA83" s="108">
        <v>7513.2</v>
      </c>
      <c r="GB83" s="108">
        <v>8839.7999999999993</v>
      </c>
      <c r="GC83" s="108">
        <v>10235.4</v>
      </c>
      <c r="GD83" s="108">
        <v>11743.6</v>
      </c>
      <c r="GE83" s="108">
        <v>13543.2</v>
      </c>
      <c r="GF83" s="108">
        <v>14727.1</v>
      </c>
      <c r="GG83" s="108">
        <v>15799.5</v>
      </c>
      <c r="GH83" s="108">
        <v>17169.2</v>
      </c>
      <c r="GI83" s="108">
        <v>18492</v>
      </c>
      <c r="GJ83" s="108">
        <v>21152.799999999999</v>
      </c>
      <c r="GK83" s="108">
        <v>7474</v>
      </c>
      <c r="GL83" s="108">
        <v>4897.6000000000004</v>
      </c>
      <c r="GM83" s="108">
        <v>4948.3</v>
      </c>
      <c r="GN83" s="108">
        <v>3832.9</v>
      </c>
      <c r="GO83" s="108">
        <v>1680.8</v>
      </c>
      <c r="GP83" s="108">
        <v>4437.5</v>
      </c>
      <c r="GQ83" s="108">
        <v>7474</v>
      </c>
      <c r="GR83" s="108">
        <v>9314.6</v>
      </c>
      <c r="GS83" s="108">
        <v>10970.4</v>
      </c>
      <c r="GT83" s="108">
        <v>12371.6</v>
      </c>
      <c r="GU83" s="108">
        <v>14039.8</v>
      </c>
      <c r="GV83" s="108">
        <v>15668.1</v>
      </c>
      <c r="GW83" s="108">
        <v>17319.900000000001</v>
      </c>
      <c r="GX83" s="108">
        <v>18157.599999999999</v>
      </c>
      <c r="GY83" s="108">
        <v>19411.8</v>
      </c>
      <c r="GZ83" s="108">
        <v>21152.799999999999</v>
      </c>
      <c r="HA83" s="108">
        <v>28199.4</v>
      </c>
      <c r="HB83" s="108">
        <v>7526</v>
      </c>
      <c r="HC83" s="108">
        <v>6052.7</v>
      </c>
      <c r="HD83" s="108">
        <v>8605.5</v>
      </c>
      <c r="HE83" s="108">
        <v>6015.2</v>
      </c>
      <c r="HF83" s="108">
        <v>1504.4</v>
      </c>
      <c r="HG83" s="108">
        <v>3881.4</v>
      </c>
      <c r="HH83" s="108">
        <v>7526</v>
      </c>
      <c r="HI83" s="108">
        <v>9704.7000000000007</v>
      </c>
      <c r="HJ83" s="108">
        <v>11390.5</v>
      </c>
      <c r="HK83" s="108">
        <v>13578.7</v>
      </c>
      <c r="HL83" s="108">
        <v>15984.4</v>
      </c>
      <c r="HM83" s="108">
        <v>19343.400000000001</v>
      </c>
      <c r="HN83" s="108">
        <v>22184.2</v>
      </c>
      <c r="HO83" s="108">
        <v>24077.4</v>
      </c>
      <c r="HP83" s="108">
        <v>26071.7</v>
      </c>
      <c r="HQ83" s="108">
        <v>28199.4</v>
      </c>
      <c r="HR83" s="108">
        <v>38321.800000000003</v>
      </c>
      <c r="HS83" s="108">
        <v>8983.2000000000007</v>
      </c>
      <c r="HT83" s="108">
        <v>6559</v>
      </c>
      <c r="HU83" s="108">
        <v>10658.8</v>
      </c>
      <c r="HV83" s="108">
        <v>12120.8</v>
      </c>
      <c r="HW83" s="108">
        <v>2378.6</v>
      </c>
      <c r="HX83" s="108">
        <v>4862.1000000000004</v>
      </c>
      <c r="HY83" s="108">
        <v>8983.2000000000007</v>
      </c>
      <c r="HZ83" s="108">
        <v>11345.6</v>
      </c>
      <c r="IA83" s="108">
        <v>13283.6</v>
      </c>
      <c r="IB83" s="108">
        <v>15542.2</v>
      </c>
      <c r="IC83" s="108">
        <v>19462.599999999999</v>
      </c>
      <c r="ID83" s="108">
        <v>23262.7</v>
      </c>
      <c r="IE83" s="108">
        <v>26201</v>
      </c>
      <c r="IF83" s="108">
        <v>28947.7</v>
      </c>
      <c r="IG83" s="108">
        <v>33347.300000000003</v>
      </c>
      <c r="IH83" s="108">
        <v>38321.800000000003</v>
      </c>
    </row>
    <row r="84" spans="1:242" s="32" customFormat="1" ht="24" customHeight="1" x14ac:dyDescent="0.2">
      <c r="A84" s="112" t="s">
        <v>172</v>
      </c>
      <c r="B84" s="51">
        <v>75</v>
      </c>
      <c r="C84" s="51" t="s">
        <v>173</v>
      </c>
      <c r="D84" s="33"/>
      <c r="E84" s="108">
        <f t="shared" si="90"/>
        <v>0</v>
      </c>
      <c r="F84" s="108">
        <f t="shared" si="177"/>
        <v>0</v>
      </c>
      <c r="G84" s="108">
        <f t="shared" si="178"/>
        <v>0</v>
      </c>
      <c r="H84" s="108">
        <f t="shared" si="179"/>
        <v>0</v>
      </c>
      <c r="I84" s="108">
        <f t="shared" si="180"/>
        <v>0</v>
      </c>
      <c r="J84" s="108"/>
      <c r="K84" s="108"/>
      <c r="L84" s="108"/>
      <c r="M84" s="108"/>
      <c r="N84" s="108"/>
      <c r="O84" s="108"/>
      <c r="P84" s="108"/>
      <c r="Q84" s="108"/>
      <c r="R84" s="108"/>
      <c r="S84" s="108"/>
      <c r="T84" s="108"/>
      <c r="U84" s="108"/>
      <c r="V84" s="108">
        <f t="shared" si="92"/>
        <v>0</v>
      </c>
      <c r="W84" s="108">
        <f t="shared" si="181"/>
        <v>0</v>
      </c>
      <c r="X84" s="108">
        <f t="shared" si="182"/>
        <v>0</v>
      </c>
      <c r="Y84" s="108">
        <f t="shared" si="183"/>
        <v>0</v>
      </c>
      <c r="Z84" s="108">
        <f t="shared" si="184"/>
        <v>0</v>
      </c>
      <c r="AA84" s="108"/>
      <c r="AB84" s="108"/>
      <c r="AC84" s="108"/>
      <c r="AD84" s="108"/>
      <c r="AE84" s="108"/>
      <c r="AF84" s="108"/>
      <c r="AG84" s="108"/>
      <c r="AH84" s="108"/>
      <c r="AI84" s="108"/>
      <c r="AJ84" s="108"/>
      <c r="AK84" s="108"/>
      <c r="AL84" s="108"/>
      <c r="AM84" s="108">
        <f t="shared" si="94"/>
        <v>0</v>
      </c>
      <c r="AN84" s="108">
        <f t="shared" si="185"/>
        <v>0</v>
      </c>
      <c r="AO84" s="108">
        <f t="shared" si="186"/>
        <v>0</v>
      </c>
      <c r="AP84" s="108">
        <f t="shared" si="187"/>
        <v>0</v>
      </c>
      <c r="AQ84" s="108">
        <f t="shared" si="188"/>
        <v>0</v>
      </c>
      <c r="AR84" s="108"/>
      <c r="AS84" s="108"/>
      <c r="AT84" s="108"/>
      <c r="AU84" s="108"/>
      <c r="AV84" s="108"/>
      <c r="AW84" s="108"/>
      <c r="AX84" s="108"/>
      <c r="AY84" s="108"/>
      <c r="AZ84" s="108"/>
      <c r="BA84" s="108"/>
      <c r="BB84" s="108"/>
      <c r="BC84" s="108"/>
      <c r="BD84" s="108">
        <f t="shared" si="189"/>
        <v>0</v>
      </c>
      <c r="BE84" s="108">
        <f t="shared" si="190"/>
        <v>0</v>
      </c>
      <c r="BF84" s="108">
        <f t="shared" si="191"/>
        <v>0</v>
      </c>
      <c r="BG84" s="108">
        <f t="shared" si="192"/>
        <v>0</v>
      </c>
      <c r="BH84" s="108">
        <f t="shared" si="193"/>
        <v>0</v>
      </c>
      <c r="BI84" s="108"/>
      <c r="BJ84" s="108"/>
      <c r="BK84" s="108"/>
      <c r="BL84" s="108"/>
      <c r="BM84" s="108"/>
      <c r="BN84" s="108"/>
      <c r="BO84" s="108"/>
      <c r="BP84" s="108"/>
      <c r="BQ84" s="108"/>
      <c r="BR84" s="108"/>
      <c r="BS84" s="108"/>
      <c r="BT84" s="108"/>
      <c r="BU84" s="108">
        <f t="shared" si="194"/>
        <v>0</v>
      </c>
      <c r="BV84" s="108">
        <f t="shared" si="195"/>
        <v>0</v>
      </c>
      <c r="BW84" s="108">
        <f t="shared" si="196"/>
        <v>0</v>
      </c>
      <c r="BX84" s="108">
        <f t="shared" si="197"/>
        <v>0</v>
      </c>
      <c r="BY84" s="108">
        <f t="shared" si="198"/>
        <v>0</v>
      </c>
      <c r="BZ84" s="108"/>
      <c r="CA84" s="108"/>
      <c r="CB84" s="108"/>
      <c r="CC84" s="108"/>
      <c r="CD84" s="108"/>
      <c r="CE84" s="108"/>
      <c r="CF84" s="108"/>
      <c r="CG84" s="108"/>
      <c r="CH84" s="108"/>
      <c r="CI84" s="108"/>
      <c r="CJ84" s="108"/>
      <c r="CK84" s="108"/>
      <c r="CL84" s="108">
        <f t="shared" si="199"/>
        <v>0</v>
      </c>
      <c r="CM84" s="108">
        <v>0</v>
      </c>
      <c r="CN84" s="108">
        <v>0</v>
      </c>
      <c r="CO84" s="108">
        <v>0</v>
      </c>
      <c r="CP84" s="108">
        <v>0</v>
      </c>
      <c r="CQ84" s="108"/>
      <c r="CR84" s="108"/>
      <c r="CS84" s="108"/>
      <c r="CT84" s="108"/>
      <c r="CU84" s="108"/>
      <c r="CV84" s="108"/>
      <c r="CW84" s="108"/>
      <c r="CX84" s="108"/>
      <c r="CY84" s="108"/>
      <c r="CZ84" s="108"/>
      <c r="DA84" s="108"/>
      <c r="DB84" s="108"/>
      <c r="DC84" s="108">
        <f t="shared" si="207"/>
        <v>0</v>
      </c>
      <c r="DD84" s="108">
        <v>0</v>
      </c>
      <c r="DE84" s="108">
        <v>0</v>
      </c>
      <c r="DF84" s="108">
        <v>0</v>
      </c>
      <c r="DG84" s="108">
        <v>0</v>
      </c>
      <c r="DH84" s="108"/>
      <c r="DI84" s="108"/>
      <c r="DJ84" s="108"/>
      <c r="DK84" s="108"/>
      <c r="DL84" s="108"/>
      <c r="DM84" s="108"/>
      <c r="DN84" s="108"/>
      <c r="DO84" s="108"/>
      <c r="DP84" s="108"/>
      <c r="DQ84" s="108"/>
      <c r="DR84" s="108"/>
      <c r="DS84" s="108"/>
      <c r="DT84" s="108">
        <f t="shared" si="200"/>
        <v>0</v>
      </c>
      <c r="DU84" s="108">
        <v>0</v>
      </c>
      <c r="DV84" s="108">
        <v>0</v>
      </c>
      <c r="DW84" s="108">
        <v>0</v>
      </c>
      <c r="DX84" s="108">
        <v>0</v>
      </c>
      <c r="DY84" s="108"/>
      <c r="DZ84" s="108"/>
      <c r="EA84" s="108"/>
      <c r="EB84" s="108"/>
      <c r="EC84" s="108"/>
      <c r="ED84" s="108"/>
      <c r="EE84" s="108"/>
      <c r="EF84" s="108"/>
      <c r="EG84" s="108"/>
      <c r="EH84" s="108"/>
      <c r="EI84" s="108"/>
      <c r="EJ84" s="108"/>
      <c r="EK84" s="108">
        <v>0</v>
      </c>
      <c r="EL84" s="108">
        <v>0</v>
      </c>
      <c r="EM84" s="108">
        <v>0</v>
      </c>
      <c r="EN84" s="108">
        <v>0</v>
      </c>
      <c r="EO84" s="108">
        <v>0</v>
      </c>
      <c r="EP84" s="108"/>
      <c r="EQ84" s="108"/>
      <c r="ER84" s="108"/>
      <c r="ES84" s="108"/>
      <c r="ET84" s="108"/>
      <c r="EU84" s="108"/>
      <c r="EV84" s="108"/>
      <c r="EW84" s="108"/>
      <c r="EX84" s="108"/>
      <c r="EY84" s="108"/>
      <c r="EZ84" s="108"/>
      <c r="FA84" s="108"/>
      <c r="FB84" s="108">
        <v>0</v>
      </c>
      <c r="FC84" s="108">
        <v>0</v>
      </c>
      <c r="FD84" s="108">
        <v>0</v>
      </c>
      <c r="FE84" s="108">
        <v>0</v>
      </c>
      <c r="FF84" s="108">
        <v>0</v>
      </c>
      <c r="FG84" s="108"/>
      <c r="FH84" s="108"/>
      <c r="FI84" s="108"/>
      <c r="FJ84" s="108"/>
      <c r="FK84" s="108"/>
      <c r="FL84" s="108"/>
      <c r="FM84" s="108"/>
      <c r="FN84" s="108"/>
      <c r="FO84" s="108"/>
      <c r="FP84" s="108"/>
      <c r="FQ84" s="108"/>
      <c r="FR84" s="108"/>
      <c r="FS84" s="108"/>
      <c r="FT84" s="108"/>
      <c r="FU84" s="108"/>
      <c r="FV84" s="108"/>
      <c r="FW84" s="108">
        <v>0</v>
      </c>
      <c r="FX84" s="108"/>
      <c r="FY84" s="108"/>
      <c r="FZ84" s="108"/>
      <c r="GA84" s="108"/>
      <c r="GB84" s="108"/>
      <c r="GC84" s="108"/>
      <c r="GD84" s="108"/>
      <c r="GE84" s="108"/>
      <c r="GF84" s="108"/>
      <c r="GG84" s="108"/>
      <c r="GH84" s="108"/>
      <c r="GI84" s="108"/>
      <c r="GJ84" s="108"/>
      <c r="GK84" s="108"/>
      <c r="GL84" s="108"/>
      <c r="GM84" s="108"/>
      <c r="GN84" s="108"/>
      <c r="GO84" s="108"/>
      <c r="GP84" s="108"/>
      <c r="GQ84" s="108"/>
      <c r="GR84" s="108"/>
      <c r="GS84" s="108"/>
      <c r="GT84" s="108"/>
      <c r="GU84" s="108"/>
      <c r="GV84" s="108"/>
      <c r="GW84" s="108"/>
      <c r="GX84" s="108"/>
      <c r="GY84" s="108"/>
      <c r="GZ84" s="108"/>
      <c r="HA84" s="108"/>
      <c r="HB84" s="108"/>
      <c r="HC84" s="108"/>
      <c r="HD84" s="108"/>
      <c r="HE84" s="108"/>
      <c r="HF84" s="108"/>
      <c r="HG84" s="108"/>
      <c r="HH84" s="108"/>
      <c r="HI84" s="108"/>
      <c r="HJ84" s="108"/>
      <c r="HK84" s="108"/>
      <c r="HL84" s="108"/>
      <c r="HM84" s="108"/>
      <c r="HN84" s="108"/>
      <c r="HO84" s="108"/>
      <c r="HP84" s="108"/>
      <c r="HQ84" s="108"/>
      <c r="HR84" s="108"/>
      <c r="HS84" s="108"/>
      <c r="HT84" s="108"/>
      <c r="HU84" s="108"/>
      <c r="HV84" s="108"/>
      <c r="HW84" s="108"/>
      <c r="HX84" s="108"/>
      <c r="HY84" s="108"/>
      <c r="HZ84" s="108"/>
      <c r="IA84" s="108"/>
      <c r="IB84" s="108"/>
      <c r="IC84" s="108"/>
      <c r="ID84" s="108"/>
      <c r="IE84" s="108"/>
      <c r="IF84" s="108"/>
      <c r="IG84" s="108"/>
      <c r="IH84" s="108"/>
    </row>
    <row r="85" spans="1:242" s="32" customFormat="1" ht="12.95" customHeight="1" x14ac:dyDescent="0.2">
      <c r="A85" s="112" t="s">
        <v>174</v>
      </c>
      <c r="B85" s="51">
        <v>76</v>
      </c>
      <c r="C85" s="51" t="s">
        <v>175</v>
      </c>
      <c r="D85" s="33"/>
      <c r="E85" s="108">
        <f t="shared" si="90"/>
        <v>0</v>
      </c>
      <c r="F85" s="108">
        <f t="shared" si="177"/>
        <v>0</v>
      </c>
      <c r="G85" s="108">
        <f t="shared" si="178"/>
        <v>0</v>
      </c>
      <c r="H85" s="108">
        <f t="shared" si="179"/>
        <v>0</v>
      </c>
      <c r="I85" s="108">
        <f t="shared" si="180"/>
        <v>0</v>
      </c>
      <c r="J85" s="108"/>
      <c r="K85" s="108"/>
      <c r="L85" s="108"/>
      <c r="M85" s="108"/>
      <c r="N85" s="108"/>
      <c r="O85" s="108"/>
      <c r="P85" s="108"/>
      <c r="Q85" s="108"/>
      <c r="R85" s="108"/>
      <c r="S85" s="108"/>
      <c r="T85" s="108"/>
      <c r="U85" s="108"/>
      <c r="V85" s="108">
        <f t="shared" si="92"/>
        <v>0</v>
      </c>
      <c r="W85" s="108">
        <f t="shared" si="181"/>
        <v>0</v>
      </c>
      <c r="X85" s="108">
        <f t="shared" si="182"/>
        <v>0</v>
      </c>
      <c r="Y85" s="108">
        <f t="shared" si="183"/>
        <v>0</v>
      </c>
      <c r="Z85" s="108">
        <f t="shared" si="184"/>
        <v>0</v>
      </c>
      <c r="AA85" s="108"/>
      <c r="AB85" s="108"/>
      <c r="AC85" s="108"/>
      <c r="AD85" s="108"/>
      <c r="AE85" s="108"/>
      <c r="AF85" s="108"/>
      <c r="AG85" s="108"/>
      <c r="AH85" s="108"/>
      <c r="AI85" s="108"/>
      <c r="AJ85" s="108"/>
      <c r="AK85" s="108"/>
      <c r="AL85" s="108"/>
      <c r="AM85" s="108">
        <f t="shared" si="94"/>
        <v>0</v>
      </c>
      <c r="AN85" s="108">
        <f t="shared" si="185"/>
        <v>0</v>
      </c>
      <c r="AO85" s="108">
        <f t="shared" si="186"/>
        <v>0</v>
      </c>
      <c r="AP85" s="108">
        <f t="shared" si="187"/>
        <v>0</v>
      </c>
      <c r="AQ85" s="108">
        <f t="shared" si="188"/>
        <v>0</v>
      </c>
      <c r="AR85" s="108"/>
      <c r="AS85" s="108"/>
      <c r="AT85" s="108"/>
      <c r="AU85" s="108"/>
      <c r="AV85" s="108"/>
      <c r="AW85" s="108"/>
      <c r="AX85" s="108"/>
      <c r="AY85" s="108"/>
      <c r="AZ85" s="108"/>
      <c r="BA85" s="108"/>
      <c r="BB85" s="108"/>
      <c r="BC85" s="108"/>
      <c r="BD85" s="108">
        <f t="shared" si="189"/>
        <v>0</v>
      </c>
      <c r="BE85" s="108">
        <f t="shared" si="190"/>
        <v>0</v>
      </c>
      <c r="BF85" s="108">
        <f t="shared" si="191"/>
        <v>0</v>
      </c>
      <c r="BG85" s="108">
        <f t="shared" si="192"/>
        <v>0</v>
      </c>
      <c r="BH85" s="108">
        <f t="shared" si="193"/>
        <v>0</v>
      </c>
      <c r="BI85" s="108"/>
      <c r="BJ85" s="108"/>
      <c r="BK85" s="108"/>
      <c r="BL85" s="108"/>
      <c r="BM85" s="108"/>
      <c r="BN85" s="108"/>
      <c r="BO85" s="108"/>
      <c r="BP85" s="108"/>
      <c r="BQ85" s="108"/>
      <c r="BR85" s="108"/>
      <c r="BS85" s="108"/>
      <c r="BT85" s="108"/>
      <c r="BU85" s="108">
        <f t="shared" si="194"/>
        <v>0</v>
      </c>
      <c r="BV85" s="108">
        <f t="shared" si="195"/>
        <v>0</v>
      </c>
      <c r="BW85" s="108">
        <f t="shared" si="196"/>
        <v>0</v>
      </c>
      <c r="BX85" s="108">
        <f t="shared" si="197"/>
        <v>0</v>
      </c>
      <c r="BY85" s="108">
        <f t="shared" si="198"/>
        <v>0</v>
      </c>
      <c r="BZ85" s="108"/>
      <c r="CA85" s="108"/>
      <c r="CB85" s="108"/>
      <c r="CC85" s="108"/>
      <c r="CD85" s="108"/>
      <c r="CE85" s="108"/>
      <c r="CF85" s="108"/>
      <c r="CG85" s="108"/>
      <c r="CH85" s="108"/>
      <c r="CI85" s="108"/>
      <c r="CJ85" s="108"/>
      <c r="CK85" s="108"/>
      <c r="CL85" s="108">
        <f t="shared" si="199"/>
        <v>0</v>
      </c>
      <c r="CM85" s="108">
        <v>0</v>
      </c>
      <c r="CN85" s="108">
        <v>0</v>
      </c>
      <c r="CO85" s="108">
        <v>0</v>
      </c>
      <c r="CP85" s="108">
        <v>0</v>
      </c>
      <c r="CQ85" s="108"/>
      <c r="CR85" s="108"/>
      <c r="CS85" s="108"/>
      <c r="CT85" s="108"/>
      <c r="CU85" s="108"/>
      <c r="CV85" s="108"/>
      <c r="CW85" s="108"/>
      <c r="CX85" s="108"/>
      <c r="CY85" s="108"/>
      <c r="CZ85" s="108"/>
      <c r="DA85" s="108"/>
      <c r="DB85" s="108"/>
      <c r="DC85" s="108">
        <f t="shared" si="207"/>
        <v>0</v>
      </c>
      <c r="DD85" s="108">
        <v>0</v>
      </c>
      <c r="DE85" s="108">
        <v>0</v>
      </c>
      <c r="DF85" s="108">
        <v>0</v>
      </c>
      <c r="DG85" s="108">
        <v>0</v>
      </c>
      <c r="DH85" s="108"/>
      <c r="DI85" s="108"/>
      <c r="DJ85" s="108"/>
      <c r="DK85" s="108"/>
      <c r="DL85" s="108"/>
      <c r="DM85" s="108"/>
      <c r="DN85" s="108"/>
      <c r="DO85" s="108"/>
      <c r="DP85" s="108"/>
      <c r="DQ85" s="108"/>
      <c r="DR85" s="108"/>
      <c r="DS85" s="108"/>
      <c r="DT85" s="108">
        <f t="shared" si="200"/>
        <v>0</v>
      </c>
      <c r="DU85" s="108">
        <v>0</v>
      </c>
      <c r="DV85" s="108">
        <v>0</v>
      </c>
      <c r="DW85" s="108">
        <v>0</v>
      </c>
      <c r="DX85" s="108">
        <v>0</v>
      </c>
      <c r="DY85" s="108"/>
      <c r="DZ85" s="108"/>
      <c r="EA85" s="108"/>
      <c r="EB85" s="108"/>
      <c r="EC85" s="108"/>
      <c r="ED85" s="108"/>
      <c r="EE85" s="108"/>
      <c r="EF85" s="108"/>
      <c r="EG85" s="108"/>
      <c r="EH85" s="108"/>
      <c r="EI85" s="108"/>
      <c r="EJ85" s="108"/>
      <c r="EK85" s="108">
        <v>14495</v>
      </c>
      <c r="EL85" s="108">
        <v>4094.3</v>
      </c>
      <c r="EM85" s="108">
        <v>4147.6000000000004</v>
      </c>
      <c r="EN85" s="108">
        <v>3231</v>
      </c>
      <c r="EO85" s="108">
        <v>3022.1</v>
      </c>
      <c r="EP85" s="108">
        <v>791.1</v>
      </c>
      <c r="EQ85" s="108">
        <v>1974.8</v>
      </c>
      <c r="ER85" s="108">
        <v>4094.3</v>
      </c>
      <c r="ES85" s="108">
        <v>6078.3</v>
      </c>
      <c r="ET85" s="108">
        <v>7235</v>
      </c>
      <c r="EU85" s="108">
        <v>8241.9</v>
      </c>
      <c r="EV85" s="108">
        <v>9309.1</v>
      </c>
      <c r="EW85" s="108">
        <v>10553.3</v>
      </c>
      <c r="EX85" s="108">
        <v>11472.9</v>
      </c>
      <c r="EY85" s="108">
        <v>12373</v>
      </c>
      <c r="EZ85" s="108">
        <v>13381.7</v>
      </c>
      <c r="FA85" s="108">
        <v>14495</v>
      </c>
      <c r="FB85" s="108">
        <v>15778</v>
      </c>
      <c r="FC85" s="108">
        <v>4458.1000000000004</v>
      </c>
      <c r="FD85" s="108">
        <v>4340.6000000000004</v>
      </c>
      <c r="FE85" s="108">
        <v>3527.2</v>
      </c>
      <c r="FF85" s="108">
        <v>3452.1</v>
      </c>
      <c r="FG85" s="108">
        <v>1041.2</v>
      </c>
      <c r="FH85" s="108">
        <v>2481.4</v>
      </c>
      <c r="FI85" s="108">
        <v>4458.1000000000004</v>
      </c>
      <c r="FJ85" s="108">
        <v>6310.6</v>
      </c>
      <c r="FK85" s="108">
        <v>7760.8</v>
      </c>
      <c r="FL85" s="108">
        <v>8798.7000000000007</v>
      </c>
      <c r="FM85" s="108">
        <v>10081.9</v>
      </c>
      <c r="FN85" s="108">
        <v>11214.7</v>
      </c>
      <c r="FO85" s="108">
        <v>12325.9</v>
      </c>
      <c r="FP85" s="108">
        <v>13495.5</v>
      </c>
      <c r="FQ85" s="108">
        <v>14551.9</v>
      </c>
      <c r="FR85" s="108">
        <v>15778</v>
      </c>
      <c r="FS85" s="108">
        <v>18492</v>
      </c>
      <c r="FT85" s="108">
        <v>5686</v>
      </c>
      <c r="FU85" s="108">
        <v>4549.3999999999996</v>
      </c>
      <c r="FV85" s="108">
        <v>4491.7</v>
      </c>
      <c r="FW85" s="108">
        <v>3764.9</v>
      </c>
      <c r="FX85" s="108">
        <v>1140.2</v>
      </c>
      <c r="FY85" s="108">
        <v>2818.8</v>
      </c>
      <c r="FZ85" s="108">
        <v>5686</v>
      </c>
      <c r="GA85" s="108">
        <v>7513.2</v>
      </c>
      <c r="GB85" s="108">
        <v>8839.7999999999993</v>
      </c>
      <c r="GC85" s="108">
        <v>10235.4</v>
      </c>
      <c r="GD85" s="108">
        <v>11743.6</v>
      </c>
      <c r="GE85" s="108">
        <v>13543.2</v>
      </c>
      <c r="GF85" s="108">
        <v>14727.1</v>
      </c>
      <c r="GG85" s="108">
        <v>15799.5</v>
      </c>
      <c r="GH85" s="108">
        <v>17169.2</v>
      </c>
      <c r="GI85" s="108">
        <v>18492</v>
      </c>
      <c r="GJ85" s="108">
        <v>21152.799999999999</v>
      </c>
      <c r="GK85" s="108">
        <v>7474</v>
      </c>
      <c r="GL85" s="108">
        <v>4897.6000000000004</v>
      </c>
      <c r="GM85" s="108">
        <v>4948.3</v>
      </c>
      <c r="GN85" s="108">
        <v>3832.9</v>
      </c>
      <c r="GO85" s="108">
        <v>1680.8</v>
      </c>
      <c r="GP85" s="108">
        <v>4437.5</v>
      </c>
      <c r="GQ85" s="108">
        <v>7474</v>
      </c>
      <c r="GR85" s="108">
        <v>9314.6</v>
      </c>
      <c r="GS85" s="108">
        <v>10970.4</v>
      </c>
      <c r="GT85" s="108">
        <v>12371.6</v>
      </c>
      <c r="GU85" s="108">
        <v>14039.8</v>
      </c>
      <c r="GV85" s="108">
        <v>15668.1</v>
      </c>
      <c r="GW85" s="108">
        <v>17319.900000000001</v>
      </c>
      <c r="GX85" s="108">
        <v>18157.599999999999</v>
      </c>
      <c r="GY85" s="108">
        <v>19411.8</v>
      </c>
      <c r="GZ85" s="108">
        <v>21152.799999999999</v>
      </c>
      <c r="HA85" s="108">
        <v>28199.4</v>
      </c>
      <c r="HB85" s="108">
        <v>7526</v>
      </c>
      <c r="HC85" s="108">
        <v>6052.7</v>
      </c>
      <c r="HD85" s="108">
        <v>8605.5</v>
      </c>
      <c r="HE85" s="108">
        <v>6015.2</v>
      </c>
      <c r="HF85" s="108">
        <v>1504.4</v>
      </c>
      <c r="HG85" s="108">
        <v>3881.4</v>
      </c>
      <c r="HH85" s="108">
        <v>7526</v>
      </c>
      <c r="HI85" s="108">
        <v>9704.7000000000007</v>
      </c>
      <c r="HJ85" s="108">
        <v>11390.5</v>
      </c>
      <c r="HK85" s="108">
        <v>13578.7</v>
      </c>
      <c r="HL85" s="108">
        <v>15984.4</v>
      </c>
      <c r="HM85" s="108">
        <v>19343.400000000001</v>
      </c>
      <c r="HN85" s="108">
        <v>22184.2</v>
      </c>
      <c r="HO85" s="108">
        <v>24077.4</v>
      </c>
      <c r="HP85" s="108">
        <v>26071.7</v>
      </c>
      <c r="HQ85" s="108">
        <v>28199.4</v>
      </c>
      <c r="HR85" s="108">
        <v>38321.800000000003</v>
      </c>
      <c r="HS85" s="108">
        <v>8983.2000000000007</v>
      </c>
      <c r="HT85" s="108">
        <v>6559</v>
      </c>
      <c r="HU85" s="108">
        <v>10658.8</v>
      </c>
      <c r="HV85" s="108">
        <v>12120.8</v>
      </c>
      <c r="HW85" s="108">
        <v>2378.6</v>
      </c>
      <c r="HX85" s="108">
        <v>4862.1000000000004</v>
      </c>
      <c r="HY85" s="108">
        <v>8983.2000000000007</v>
      </c>
      <c r="HZ85" s="108">
        <v>11345.6</v>
      </c>
      <c r="IA85" s="108">
        <v>13283.6</v>
      </c>
      <c r="IB85" s="108">
        <v>15542.2</v>
      </c>
      <c r="IC85" s="108">
        <v>19462.599999999999</v>
      </c>
      <c r="ID85" s="108">
        <v>23262.7</v>
      </c>
      <c r="IE85" s="108">
        <v>26201</v>
      </c>
      <c r="IF85" s="108">
        <v>28947.7</v>
      </c>
      <c r="IG85" s="108">
        <v>33347.300000000003</v>
      </c>
      <c r="IH85" s="108">
        <v>38321.800000000003</v>
      </c>
    </row>
    <row r="86" spans="1:242" s="32" customFormat="1" ht="36" customHeight="1" x14ac:dyDescent="0.2">
      <c r="A86" s="112" t="s">
        <v>176</v>
      </c>
      <c r="B86" s="51">
        <v>77</v>
      </c>
      <c r="C86" s="51" t="s">
        <v>177</v>
      </c>
      <c r="D86" s="30"/>
      <c r="E86" s="108">
        <f t="shared" si="90"/>
        <v>21.200000000000003</v>
      </c>
      <c r="F86" s="108">
        <f t="shared" si="177"/>
        <v>0</v>
      </c>
      <c r="G86" s="108">
        <f t="shared" si="178"/>
        <v>0</v>
      </c>
      <c r="H86" s="108">
        <f t="shared" si="179"/>
        <v>0</v>
      </c>
      <c r="I86" s="108">
        <f t="shared" si="180"/>
        <v>21.200000000000003</v>
      </c>
      <c r="J86" s="108">
        <f t="shared" ref="J86:U86" si="211">J87+J98+J103</f>
        <v>0</v>
      </c>
      <c r="K86" s="108">
        <f t="shared" si="211"/>
        <v>0</v>
      </c>
      <c r="L86" s="108">
        <f t="shared" si="211"/>
        <v>0</v>
      </c>
      <c r="M86" s="108">
        <f t="shared" si="211"/>
        <v>0</v>
      </c>
      <c r="N86" s="108">
        <f t="shared" si="211"/>
        <v>0</v>
      </c>
      <c r="O86" s="108">
        <f t="shared" si="211"/>
        <v>0</v>
      </c>
      <c r="P86" s="108">
        <f t="shared" si="211"/>
        <v>0</v>
      </c>
      <c r="Q86" s="108">
        <f t="shared" si="211"/>
        <v>0</v>
      </c>
      <c r="R86" s="108">
        <f t="shared" si="211"/>
        <v>0</v>
      </c>
      <c r="S86" s="108">
        <f t="shared" si="211"/>
        <v>0</v>
      </c>
      <c r="T86" s="108">
        <f t="shared" si="211"/>
        <v>0</v>
      </c>
      <c r="U86" s="108">
        <f t="shared" si="211"/>
        <v>21.200000000000003</v>
      </c>
      <c r="V86" s="108">
        <f t="shared" si="92"/>
        <v>715.4</v>
      </c>
      <c r="W86" s="108">
        <f t="shared" si="181"/>
        <v>0</v>
      </c>
      <c r="X86" s="108">
        <f t="shared" si="182"/>
        <v>0</v>
      </c>
      <c r="Y86" s="108">
        <f t="shared" si="183"/>
        <v>0</v>
      </c>
      <c r="Z86" s="108">
        <f t="shared" si="184"/>
        <v>715.4</v>
      </c>
      <c r="AA86" s="108">
        <f t="shared" ref="AA86:AL86" si="212">AA87+AA98+AA103</f>
        <v>0</v>
      </c>
      <c r="AB86" s="108">
        <f t="shared" si="212"/>
        <v>0</v>
      </c>
      <c r="AC86" s="108">
        <f t="shared" si="212"/>
        <v>0</v>
      </c>
      <c r="AD86" s="108">
        <f t="shared" si="212"/>
        <v>0</v>
      </c>
      <c r="AE86" s="108">
        <f t="shared" si="212"/>
        <v>0</v>
      </c>
      <c r="AF86" s="108">
        <f t="shared" si="212"/>
        <v>0</v>
      </c>
      <c r="AG86" s="108">
        <f t="shared" si="212"/>
        <v>0</v>
      </c>
      <c r="AH86" s="108">
        <f t="shared" si="212"/>
        <v>0</v>
      </c>
      <c r="AI86" s="108">
        <f t="shared" si="212"/>
        <v>0</v>
      </c>
      <c r="AJ86" s="108">
        <f t="shared" si="212"/>
        <v>0</v>
      </c>
      <c r="AK86" s="108">
        <f t="shared" si="212"/>
        <v>0</v>
      </c>
      <c r="AL86" s="108">
        <f t="shared" si="212"/>
        <v>715.4</v>
      </c>
      <c r="AM86" s="108">
        <f t="shared" si="94"/>
        <v>5611.0999999999995</v>
      </c>
      <c r="AN86" s="108">
        <f t="shared" si="185"/>
        <v>0</v>
      </c>
      <c r="AO86" s="108">
        <f t="shared" si="186"/>
        <v>0</v>
      </c>
      <c r="AP86" s="108">
        <f t="shared" si="187"/>
        <v>0</v>
      </c>
      <c r="AQ86" s="108">
        <f t="shared" si="188"/>
        <v>5611.0999999999995</v>
      </c>
      <c r="AR86" s="108">
        <f t="shared" ref="AR86:BC86" si="213">AR87+AR98+AR103</f>
        <v>0</v>
      </c>
      <c r="AS86" s="108">
        <f t="shared" si="213"/>
        <v>0</v>
      </c>
      <c r="AT86" s="108">
        <f t="shared" si="213"/>
        <v>0</v>
      </c>
      <c r="AU86" s="108">
        <f t="shared" si="213"/>
        <v>0</v>
      </c>
      <c r="AV86" s="108">
        <f t="shared" si="213"/>
        <v>0</v>
      </c>
      <c r="AW86" s="108">
        <f t="shared" si="213"/>
        <v>0</v>
      </c>
      <c r="AX86" s="108">
        <f t="shared" si="213"/>
        <v>0</v>
      </c>
      <c r="AY86" s="108">
        <f t="shared" si="213"/>
        <v>0</v>
      </c>
      <c r="AZ86" s="108">
        <f t="shared" si="213"/>
        <v>0</v>
      </c>
      <c r="BA86" s="108">
        <f t="shared" si="213"/>
        <v>0</v>
      </c>
      <c r="BB86" s="108">
        <f t="shared" si="213"/>
        <v>0</v>
      </c>
      <c r="BC86" s="108">
        <f t="shared" si="213"/>
        <v>5611.0999999999995</v>
      </c>
      <c r="BD86" s="108">
        <f t="shared" si="189"/>
        <v>102507</v>
      </c>
      <c r="BE86" s="108">
        <f t="shared" si="190"/>
        <v>0</v>
      </c>
      <c r="BF86" s="108">
        <f t="shared" si="191"/>
        <v>0</v>
      </c>
      <c r="BG86" s="108">
        <f t="shared" si="192"/>
        <v>0</v>
      </c>
      <c r="BH86" s="108">
        <f t="shared" si="193"/>
        <v>102507</v>
      </c>
      <c r="BI86" s="108">
        <f t="shared" ref="BI86:BT86" si="214">BI87+BI98+BI103</f>
        <v>0</v>
      </c>
      <c r="BJ86" s="108">
        <f t="shared" si="214"/>
        <v>0</v>
      </c>
      <c r="BK86" s="108">
        <f t="shared" si="214"/>
        <v>0</v>
      </c>
      <c r="BL86" s="108">
        <f t="shared" si="214"/>
        <v>0</v>
      </c>
      <c r="BM86" s="108">
        <f t="shared" si="214"/>
        <v>0</v>
      </c>
      <c r="BN86" s="108">
        <f t="shared" si="214"/>
        <v>0</v>
      </c>
      <c r="BO86" s="108">
        <f t="shared" si="214"/>
        <v>0</v>
      </c>
      <c r="BP86" s="108">
        <f t="shared" si="214"/>
        <v>0</v>
      </c>
      <c r="BQ86" s="108">
        <f t="shared" si="214"/>
        <v>0</v>
      </c>
      <c r="BR86" s="108">
        <f t="shared" si="214"/>
        <v>0</v>
      </c>
      <c r="BS86" s="108">
        <f t="shared" si="214"/>
        <v>0</v>
      </c>
      <c r="BT86" s="108">
        <f t="shared" si="214"/>
        <v>102507</v>
      </c>
      <c r="BU86" s="108">
        <f t="shared" si="194"/>
        <v>241044</v>
      </c>
      <c r="BV86" s="108">
        <f t="shared" si="195"/>
        <v>0</v>
      </c>
      <c r="BW86" s="108">
        <f t="shared" si="196"/>
        <v>0</v>
      </c>
      <c r="BX86" s="108">
        <f t="shared" si="197"/>
        <v>0</v>
      </c>
      <c r="BY86" s="108">
        <f t="shared" si="198"/>
        <v>241044</v>
      </c>
      <c r="BZ86" s="108">
        <f t="shared" ref="BZ86:CK86" si="215">BZ87+BZ98+BZ103</f>
        <v>0</v>
      </c>
      <c r="CA86" s="108">
        <f t="shared" si="215"/>
        <v>0</v>
      </c>
      <c r="CB86" s="108">
        <f t="shared" si="215"/>
        <v>0</v>
      </c>
      <c r="CC86" s="108">
        <f t="shared" si="215"/>
        <v>0</v>
      </c>
      <c r="CD86" s="108">
        <f t="shared" si="215"/>
        <v>0</v>
      </c>
      <c r="CE86" s="108">
        <f t="shared" si="215"/>
        <v>0</v>
      </c>
      <c r="CF86" s="108">
        <f t="shared" si="215"/>
        <v>0</v>
      </c>
      <c r="CG86" s="108">
        <f t="shared" si="215"/>
        <v>0</v>
      </c>
      <c r="CH86" s="108">
        <f t="shared" si="215"/>
        <v>0</v>
      </c>
      <c r="CI86" s="108">
        <f t="shared" si="215"/>
        <v>0</v>
      </c>
      <c r="CJ86" s="108">
        <f t="shared" si="215"/>
        <v>0</v>
      </c>
      <c r="CK86" s="108">
        <f t="shared" si="215"/>
        <v>241044</v>
      </c>
      <c r="CL86" s="108">
        <f t="shared" si="199"/>
        <v>329434</v>
      </c>
      <c r="CM86" s="108">
        <v>55947.9</v>
      </c>
      <c r="CN86" s="108">
        <v>75455.5</v>
      </c>
      <c r="CO86" s="108">
        <v>93139.6</v>
      </c>
      <c r="CP86" s="108">
        <v>104891</v>
      </c>
      <c r="CQ86" s="108">
        <f t="shared" ref="CQ86:DB86" si="216">CQ87+CQ98+CQ103</f>
        <v>12706.9</v>
      </c>
      <c r="CR86" s="108">
        <f t="shared" si="216"/>
        <v>34880.800000000003</v>
      </c>
      <c r="CS86" s="108">
        <f t="shared" si="216"/>
        <v>55947.9</v>
      </c>
      <c r="CT86" s="108">
        <v>75828.899999999994</v>
      </c>
      <c r="CU86" s="108">
        <f t="shared" si="216"/>
        <v>99050.9</v>
      </c>
      <c r="CV86" s="108">
        <f t="shared" si="216"/>
        <v>131403.40000000002</v>
      </c>
      <c r="CW86" s="108">
        <f t="shared" si="216"/>
        <v>155780.5</v>
      </c>
      <c r="CX86" s="108">
        <f t="shared" si="216"/>
        <v>195865</v>
      </c>
      <c r="CY86" s="108">
        <f t="shared" si="216"/>
        <v>224543</v>
      </c>
      <c r="CZ86" s="108">
        <f t="shared" si="216"/>
        <v>269613.40000000002</v>
      </c>
      <c r="DA86" s="108">
        <f t="shared" si="216"/>
        <v>294801.7</v>
      </c>
      <c r="DB86" s="108">
        <f t="shared" si="216"/>
        <v>329434</v>
      </c>
      <c r="DC86" s="108">
        <f t="shared" si="207"/>
        <v>423059</v>
      </c>
      <c r="DD86" s="108">
        <v>69806.7</v>
      </c>
      <c r="DE86" s="108">
        <v>76097.8</v>
      </c>
      <c r="DF86" s="108">
        <v>136772.9</v>
      </c>
      <c r="DG86" s="108">
        <v>140381.6</v>
      </c>
      <c r="DH86" s="108">
        <f t="shared" ref="DH86:DS86" si="217">DH87+DH98+DH103</f>
        <v>22932.5</v>
      </c>
      <c r="DI86" s="108">
        <f t="shared" si="217"/>
        <v>49926.1</v>
      </c>
      <c r="DJ86" s="108">
        <f t="shared" si="217"/>
        <v>69806.700000000012</v>
      </c>
      <c r="DK86" s="108">
        <f t="shared" si="217"/>
        <v>94036.1</v>
      </c>
      <c r="DL86" s="108">
        <f t="shared" si="217"/>
        <v>121312.5</v>
      </c>
      <c r="DM86" s="108">
        <f t="shared" si="217"/>
        <v>145904.5</v>
      </c>
      <c r="DN86" s="108">
        <f t="shared" si="217"/>
        <v>184551.3</v>
      </c>
      <c r="DO86" s="108">
        <f t="shared" si="217"/>
        <v>229776.19999999995</v>
      </c>
      <c r="DP86" s="108">
        <f t="shared" si="217"/>
        <v>282677.39999999997</v>
      </c>
      <c r="DQ86" s="108">
        <f t="shared" si="217"/>
        <v>329265.2</v>
      </c>
      <c r="DR86" s="108">
        <f t="shared" si="217"/>
        <v>360900</v>
      </c>
      <c r="DS86" s="108">
        <f t="shared" si="217"/>
        <v>423059</v>
      </c>
      <c r="DT86" s="108">
        <f t="shared" si="200"/>
        <v>721504</v>
      </c>
      <c r="DU86" s="108">
        <v>126665.7</v>
      </c>
      <c r="DV86" s="108">
        <v>139529.79999999999</v>
      </c>
      <c r="DW86" s="108">
        <v>175924.4</v>
      </c>
      <c r="DX86" s="108">
        <v>279384.09999999998</v>
      </c>
      <c r="DY86" s="108">
        <f t="shared" ref="DY86:EJ86" si="218">DY87+DY98+DY103</f>
        <v>51320.399999999994</v>
      </c>
      <c r="DZ86" s="108">
        <f t="shared" si="218"/>
        <v>89787.199999999997</v>
      </c>
      <c r="EA86" s="108">
        <f t="shared" si="218"/>
        <v>126665.7</v>
      </c>
      <c r="EB86" s="108">
        <f t="shared" si="218"/>
        <v>178683.9</v>
      </c>
      <c r="EC86" s="108">
        <f t="shared" si="218"/>
        <v>224263.69999999998</v>
      </c>
      <c r="ED86" s="108">
        <f t="shared" si="218"/>
        <v>266195.5</v>
      </c>
      <c r="EE86" s="108">
        <f t="shared" si="218"/>
        <v>330002.7</v>
      </c>
      <c r="EF86" s="108">
        <f t="shared" si="218"/>
        <v>389823.1</v>
      </c>
      <c r="EG86" s="108">
        <f t="shared" si="218"/>
        <v>442119.9</v>
      </c>
      <c r="EH86" s="108">
        <f t="shared" si="218"/>
        <v>535996.79999999993</v>
      </c>
      <c r="EI86" s="108">
        <f t="shared" si="218"/>
        <v>620987.6</v>
      </c>
      <c r="EJ86" s="108">
        <f t="shared" si="218"/>
        <v>721504</v>
      </c>
      <c r="EK86" s="108">
        <v>740129</v>
      </c>
      <c r="EL86" s="108">
        <v>156467.1</v>
      </c>
      <c r="EM86" s="108">
        <v>138906.29999999999</v>
      </c>
      <c r="EN86" s="108">
        <v>196850.3</v>
      </c>
      <c r="EO86" s="108">
        <v>247905.3</v>
      </c>
      <c r="EP86" s="108">
        <f t="shared" ref="EP86:EW86" si="219">EP87+EP98+EP103</f>
        <v>52067.600000000006</v>
      </c>
      <c r="EQ86" s="108">
        <f t="shared" si="219"/>
        <v>104295.7</v>
      </c>
      <c r="ER86" s="108">
        <f t="shared" si="219"/>
        <v>156467.09999999998</v>
      </c>
      <c r="ES86" s="108">
        <f t="shared" si="219"/>
        <v>208960.7</v>
      </c>
      <c r="ET86" s="108">
        <f t="shared" si="219"/>
        <v>255913.59999999998</v>
      </c>
      <c r="EU86" s="108">
        <f t="shared" si="219"/>
        <v>295373.40000000002</v>
      </c>
      <c r="EV86" s="108">
        <f t="shared" si="219"/>
        <v>369218.10000000003</v>
      </c>
      <c r="EW86" s="108">
        <f t="shared" si="219"/>
        <v>426317</v>
      </c>
      <c r="EX86" s="108">
        <v>492223.7</v>
      </c>
      <c r="EY86" s="108">
        <v>588270.19999999995</v>
      </c>
      <c r="EZ86" s="108">
        <v>663949.1</v>
      </c>
      <c r="FA86" s="108">
        <v>740129</v>
      </c>
      <c r="FB86" s="108">
        <v>788608</v>
      </c>
      <c r="FC86" s="108">
        <v>142196</v>
      </c>
      <c r="FD86" s="108">
        <v>139629.6</v>
      </c>
      <c r="FE86" s="108">
        <v>203027.1</v>
      </c>
      <c r="FF86" s="108">
        <v>303755.3</v>
      </c>
      <c r="FG86" s="108">
        <v>52142</v>
      </c>
      <c r="FH86" s="108">
        <v>99439.3</v>
      </c>
      <c r="FI86" s="108">
        <v>142196</v>
      </c>
      <c r="FJ86" s="108">
        <v>199138.3</v>
      </c>
      <c r="FK86" s="108">
        <v>238835.20000000001</v>
      </c>
      <c r="FL86" s="108">
        <v>281825.59999999998</v>
      </c>
      <c r="FM86" s="108">
        <v>347998.9</v>
      </c>
      <c r="FN86" s="108">
        <v>397978.3</v>
      </c>
      <c r="FO86" s="108">
        <v>484852.7</v>
      </c>
      <c r="FP86" s="108">
        <v>625659.4</v>
      </c>
      <c r="FQ86" s="108">
        <v>702429.9</v>
      </c>
      <c r="FR86" s="108">
        <v>788608</v>
      </c>
      <c r="FS86" s="108">
        <v>1275744</v>
      </c>
      <c r="FT86" s="108">
        <v>184246</v>
      </c>
      <c r="FU86" s="108">
        <v>369956.8</v>
      </c>
      <c r="FV86" s="108">
        <v>361044.8</v>
      </c>
      <c r="FW86" s="108">
        <v>360496.4</v>
      </c>
      <c r="FX86" s="108">
        <v>59257.7</v>
      </c>
      <c r="FY86" s="108">
        <v>133136.6</v>
      </c>
      <c r="FZ86" s="108">
        <f>FZ87+FZ98+FZ102+FZ103</f>
        <v>184246</v>
      </c>
      <c r="GA86" s="108">
        <v>278389</v>
      </c>
      <c r="GB86" s="108">
        <v>467972.8</v>
      </c>
      <c r="GC86" s="108">
        <v>554202.80000000005</v>
      </c>
      <c r="GD86" s="108">
        <v>682296.4</v>
      </c>
      <c r="GE86" s="108">
        <v>789536.6</v>
      </c>
      <c r="GF86" s="108">
        <v>915247.6</v>
      </c>
      <c r="GG86" s="108">
        <v>1008844</v>
      </c>
      <c r="GH86" s="108">
        <v>1145558.1000000001</v>
      </c>
      <c r="GI86" s="108">
        <v>1275744</v>
      </c>
      <c r="GJ86" s="108">
        <v>1227672.3</v>
      </c>
      <c r="GK86" s="108">
        <v>242058</v>
      </c>
      <c r="GL86" s="108">
        <v>263024.59999999998</v>
      </c>
      <c r="GM86" s="108">
        <v>305189.5</v>
      </c>
      <c r="GN86" s="108">
        <v>417400.2</v>
      </c>
      <c r="GO86" s="108">
        <v>68948.800000000003</v>
      </c>
      <c r="GP86" s="108">
        <v>158771.9</v>
      </c>
      <c r="GQ86" s="108">
        <v>242058</v>
      </c>
      <c r="GR86" s="108">
        <v>333603.8</v>
      </c>
      <c r="GS86" s="108">
        <v>415865.5</v>
      </c>
      <c r="GT86" s="108">
        <v>505082.6</v>
      </c>
      <c r="GU86" s="108">
        <v>634735.9</v>
      </c>
      <c r="GV86" s="108">
        <v>712421.1</v>
      </c>
      <c r="GW86" s="108">
        <v>810272.1</v>
      </c>
      <c r="GX86" s="108">
        <v>925828.7</v>
      </c>
      <c r="GY86" s="108">
        <v>1068758.7</v>
      </c>
      <c r="GZ86" s="108">
        <v>1227672.3</v>
      </c>
      <c r="HA86" s="108">
        <v>1542365.9</v>
      </c>
      <c r="HB86" s="108">
        <v>233548.4</v>
      </c>
      <c r="HC86" s="108">
        <v>432602.7</v>
      </c>
      <c r="HD86" s="108">
        <v>391416.3</v>
      </c>
      <c r="HE86" s="108">
        <v>484798.5</v>
      </c>
      <c r="HF86" s="108">
        <v>67975.7</v>
      </c>
      <c r="HG86" s="108">
        <v>148819.9</v>
      </c>
      <c r="HH86" s="108">
        <v>233548.4</v>
      </c>
      <c r="HI86" s="108">
        <v>336034.4</v>
      </c>
      <c r="HJ86" s="108">
        <v>510485</v>
      </c>
      <c r="HK86" s="108">
        <v>666151.1</v>
      </c>
      <c r="HL86" s="108">
        <v>797028.9</v>
      </c>
      <c r="HM86" s="108">
        <v>926375.3</v>
      </c>
      <c r="HN86" s="108">
        <v>1057567.3999999999</v>
      </c>
      <c r="HO86" s="108">
        <v>1201827.8999999999</v>
      </c>
      <c r="HP86" s="108">
        <v>1358322.1</v>
      </c>
      <c r="HQ86" s="108">
        <v>1542365.9</v>
      </c>
      <c r="HR86" s="108">
        <v>1912151.3</v>
      </c>
      <c r="HS86" s="108">
        <v>363480.8</v>
      </c>
      <c r="HT86" s="108">
        <v>431792</v>
      </c>
      <c r="HU86" s="108">
        <v>643587.5</v>
      </c>
      <c r="HV86" s="108">
        <v>473291</v>
      </c>
      <c r="HW86" s="108">
        <v>74974.399999999994</v>
      </c>
      <c r="HX86" s="108">
        <v>228230.7</v>
      </c>
      <c r="HY86" s="108">
        <v>363480.8</v>
      </c>
      <c r="HZ86" s="108">
        <v>491670.3</v>
      </c>
      <c r="IA86" s="108">
        <v>631405</v>
      </c>
      <c r="IB86" s="108">
        <v>795272.8</v>
      </c>
      <c r="IC86" s="108">
        <v>988565.1</v>
      </c>
      <c r="ID86" s="108">
        <v>1154574.3999999999</v>
      </c>
      <c r="IE86" s="108">
        <v>1438860.3</v>
      </c>
      <c r="IF86" s="108">
        <v>1548107.7</v>
      </c>
      <c r="IG86" s="108">
        <v>1679013.6</v>
      </c>
      <c r="IH86" s="108">
        <v>1912151.3</v>
      </c>
    </row>
    <row r="87" spans="1:242" s="32" customFormat="1" ht="24" customHeight="1" x14ac:dyDescent="0.2">
      <c r="A87" s="112" t="s">
        <v>178</v>
      </c>
      <c r="B87" s="51">
        <v>78</v>
      </c>
      <c r="C87" s="51" t="s">
        <v>179</v>
      </c>
      <c r="D87" s="30"/>
      <c r="E87" s="108">
        <f t="shared" si="90"/>
        <v>0</v>
      </c>
      <c r="F87" s="108">
        <f t="shared" si="177"/>
        <v>0</v>
      </c>
      <c r="G87" s="108">
        <f t="shared" si="178"/>
        <v>0</v>
      </c>
      <c r="H87" s="108">
        <f t="shared" si="179"/>
        <v>0</v>
      </c>
      <c r="I87" s="108">
        <f t="shared" si="180"/>
        <v>0</v>
      </c>
      <c r="J87" s="108">
        <f t="shared" ref="J87:U87" si="220">SUM(J88:J97)</f>
        <v>0</v>
      </c>
      <c r="K87" s="108">
        <f t="shared" si="220"/>
        <v>0</v>
      </c>
      <c r="L87" s="108">
        <f t="shared" si="220"/>
        <v>0</v>
      </c>
      <c r="M87" s="108">
        <f t="shared" si="220"/>
        <v>0</v>
      </c>
      <c r="N87" s="108">
        <f t="shared" si="220"/>
        <v>0</v>
      </c>
      <c r="O87" s="108">
        <f t="shared" si="220"/>
        <v>0</v>
      </c>
      <c r="P87" s="108">
        <f t="shared" si="220"/>
        <v>0</v>
      </c>
      <c r="Q87" s="108">
        <f t="shared" si="220"/>
        <v>0</v>
      </c>
      <c r="R87" s="108">
        <f t="shared" si="220"/>
        <v>0</v>
      </c>
      <c r="S87" s="108">
        <f t="shared" si="220"/>
        <v>0</v>
      </c>
      <c r="T87" s="108">
        <f t="shared" si="220"/>
        <v>0</v>
      </c>
      <c r="U87" s="108">
        <f t="shared" si="220"/>
        <v>0</v>
      </c>
      <c r="V87" s="108">
        <f t="shared" si="92"/>
        <v>0</v>
      </c>
      <c r="W87" s="108">
        <f t="shared" si="181"/>
        <v>0</v>
      </c>
      <c r="X87" s="108">
        <f t="shared" si="182"/>
        <v>0</v>
      </c>
      <c r="Y87" s="108">
        <f t="shared" si="183"/>
        <v>0</v>
      </c>
      <c r="Z87" s="108">
        <f t="shared" si="184"/>
        <v>0</v>
      </c>
      <c r="AA87" s="108">
        <f t="shared" ref="AA87:AL87" si="221">SUM(AA88:AA97)</f>
        <v>0</v>
      </c>
      <c r="AB87" s="108">
        <f t="shared" si="221"/>
        <v>0</v>
      </c>
      <c r="AC87" s="108">
        <f t="shared" si="221"/>
        <v>0</v>
      </c>
      <c r="AD87" s="108">
        <f t="shared" si="221"/>
        <v>0</v>
      </c>
      <c r="AE87" s="108">
        <f t="shared" si="221"/>
        <v>0</v>
      </c>
      <c r="AF87" s="108">
        <f t="shared" si="221"/>
        <v>0</v>
      </c>
      <c r="AG87" s="108">
        <f t="shared" si="221"/>
        <v>0</v>
      </c>
      <c r="AH87" s="108">
        <f t="shared" si="221"/>
        <v>0</v>
      </c>
      <c r="AI87" s="108">
        <f t="shared" si="221"/>
        <v>0</v>
      </c>
      <c r="AJ87" s="108">
        <f t="shared" si="221"/>
        <v>0</v>
      </c>
      <c r="AK87" s="108">
        <f t="shared" si="221"/>
        <v>0</v>
      </c>
      <c r="AL87" s="108">
        <f t="shared" si="221"/>
        <v>0</v>
      </c>
      <c r="AM87" s="108">
        <f t="shared" si="94"/>
        <v>0</v>
      </c>
      <c r="AN87" s="108">
        <f t="shared" si="185"/>
        <v>0</v>
      </c>
      <c r="AO87" s="108">
        <f t="shared" si="186"/>
        <v>0</v>
      </c>
      <c r="AP87" s="108">
        <f t="shared" si="187"/>
        <v>0</v>
      </c>
      <c r="AQ87" s="108">
        <f t="shared" si="188"/>
        <v>0</v>
      </c>
      <c r="AR87" s="108">
        <f t="shared" ref="AR87:BC87" si="222">SUM(AR88:AR97)</f>
        <v>0</v>
      </c>
      <c r="AS87" s="108">
        <f t="shared" si="222"/>
        <v>0</v>
      </c>
      <c r="AT87" s="108">
        <f t="shared" si="222"/>
        <v>0</v>
      </c>
      <c r="AU87" s="108">
        <f t="shared" si="222"/>
        <v>0</v>
      </c>
      <c r="AV87" s="108">
        <f t="shared" si="222"/>
        <v>0</v>
      </c>
      <c r="AW87" s="108">
        <f t="shared" si="222"/>
        <v>0</v>
      </c>
      <c r="AX87" s="108">
        <f t="shared" si="222"/>
        <v>0</v>
      </c>
      <c r="AY87" s="108">
        <f t="shared" si="222"/>
        <v>0</v>
      </c>
      <c r="AZ87" s="108">
        <f t="shared" si="222"/>
        <v>0</v>
      </c>
      <c r="BA87" s="108">
        <f t="shared" si="222"/>
        <v>0</v>
      </c>
      <c r="BB87" s="108">
        <f t="shared" si="222"/>
        <v>0</v>
      </c>
      <c r="BC87" s="108">
        <f t="shared" si="222"/>
        <v>0</v>
      </c>
      <c r="BD87" s="108">
        <f t="shared" si="189"/>
        <v>0</v>
      </c>
      <c r="BE87" s="108">
        <f t="shared" si="190"/>
        <v>0</v>
      </c>
      <c r="BF87" s="108">
        <f t="shared" si="191"/>
        <v>0</v>
      </c>
      <c r="BG87" s="108">
        <f t="shared" si="192"/>
        <v>0</v>
      </c>
      <c r="BH87" s="108">
        <f t="shared" si="193"/>
        <v>0</v>
      </c>
      <c r="BI87" s="108">
        <f t="shared" ref="BI87:BT87" si="223">SUM(BI88:BI97)</f>
        <v>0</v>
      </c>
      <c r="BJ87" s="108">
        <f t="shared" si="223"/>
        <v>0</v>
      </c>
      <c r="BK87" s="108">
        <f t="shared" si="223"/>
        <v>0</v>
      </c>
      <c r="BL87" s="108">
        <f t="shared" si="223"/>
        <v>0</v>
      </c>
      <c r="BM87" s="108">
        <f t="shared" si="223"/>
        <v>0</v>
      </c>
      <c r="BN87" s="108">
        <f t="shared" si="223"/>
        <v>0</v>
      </c>
      <c r="BO87" s="108">
        <f t="shared" si="223"/>
        <v>0</v>
      </c>
      <c r="BP87" s="108">
        <f t="shared" si="223"/>
        <v>0</v>
      </c>
      <c r="BQ87" s="108">
        <f t="shared" si="223"/>
        <v>0</v>
      </c>
      <c r="BR87" s="108">
        <f t="shared" si="223"/>
        <v>0</v>
      </c>
      <c r="BS87" s="108">
        <f t="shared" si="223"/>
        <v>0</v>
      </c>
      <c r="BT87" s="108">
        <f t="shared" si="223"/>
        <v>0</v>
      </c>
      <c r="BU87" s="108">
        <f t="shared" si="194"/>
        <v>0</v>
      </c>
      <c r="BV87" s="108">
        <f t="shared" si="195"/>
        <v>0</v>
      </c>
      <c r="BW87" s="108">
        <f t="shared" si="196"/>
        <v>0</v>
      </c>
      <c r="BX87" s="108">
        <f t="shared" si="197"/>
        <v>0</v>
      </c>
      <c r="BY87" s="108">
        <f t="shared" si="198"/>
        <v>0</v>
      </c>
      <c r="BZ87" s="108">
        <f t="shared" ref="BZ87:CK87" si="224">SUM(BZ88:BZ97)</f>
        <v>0</v>
      </c>
      <c r="CA87" s="108">
        <f t="shared" si="224"/>
        <v>0</v>
      </c>
      <c r="CB87" s="108">
        <f t="shared" si="224"/>
        <v>0</v>
      </c>
      <c r="CC87" s="108">
        <f t="shared" si="224"/>
        <v>0</v>
      </c>
      <c r="CD87" s="108">
        <f t="shared" si="224"/>
        <v>0</v>
      </c>
      <c r="CE87" s="108">
        <f t="shared" si="224"/>
        <v>0</v>
      </c>
      <c r="CF87" s="108">
        <f t="shared" si="224"/>
        <v>0</v>
      </c>
      <c r="CG87" s="108">
        <f t="shared" si="224"/>
        <v>0</v>
      </c>
      <c r="CH87" s="108">
        <f t="shared" si="224"/>
        <v>0</v>
      </c>
      <c r="CI87" s="108">
        <f t="shared" si="224"/>
        <v>0</v>
      </c>
      <c r="CJ87" s="108">
        <f t="shared" si="224"/>
        <v>0</v>
      </c>
      <c r="CK87" s="108">
        <f t="shared" si="224"/>
        <v>0</v>
      </c>
      <c r="CL87" s="108">
        <f t="shared" si="199"/>
        <v>10219</v>
      </c>
      <c r="CM87" s="108">
        <v>2045.1</v>
      </c>
      <c r="CN87" s="108">
        <v>1626.9</v>
      </c>
      <c r="CO87" s="108">
        <v>1530.2</v>
      </c>
      <c r="CP87" s="108">
        <v>5016.8</v>
      </c>
      <c r="CQ87" s="108">
        <f t="shared" ref="CQ87:DB87" si="225">SUM(CQ88:CQ97)</f>
        <v>529.6</v>
      </c>
      <c r="CR87" s="108">
        <f t="shared" si="225"/>
        <v>716</v>
      </c>
      <c r="CS87" s="108">
        <f t="shared" si="225"/>
        <v>2045.1</v>
      </c>
      <c r="CT87" s="108">
        <v>2853.5</v>
      </c>
      <c r="CU87" s="108">
        <f t="shared" si="225"/>
        <v>3115.9</v>
      </c>
      <c r="CV87" s="108">
        <f t="shared" si="225"/>
        <v>3672</v>
      </c>
      <c r="CW87" s="108">
        <f t="shared" si="225"/>
        <v>4151.1000000000004</v>
      </c>
      <c r="CX87" s="108">
        <f t="shared" si="225"/>
        <v>4573</v>
      </c>
      <c r="CY87" s="108">
        <f t="shared" si="225"/>
        <v>5202.2</v>
      </c>
      <c r="CZ87" s="108">
        <f t="shared" si="225"/>
        <v>6032</v>
      </c>
      <c r="DA87" s="108">
        <f t="shared" si="225"/>
        <v>7383.5</v>
      </c>
      <c r="DB87" s="108">
        <f t="shared" si="225"/>
        <v>10219</v>
      </c>
      <c r="DC87" s="108">
        <f t="shared" si="207"/>
        <v>36855</v>
      </c>
      <c r="DD87" s="108">
        <v>5322</v>
      </c>
      <c r="DE87" s="108">
        <v>6106.6</v>
      </c>
      <c r="DF87" s="108">
        <v>7890.7</v>
      </c>
      <c r="DG87" s="108">
        <v>17535.7</v>
      </c>
      <c r="DH87" s="108">
        <f>SUM(DH88:DH97)</f>
        <v>1455.7</v>
      </c>
      <c r="DI87" s="108">
        <f>SUM(DI88:DI97)</f>
        <v>3474.3</v>
      </c>
      <c r="DJ87" s="108">
        <f>SUM(DJ88:DJ97)</f>
        <v>5322</v>
      </c>
      <c r="DK87" s="108">
        <v>6612.7</v>
      </c>
      <c r="DL87" s="108">
        <f t="shared" ref="DL87:DS87" si="226">SUM(DL88:DL97)</f>
        <v>9481.5</v>
      </c>
      <c r="DM87" s="108">
        <f t="shared" si="226"/>
        <v>11428.6</v>
      </c>
      <c r="DN87" s="108">
        <f t="shared" si="226"/>
        <v>13309.6</v>
      </c>
      <c r="DO87" s="108">
        <f t="shared" si="226"/>
        <v>15828.8</v>
      </c>
      <c r="DP87" s="108">
        <f t="shared" si="226"/>
        <v>19319.3</v>
      </c>
      <c r="DQ87" s="108">
        <f t="shared" si="226"/>
        <v>23981.5</v>
      </c>
      <c r="DR87" s="108">
        <f t="shared" si="226"/>
        <v>26047.4</v>
      </c>
      <c r="DS87" s="108">
        <f t="shared" si="226"/>
        <v>36855</v>
      </c>
      <c r="DT87" s="108">
        <f t="shared" si="200"/>
        <v>91720</v>
      </c>
      <c r="DU87" s="108">
        <v>15407.8</v>
      </c>
      <c r="DV87" s="108">
        <v>13674.2</v>
      </c>
      <c r="DW87" s="108">
        <v>18757.3</v>
      </c>
      <c r="DX87" s="108">
        <v>43880.7</v>
      </c>
      <c r="DY87" s="108">
        <f t="shared" ref="DY87:EJ87" si="227">SUM(DY88:DY97)</f>
        <v>4549.2</v>
      </c>
      <c r="DZ87" s="108">
        <f t="shared" si="227"/>
        <v>10306.4</v>
      </c>
      <c r="EA87" s="108">
        <f t="shared" si="227"/>
        <v>15407.8</v>
      </c>
      <c r="EB87" s="108">
        <f t="shared" si="227"/>
        <v>20411.3</v>
      </c>
      <c r="EC87" s="108">
        <f t="shared" si="227"/>
        <v>25017.9</v>
      </c>
      <c r="ED87" s="108">
        <f t="shared" si="227"/>
        <v>29082</v>
      </c>
      <c r="EE87" s="108">
        <f t="shared" si="227"/>
        <v>32960.9</v>
      </c>
      <c r="EF87" s="108">
        <f t="shared" si="227"/>
        <v>41432.1</v>
      </c>
      <c r="EG87" s="108">
        <f t="shared" si="227"/>
        <v>47839.3</v>
      </c>
      <c r="EH87" s="108">
        <f t="shared" si="227"/>
        <v>57984.1</v>
      </c>
      <c r="EI87" s="108">
        <f t="shared" si="227"/>
        <v>73945.600000000006</v>
      </c>
      <c r="EJ87" s="108">
        <f t="shared" si="227"/>
        <v>91720</v>
      </c>
      <c r="EK87" s="108">
        <v>1365</v>
      </c>
      <c r="EL87" s="108">
        <v>1008.1</v>
      </c>
      <c r="EM87" s="108">
        <v>638.70000000000005</v>
      </c>
      <c r="EN87" s="108">
        <v>-402.1</v>
      </c>
      <c r="EO87" s="108">
        <v>120.3</v>
      </c>
      <c r="EP87" s="108">
        <f t="shared" ref="EP87:EW87" si="228">SUM(EP88:EP97)</f>
        <v>1201.8</v>
      </c>
      <c r="EQ87" s="108">
        <f t="shared" si="228"/>
        <v>1207.7</v>
      </c>
      <c r="ER87" s="108">
        <f t="shared" si="228"/>
        <v>1008.1</v>
      </c>
      <c r="ES87" s="108">
        <f t="shared" si="228"/>
        <v>837.6</v>
      </c>
      <c r="ET87" s="108">
        <f t="shared" si="228"/>
        <v>1598.4</v>
      </c>
      <c r="EU87" s="108">
        <f t="shared" si="228"/>
        <v>1646.8</v>
      </c>
      <c r="EV87" s="108">
        <f t="shared" si="228"/>
        <v>1652.5</v>
      </c>
      <c r="EW87" s="108">
        <f t="shared" si="228"/>
        <v>1137.0999999999999</v>
      </c>
      <c r="EX87" s="108">
        <v>1244.7</v>
      </c>
      <c r="EY87" s="108">
        <v>1261</v>
      </c>
      <c r="EZ87" s="108">
        <v>1321.1</v>
      </c>
      <c r="FA87" s="108">
        <v>1365</v>
      </c>
      <c r="FB87" s="108">
        <v>1253</v>
      </c>
      <c r="FC87" s="108">
        <v>404.5</v>
      </c>
      <c r="FD87" s="108">
        <v>-86.7</v>
      </c>
      <c r="FE87" s="108">
        <v>144.30000000000001</v>
      </c>
      <c r="FF87" s="108">
        <v>790.9</v>
      </c>
      <c r="FG87" s="108">
        <v>19.899999999999999</v>
      </c>
      <c r="FH87" s="108">
        <v>23.1</v>
      </c>
      <c r="FI87" s="108">
        <v>404.5</v>
      </c>
      <c r="FJ87" s="108">
        <v>458.5</v>
      </c>
      <c r="FK87" s="108">
        <v>364.9</v>
      </c>
      <c r="FL87" s="108">
        <v>317.8</v>
      </c>
      <c r="FM87" s="108">
        <v>369</v>
      </c>
      <c r="FN87" s="108">
        <v>397.5</v>
      </c>
      <c r="FO87" s="108">
        <v>462.1</v>
      </c>
      <c r="FP87" s="108">
        <v>844.3</v>
      </c>
      <c r="FQ87" s="108">
        <v>944.8</v>
      </c>
      <c r="FR87" s="108">
        <v>1253</v>
      </c>
      <c r="FS87" s="108">
        <v>342</v>
      </c>
      <c r="FT87" s="108">
        <v>19.3</v>
      </c>
      <c r="FU87" s="108">
        <v>42.1</v>
      </c>
      <c r="FV87" s="108">
        <v>177.8</v>
      </c>
      <c r="FW87" s="108">
        <v>102.8</v>
      </c>
      <c r="FX87" s="108">
        <v>5.5</v>
      </c>
      <c r="FY87" s="108">
        <v>12.2</v>
      </c>
      <c r="FZ87" s="108">
        <f>SUM(FZ88:FZ97)</f>
        <v>19.3</v>
      </c>
      <c r="GA87" s="108">
        <v>42.8</v>
      </c>
      <c r="GB87" s="108">
        <v>50.3</v>
      </c>
      <c r="GC87" s="108">
        <v>61.4</v>
      </c>
      <c r="GD87" s="108">
        <v>86.3</v>
      </c>
      <c r="GE87" s="108">
        <v>195.4</v>
      </c>
      <c r="GF87" s="108">
        <v>239.2</v>
      </c>
      <c r="GG87" s="108">
        <v>281.3</v>
      </c>
      <c r="GH87" s="108">
        <v>294.10000000000002</v>
      </c>
      <c r="GI87" s="108">
        <v>342</v>
      </c>
      <c r="GJ87" s="108">
        <v>0</v>
      </c>
      <c r="GK87" s="108">
        <v>0</v>
      </c>
      <c r="GL87" s="108">
        <v>0</v>
      </c>
      <c r="GM87" s="108">
        <v>0</v>
      </c>
      <c r="GN87" s="108">
        <v>0</v>
      </c>
      <c r="GO87" s="108">
        <v>0</v>
      </c>
      <c r="GP87" s="108">
        <v>0</v>
      </c>
      <c r="GQ87" s="108">
        <v>0</v>
      </c>
      <c r="GR87" s="108">
        <v>0</v>
      </c>
      <c r="GS87" s="108">
        <v>0</v>
      </c>
      <c r="GT87" s="108">
        <v>0</v>
      </c>
      <c r="GU87" s="108">
        <v>0</v>
      </c>
      <c r="GV87" s="108">
        <v>0</v>
      </c>
      <c r="GW87" s="108">
        <v>0</v>
      </c>
      <c r="GX87" s="108">
        <v>0</v>
      </c>
      <c r="GY87" s="108">
        <v>0</v>
      </c>
      <c r="GZ87" s="108">
        <v>0</v>
      </c>
      <c r="HA87" s="108">
        <v>0</v>
      </c>
      <c r="HB87" s="108">
        <v>0</v>
      </c>
      <c r="HC87" s="108">
        <v>0</v>
      </c>
      <c r="HD87" s="108">
        <v>0</v>
      </c>
      <c r="HE87" s="108">
        <v>0</v>
      </c>
      <c r="HF87" s="108">
        <v>0</v>
      </c>
      <c r="HG87" s="108">
        <v>0</v>
      </c>
      <c r="HH87" s="108">
        <v>0</v>
      </c>
      <c r="HI87" s="108">
        <v>0</v>
      </c>
      <c r="HJ87" s="108">
        <v>0</v>
      </c>
      <c r="HK87" s="108">
        <v>0</v>
      </c>
      <c r="HL87" s="108">
        <v>0</v>
      </c>
      <c r="HM87" s="108">
        <v>0</v>
      </c>
      <c r="HN87" s="108">
        <v>0</v>
      </c>
      <c r="HO87" s="108">
        <v>0</v>
      </c>
      <c r="HP87" s="108">
        <v>0</v>
      </c>
      <c r="HQ87" s="108">
        <v>0</v>
      </c>
      <c r="HR87" s="108">
        <v>0</v>
      </c>
      <c r="HS87" s="108">
        <v>0</v>
      </c>
      <c r="HT87" s="108">
        <v>0</v>
      </c>
      <c r="HU87" s="108">
        <v>0</v>
      </c>
      <c r="HV87" s="108">
        <v>0</v>
      </c>
      <c r="HW87" s="108">
        <v>0</v>
      </c>
      <c r="HX87" s="108">
        <v>0</v>
      </c>
      <c r="HY87" s="108">
        <v>0</v>
      </c>
      <c r="HZ87" s="108">
        <v>0</v>
      </c>
      <c r="IA87" s="108">
        <v>0</v>
      </c>
      <c r="IB87" s="108">
        <v>0</v>
      </c>
      <c r="IC87" s="108">
        <v>0</v>
      </c>
      <c r="ID87" s="108">
        <v>0</v>
      </c>
      <c r="IE87" s="108">
        <v>0</v>
      </c>
      <c r="IF87" s="108">
        <v>0</v>
      </c>
      <c r="IG87" s="108">
        <v>0</v>
      </c>
      <c r="IH87" s="108">
        <v>0</v>
      </c>
    </row>
    <row r="88" spans="1:242" s="32" customFormat="1" ht="24" customHeight="1" x14ac:dyDescent="0.2">
      <c r="A88" s="112" t="s">
        <v>180</v>
      </c>
      <c r="B88" s="51">
        <v>79</v>
      </c>
      <c r="C88" s="51" t="s">
        <v>181</v>
      </c>
      <c r="D88" s="33"/>
      <c r="E88" s="108">
        <f t="shared" si="90"/>
        <v>0</v>
      </c>
      <c r="F88" s="108">
        <f t="shared" si="177"/>
        <v>0</v>
      </c>
      <c r="G88" s="108">
        <f t="shared" si="178"/>
        <v>0</v>
      </c>
      <c r="H88" s="108">
        <f t="shared" si="179"/>
        <v>0</v>
      </c>
      <c r="I88" s="108">
        <f t="shared" si="180"/>
        <v>0</v>
      </c>
      <c r="J88" s="108"/>
      <c r="K88" s="108"/>
      <c r="L88" s="108"/>
      <c r="M88" s="108"/>
      <c r="N88" s="108"/>
      <c r="O88" s="108"/>
      <c r="P88" s="108"/>
      <c r="Q88" s="108"/>
      <c r="R88" s="108"/>
      <c r="S88" s="108"/>
      <c r="T88" s="108"/>
      <c r="U88" s="108"/>
      <c r="V88" s="108">
        <f t="shared" si="92"/>
        <v>0</v>
      </c>
      <c r="W88" s="108">
        <f t="shared" si="181"/>
        <v>0</v>
      </c>
      <c r="X88" s="108">
        <f t="shared" si="182"/>
        <v>0</v>
      </c>
      <c r="Y88" s="108">
        <f t="shared" si="183"/>
        <v>0</v>
      </c>
      <c r="Z88" s="108">
        <f t="shared" si="184"/>
        <v>0</v>
      </c>
      <c r="AA88" s="108"/>
      <c r="AB88" s="108"/>
      <c r="AC88" s="108"/>
      <c r="AD88" s="108"/>
      <c r="AE88" s="108"/>
      <c r="AF88" s="108"/>
      <c r="AG88" s="108"/>
      <c r="AH88" s="108"/>
      <c r="AI88" s="108"/>
      <c r="AJ88" s="108"/>
      <c r="AK88" s="108"/>
      <c r="AL88" s="108"/>
      <c r="AM88" s="108">
        <f t="shared" si="94"/>
        <v>0</v>
      </c>
      <c r="AN88" s="108">
        <f t="shared" si="185"/>
        <v>0</v>
      </c>
      <c r="AO88" s="108">
        <f t="shared" si="186"/>
        <v>0</v>
      </c>
      <c r="AP88" s="108">
        <f t="shared" si="187"/>
        <v>0</v>
      </c>
      <c r="AQ88" s="108">
        <f t="shared" si="188"/>
        <v>0</v>
      </c>
      <c r="AR88" s="108"/>
      <c r="AS88" s="108"/>
      <c r="AT88" s="108"/>
      <c r="AU88" s="108"/>
      <c r="AV88" s="108"/>
      <c r="AW88" s="108"/>
      <c r="AX88" s="108"/>
      <c r="AY88" s="108"/>
      <c r="AZ88" s="108"/>
      <c r="BA88" s="108"/>
      <c r="BB88" s="108"/>
      <c r="BC88" s="108"/>
      <c r="BD88" s="108">
        <f t="shared" si="189"/>
        <v>0</v>
      </c>
      <c r="BE88" s="108">
        <f t="shared" si="190"/>
        <v>0</v>
      </c>
      <c r="BF88" s="108">
        <f t="shared" si="191"/>
        <v>0</v>
      </c>
      <c r="BG88" s="108">
        <f t="shared" si="192"/>
        <v>0</v>
      </c>
      <c r="BH88" s="108">
        <f t="shared" si="193"/>
        <v>0</v>
      </c>
      <c r="BI88" s="108"/>
      <c r="BJ88" s="108"/>
      <c r="BK88" s="108"/>
      <c r="BL88" s="108"/>
      <c r="BM88" s="108"/>
      <c r="BN88" s="108"/>
      <c r="BO88" s="108"/>
      <c r="BP88" s="108"/>
      <c r="BQ88" s="108"/>
      <c r="BR88" s="108"/>
      <c r="BS88" s="108"/>
      <c r="BT88" s="108"/>
      <c r="BU88" s="108">
        <f t="shared" si="194"/>
        <v>0</v>
      </c>
      <c r="BV88" s="108">
        <f t="shared" si="195"/>
        <v>0</v>
      </c>
      <c r="BW88" s="108">
        <f t="shared" si="196"/>
        <v>0</v>
      </c>
      <c r="BX88" s="108">
        <f t="shared" si="197"/>
        <v>0</v>
      </c>
      <c r="BY88" s="108">
        <f t="shared" si="198"/>
        <v>0</v>
      </c>
      <c r="BZ88" s="108"/>
      <c r="CA88" s="108"/>
      <c r="CB88" s="108"/>
      <c r="CC88" s="108"/>
      <c r="CD88" s="108"/>
      <c r="CE88" s="108"/>
      <c r="CF88" s="108"/>
      <c r="CG88" s="108"/>
      <c r="CH88" s="108"/>
      <c r="CI88" s="108"/>
      <c r="CJ88" s="108"/>
      <c r="CK88" s="108"/>
      <c r="CL88" s="108">
        <f t="shared" si="199"/>
        <v>0</v>
      </c>
      <c r="CM88" s="108">
        <v>0</v>
      </c>
      <c r="CN88" s="108">
        <v>0</v>
      </c>
      <c r="CO88" s="108">
        <v>0</v>
      </c>
      <c r="CP88" s="108">
        <v>0</v>
      </c>
      <c r="CQ88" s="108"/>
      <c r="CR88" s="108"/>
      <c r="CS88" s="108"/>
      <c r="CT88" s="108"/>
      <c r="CU88" s="108"/>
      <c r="CV88" s="108"/>
      <c r="CW88" s="108"/>
      <c r="CX88" s="108"/>
      <c r="CY88" s="108"/>
      <c r="CZ88" s="108"/>
      <c r="DA88" s="108"/>
      <c r="DB88" s="108"/>
      <c r="DC88" s="108">
        <f t="shared" si="207"/>
        <v>0</v>
      </c>
      <c r="DD88" s="108">
        <v>0</v>
      </c>
      <c r="DE88" s="108">
        <v>0</v>
      </c>
      <c r="DF88" s="108">
        <v>0</v>
      </c>
      <c r="DG88" s="108">
        <v>0</v>
      </c>
      <c r="DH88" s="108"/>
      <c r="DI88" s="108"/>
      <c r="DJ88" s="108"/>
      <c r="DK88" s="108"/>
      <c r="DL88" s="108"/>
      <c r="DM88" s="108"/>
      <c r="DN88" s="108"/>
      <c r="DO88" s="108"/>
      <c r="DP88" s="108"/>
      <c r="DQ88" s="108"/>
      <c r="DR88" s="108"/>
      <c r="DS88" s="108"/>
      <c r="DT88" s="108">
        <f t="shared" si="200"/>
        <v>0</v>
      </c>
      <c r="DU88" s="108">
        <v>0</v>
      </c>
      <c r="DV88" s="108">
        <v>0</v>
      </c>
      <c r="DW88" s="108">
        <v>0</v>
      </c>
      <c r="DX88" s="108">
        <v>0</v>
      </c>
      <c r="DY88" s="108"/>
      <c r="DZ88" s="108"/>
      <c r="EA88" s="108"/>
      <c r="EB88" s="108"/>
      <c r="EC88" s="108"/>
      <c r="ED88" s="108"/>
      <c r="EE88" s="108"/>
      <c r="EF88" s="108"/>
      <c r="EG88" s="108"/>
      <c r="EH88" s="108"/>
      <c r="EI88" s="108"/>
      <c r="EJ88" s="108"/>
      <c r="EK88" s="108">
        <v>0</v>
      </c>
      <c r="EL88" s="108">
        <v>0</v>
      </c>
      <c r="EM88" s="108">
        <v>0</v>
      </c>
      <c r="EN88" s="108">
        <v>0</v>
      </c>
      <c r="EO88" s="108">
        <v>0</v>
      </c>
      <c r="EP88" s="108"/>
      <c r="EQ88" s="108"/>
      <c r="ER88" s="108"/>
      <c r="ES88" s="108"/>
      <c r="ET88" s="108"/>
      <c r="EU88" s="108"/>
      <c r="EV88" s="108"/>
      <c r="EW88" s="108"/>
      <c r="EX88" s="108"/>
      <c r="EY88" s="108"/>
      <c r="EZ88" s="108"/>
      <c r="FA88" s="108"/>
      <c r="FB88" s="108">
        <v>0</v>
      </c>
      <c r="FC88" s="108">
        <v>0</v>
      </c>
      <c r="FD88" s="108">
        <v>0</v>
      </c>
      <c r="FE88" s="108">
        <v>0</v>
      </c>
      <c r="FF88" s="108">
        <v>0</v>
      </c>
      <c r="FG88" s="108"/>
      <c r="FH88" s="108"/>
      <c r="FI88" s="108"/>
      <c r="FJ88" s="108"/>
      <c r="FK88" s="108"/>
      <c r="FL88" s="108"/>
      <c r="FM88" s="108"/>
      <c r="FN88" s="108"/>
      <c r="FO88" s="108"/>
      <c r="FP88" s="108"/>
      <c r="FQ88" s="108"/>
      <c r="FR88" s="108"/>
      <c r="FS88" s="108"/>
      <c r="FT88" s="108"/>
      <c r="FU88" s="108"/>
      <c r="FV88" s="108"/>
      <c r="FW88" s="108">
        <v>0</v>
      </c>
      <c r="FX88" s="108"/>
      <c r="FY88" s="108"/>
      <c r="FZ88" s="108"/>
      <c r="GA88" s="108"/>
      <c r="GB88" s="108"/>
      <c r="GC88" s="108"/>
      <c r="GD88" s="108"/>
      <c r="GE88" s="108"/>
      <c r="GF88" s="108"/>
      <c r="GG88" s="108"/>
      <c r="GH88" s="108"/>
      <c r="GI88" s="108"/>
      <c r="GJ88" s="108"/>
      <c r="GK88" s="108"/>
      <c r="GL88" s="108"/>
      <c r="GM88" s="108"/>
      <c r="GN88" s="108"/>
      <c r="GO88" s="108"/>
      <c r="GP88" s="108"/>
      <c r="GQ88" s="108"/>
      <c r="GR88" s="108"/>
      <c r="GS88" s="108"/>
      <c r="GT88" s="108"/>
      <c r="GU88" s="108"/>
      <c r="GV88" s="108"/>
      <c r="GW88" s="108"/>
      <c r="GX88" s="108"/>
      <c r="GY88" s="108"/>
      <c r="GZ88" s="108"/>
      <c r="HA88" s="108"/>
      <c r="HB88" s="108"/>
      <c r="HC88" s="108"/>
      <c r="HD88" s="108"/>
      <c r="HE88" s="108"/>
      <c r="HF88" s="108"/>
      <c r="HG88" s="108"/>
      <c r="HH88" s="108"/>
      <c r="HI88" s="108"/>
      <c r="HJ88" s="108"/>
      <c r="HK88" s="108"/>
      <c r="HL88" s="108"/>
      <c r="HM88" s="108"/>
      <c r="HN88" s="108"/>
      <c r="HO88" s="108"/>
      <c r="HP88" s="108"/>
      <c r="HQ88" s="108"/>
      <c r="HR88" s="108"/>
      <c r="HS88" s="108"/>
      <c r="HT88" s="108"/>
      <c r="HU88" s="108"/>
      <c r="HV88" s="108"/>
      <c r="HW88" s="108"/>
      <c r="HX88" s="108"/>
      <c r="HY88" s="108"/>
      <c r="HZ88" s="108"/>
      <c r="IA88" s="108"/>
      <c r="IB88" s="108"/>
      <c r="IC88" s="108"/>
      <c r="ID88" s="108"/>
      <c r="IE88" s="108"/>
      <c r="IF88" s="108"/>
      <c r="IG88" s="108"/>
      <c r="IH88" s="108"/>
    </row>
    <row r="89" spans="1:242" s="32" customFormat="1" ht="12.95" customHeight="1" x14ac:dyDescent="0.2">
      <c r="A89" s="112" t="s">
        <v>182</v>
      </c>
      <c r="B89" s="51">
        <v>80</v>
      </c>
      <c r="C89" s="51" t="s">
        <v>183</v>
      </c>
      <c r="D89" s="33"/>
      <c r="E89" s="108">
        <f t="shared" si="90"/>
        <v>0</v>
      </c>
      <c r="F89" s="108">
        <f t="shared" si="177"/>
        <v>0</v>
      </c>
      <c r="G89" s="108">
        <f t="shared" si="178"/>
        <v>0</v>
      </c>
      <c r="H89" s="108">
        <f t="shared" si="179"/>
        <v>0</v>
      </c>
      <c r="I89" s="108">
        <f t="shared" si="180"/>
        <v>0</v>
      </c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/>
      <c r="U89" s="108"/>
      <c r="V89" s="108">
        <f t="shared" si="92"/>
        <v>0</v>
      </c>
      <c r="W89" s="108">
        <f t="shared" si="181"/>
        <v>0</v>
      </c>
      <c r="X89" s="108">
        <f t="shared" si="182"/>
        <v>0</v>
      </c>
      <c r="Y89" s="108">
        <f t="shared" si="183"/>
        <v>0</v>
      </c>
      <c r="Z89" s="108">
        <f t="shared" si="184"/>
        <v>0</v>
      </c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>
        <f t="shared" si="94"/>
        <v>0</v>
      </c>
      <c r="AN89" s="108">
        <f t="shared" si="185"/>
        <v>0</v>
      </c>
      <c r="AO89" s="108">
        <f t="shared" si="186"/>
        <v>0</v>
      </c>
      <c r="AP89" s="108">
        <f t="shared" si="187"/>
        <v>0</v>
      </c>
      <c r="AQ89" s="108">
        <f t="shared" si="188"/>
        <v>0</v>
      </c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>
        <f t="shared" si="189"/>
        <v>0</v>
      </c>
      <c r="BE89" s="108">
        <f t="shared" si="190"/>
        <v>0</v>
      </c>
      <c r="BF89" s="108">
        <f t="shared" si="191"/>
        <v>0</v>
      </c>
      <c r="BG89" s="108">
        <f t="shared" si="192"/>
        <v>0</v>
      </c>
      <c r="BH89" s="108">
        <f t="shared" si="193"/>
        <v>0</v>
      </c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/>
      <c r="BU89" s="108">
        <f t="shared" si="194"/>
        <v>0</v>
      </c>
      <c r="BV89" s="108">
        <f t="shared" si="195"/>
        <v>0</v>
      </c>
      <c r="BW89" s="108">
        <f t="shared" si="196"/>
        <v>0</v>
      </c>
      <c r="BX89" s="108">
        <f t="shared" si="197"/>
        <v>0</v>
      </c>
      <c r="BY89" s="108">
        <f t="shared" si="198"/>
        <v>0</v>
      </c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/>
      <c r="CK89" s="108"/>
      <c r="CL89" s="108">
        <f t="shared" si="199"/>
        <v>0</v>
      </c>
      <c r="CM89" s="108">
        <v>0</v>
      </c>
      <c r="CN89" s="108">
        <v>0</v>
      </c>
      <c r="CO89" s="108">
        <v>0</v>
      </c>
      <c r="CP89" s="108">
        <v>0</v>
      </c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>
        <f t="shared" si="207"/>
        <v>0</v>
      </c>
      <c r="DD89" s="108">
        <v>0</v>
      </c>
      <c r="DE89" s="108">
        <v>0</v>
      </c>
      <c r="DF89" s="108">
        <v>0</v>
      </c>
      <c r="DG89" s="108">
        <v>0</v>
      </c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/>
      <c r="DT89" s="108">
        <f t="shared" si="200"/>
        <v>0</v>
      </c>
      <c r="DU89" s="108">
        <v>0</v>
      </c>
      <c r="DV89" s="108">
        <v>0</v>
      </c>
      <c r="DW89" s="108">
        <v>0</v>
      </c>
      <c r="DX89" s="108">
        <v>0</v>
      </c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/>
      <c r="EJ89" s="108"/>
      <c r="EK89" s="108">
        <v>0</v>
      </c>
      <c r="EL89" s="108">
        <v>0</v>
      </c>
      <c r="EM89" s="108">
        <v>0</v>
      </c>
      <c r="EN89" s="108">
        <v>0</v>
      </c>
      <c r="EO89" s="108">
        <v>0</v>
      </c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/>
      <c r="FB89" s="108">
        <v>0</v>
      </c>
      <c r="FC89" s="108">
        <v>0</v>
      </c>
      <c r="FD89" s="108">
        <v>0</v>
      </c>
      <c r="FE89" s="108">
        <v>0</v>
      </c>
      <c r="FF89" s="108">
        <v>0</v>
      </c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/>
      <c r="FR89" s="108"/>
      <c r="FS89" s="108"/>
      <c r="FT89" s="108"/>
      <c r="FU89" s="108"/>
      <c r="FV89" s="108"/>
      <c r="FW89" s="108">
        <v>0</v>
      </c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I89" s="108"/>
      <c r="GJ89" s="108"/>
      <c r="GK89" s="108"/>
      <c r="GL89" s="108"/>
      <c r="GM89" s="108"/>
      <c r="GN89" s="108"/>
      <c r="GO89" s="108"/>
      <c r="GP89" s="108"/>
      <c r="GQ89" s="108"/>
      <c r="GR89" s="108"/>
      <c r="GS89" s="108"/>
      <c r="GT89" s="108"/>
      <c r="GU89" s="108"/>
      <c r="GV89" s="108"/>
      <c r="GW89" s="108"/>
      <c r="GX89" s="108"/>
      <c r="GY89" s="108"/>
      <c r="GZ89" s="108"/>
      <c r="HA89" s="108"/>
      <c r="HB89" s="108"/>
      <c r="HC89" s="108"/>
      <c r="HD89" s="108"/>
      <c r="HE89" s="108"/>
      <c r="HF89" s="108"/>
      <c r="HG89" s="108"/>
      <c r="HH89" s="108"/>
      <c r="HI89" s="108"/>
      <c r="HJ89" s="108"/>
      <c r="HK89" s="108"/>
      <c r="HL89" s="108"/>
      <c r="HM89" s="108"/>
      <c r="HN89" s="108"/>
      <c r="HO89" s="108"/>
      <c r="HP89" s="108"/>
      <c r="HQ89" s="108"/>
      <c r="HR89" s="108"/>
      <c r="HS89" s="108"/>
      <c r="HT89" s="108"/>
      <c r="HU89" s="108"/>
      <c r="HV89" s="108"/>
      <c r="HW89" s="108"/>
      <c r="HX89" s="108"/>
      <c r="HY89" s="108"/>
      <c r="HZ89" s="108"/>
      <c r="IA89" s="108"/>
      <c r="IB89" s="108"/>
      <c r="IC89" s="108"/>
      <c r="ID89" s="108"/>
      <c r="IE89" s="108"/>
      <c r="IF89" s="108"/>
      <c r="IG89" s="108"/>
      <c r="IH89" s="108"/>
    </row>
    <row r="90" spans="1:242" s="32" customFormat="1" ht="12.95" customHeight="1" x14ac:dyDescent="0.2">
      <c r="A90" s="112" t="s">
        <v>184</v>
      </c>
      <c r="B90" s="51">
        <v>81</v>
      </c>
      <c r="C90" s="51" t="s">
        <v>185</v>
      </c>
      <c r="D90" s="33"/>
      <c r="E90" s="108">
        <f t="shared" si="90"/>
        <v>0</v>
      </c>
      <c r="F90" s="108">
        <f t="shared" si="177"/>
        <v>0</v>
      </c>
      <c r="G90" s="108">
        <f t="shared" si="178"/>
        <v>0</v>
      </c>
      <c r="H90" s="108">
        <f t="shared" si="179"/>
        <v>0</v>
      </c>
      <c r="I90" s="108">
        <f t="shared" si="180"/>
        <v>0</v>
      </c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/>
      <c r="U90" s="108"/>
      <c r="V90" s="108">
        <f t="shared" si="92"/>
        <v>0</v>
      </c>
      <c r="W90" s="108">
        <f t="shared" si="181"/>
        <v>0</v>
      </c>
      <c r="X90" s="108">
        <f t="shared" si="182"/>
        <v>0</v>
      </c>
      <c r="Y90" s="108">
        <f t="shared" si="183"/>
        <v>0</v>
      </c>
      <c r="Z90" s="108">
        <f t="shared" si="184"/>
        <v>0</v>
      </c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>
        <f t="shared" si="94"/>
        <v>0</v>
      </c>
      <c r="AN90" s="108">
        <f t="shared" si="185"/>
        <v>0</v>
      </c>
      <c r="AO90" s="108">
        <f t="shared" si="186"/>
        <v>0</v>
      </c>
      <c r="AP90" s="108">
        <f t="shared" si="187"/>
        <v>0</v>
      </c>
      <c r="AQ90" s="108">
        <f t="shared" si="188"/>
        <v>0</v>
      </c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>
        <f t="shared" si="189"/>
        <v>0</v>
      </c>
      <c r="BE90" s="108">
        <f t="shared" si="190"/>
        <v>0</v>
      </c>
      <c r="BF90" s="108">
        <f t="shared" si="191"/>
        <v>0</v>
      </c>
      <c r="BG90" s="108">
        <f t="shared" si="192"/>
        <v>0</v>
      </c>
      <c r="BH90" s="108">
        <f t="shared" si="193"/>
        <v>0</v>
      </c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/>
      <c r="BU90" s="108">
        <f t="shared" si="194"/>
        <v>0</v>
      </c>
      <c r="BV90" s="108">
        <f t="shared" si="195"/>
        <v>0</v>
      </c>
      <c r="BW90" s="108">
        <f t="shared" si="196"/>
        <v>0</v>
      </c>
      <c r="BX90" s="108">
        <f t="shared" si="197"/>
        <v>0</v>
      </c>
      <c r="BY90" s="108">
        <f t="shared" si="198"/>
        <v>0</v>
      </c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/>
      <c r="CK90" s="108"/>
      <c r="CL90" s="108">
        <f t="shared" si="199"/>
        <v>0</v>
      </c>
      <c r="CM90" s="108">
        <v>0</v>
      </c>
      <c r="CN90" s="108">
        <v>0</v>
      </c>
      <c r="CO90" s="108">
        <v>0</v>
      </c>
      <c r="CP90" s="108">
        <v>0</v>
      </c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>
        <f t="shared" si="207"/>
        <v>0</v>
      </c>
      <c r="DD90" s="108">
        <v>0</v>
      </c>
      <c r="DE90" s="108">
        <v>0</v>
      </c>
      <c r="DF90" s="108">
        <v>0</v>
      </c>
      <c r="DG90" s="108">
        <v>0</v>
      </c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/>
      <c r="DT90" s="108">
        <f t="shared" si="200"/>
        <v>0</v>
      </c>
      <c r="DU90" s="108">
        <v>0</v>
      </c>
      <c r="DV90" s="108">
        <v>0</v>
      </c>
      <c r="DW90" s="108">
        <v>0</v>
      </c>
      <c r="DX90" s="108">
        <v>0</v>
      </c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/>
      <c r="EJ90" s="108"/>
      <c r="EK90" s="108">
        <v>0</v>
      </c>
      <c r="EL90" s="108">
        <v>0</v>
      </c>
      <c r="EM90" s="108">
        <v>0</v>
      </c>
      <c r="EN90" s="108">
        <v>0</v>
      </c>
      <c r="EO90" s="108">
        <v>0</v>
      </c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/>
      <c r="FB90" s="108">
        <v>0</v>
      </c>
      <c r="FC90" s="108">
        <v>0</v>
      </c>
      <c r="FD90" s="108">
        <v>0</v>
      </c>
      <c r="FE90" s="108">
        <v>0</v>
      </c>
      <c r="FF90" s="108">
        <v>0</v>
      </c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/>
      <c r="FR90" s="108"/>
      <c r="FS90" s="108"/>
      <c r="FT90" s="108"/>
      <c r="FU90" s="108"/>
      <c r="FV90" s="108"/>
      <c r="FW90" s="108">
        <v>0</v>
      </c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I90" s="108"/>
      <c r="GJ90" s="108"/>
      <c r="GK90" s="108"/>
      <c r="GL90" s="108"/>
      <c r="GM90" s="108"/>
      <c r="GN90" s="108"/>
      <c r="GO90" s="108"/>
      <c r="GP90" s="108"/>
      <c r="GQ90" s="108"/>
      <c r="GR90" s="108"/>
      <c r="GS90" s="108"/>
      <c r="GT90" s="108"/>
      <c r="GU90" s="108"/>
      <c r="GV90" s="108"/>
      <c r="GW90" s="108"/>
      <c r="GX90" s="108"/>
      <c r="GY90" s="108"/>
      <c r="GZ90" s="108"/>
      <c r="HA90" s="108"/>
      <c r="HB90" s="108"/>
      <c r="HC90" s="108"/>
      <c r="HD90" s="108"/>
      <c r="HE90" s="108"/>
      <c r="HF90" s="108"/>
      <c r="HG90" s="108"/>
      <c r="HH90" s="108"/>
      <c r="HI90" s="108"/>
      <c r="HJ90" s="108"/>
      <c r="HK90" s="108"/>
      <c r="HL90" s="108"/>
      <c r="HM90" s="108"/>
      <c r="HN90" s="108"/>
      <c r="HO90" s="108"/>
      <c r="HP90" s="108"/>
      <c r="HQ90" s="108"/>
      <c r="HR90" s="108"/>
      <c r="HS90" s="108"/>
      <c r="HT90" s="108"/>
      <c r="HU90" s="108"/>
      <c r="HV90" s="108"/>
      <c r="HW90" s="108"/>
      <c r="HX90" s="108"/>
      <c r="HY90" s="108"/>
      <c r="HZ90" s="108"/>
      <c r="IA90" s="108"/>
      <c r="IB90" s="108"/>
      <c r="IC90" s="108"/>
      <c r="ID90" s="108"/>
      <c r="IE90" s="108"/>
      <c r="IF90" s="108"/>
      <c r="IG90" s="108"/>
      <c r="IH90" s="108"/>
    </row>
    <row r="91" spans="1:242" s="32" customFormat="1" ht="24" customHeight="1" x14ac:dyDescent="0.2">
      <c r="A91" s="112" t="s">
        <v>186</v>
      </c>
      <c r="B91" s="51">
        <v>82</v>
      </c>
      <c r="C91" s="51" t="s">
        <v>187</v>
      </c>
      <c r="D91" s="33"/>
      <c r="E91" s="108">
        <f t="shared" si="90"/>
        <v>0</v>
      </c>
      <c r="F91" s="108">
        <f t="shared" si="177"/>
        <v>0</v>
      </c>
      <c r="G91" s="108">
        <f t="shared" si="178"/>
        <v>0</v>
      </c>
      <c r="H91" s="108">
        <f t="shared" si="179"/>
        <v>0</v>
      </c>
      <c r="I91" s="108">
        <f t="shared" si="180"/>
        <v>0</v>
      </c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/>
      <c r="U91" s="108"/>
      <c r="V91" s="108">
        <f t="shared" si="92"/>
        <v>0</v>
      </c>
      <c r="W91" s="108">
        <f t="shared" si="181"/>
        <v>0</v>
      </c>
      <c r="X91" s="108">
        <f t="shared" si="182"/>
        <v>0</v>
      </c>
      <c r="Y91" s="108">
        <f t="shared" si="183"/>
        <v>0</v>
      </c>
      <c r="Z91" s="108">
        <f t="shared" si="184"/>
        <v>0</v>
      </c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>
        <f t="shared" si="94"/>
        <v>0</v>
      </c>
      <c r="AN91" s="108">
        <f t="shared" si="185"/>
        <v>0</v>
      </c>
      <c r="AO91" s="108">
        <f t="shared" si="186"/>
        <v>0</v>
      </c>
      <c r="AP91" s="108">
        <f t="shared" si="187"/>
        <v>0</v>
      </c>
      <c r="AQ91" s="108">
        <f t="shared" si="188"/>
        <v>0</v>
      </c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>
        <f t="shared" si="189"/>
        <v>0</v>
      </c>
      <c r="BE91" s="108">
        <f t="shared" si="190"/>
        <v>0</v>
      </c>
      <c r="BF91" s="108">
        <f t="shared" si="191"/>
        <v>0</v>
      </c>
      <c r="BG91" s="108">
        <f t="shared" si="192"/>
        <v>0</v>
      </c>
      <c r="BH91" s="108">
        <f t="shared" si="193"/>
        <v>0</v>
      </c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/>
      <c r="BU91" s="108">
        <f t="shared" si="194"/>
        <v>0</v>
      </c>
      <c r="BV91" s="108">
        <f t="shared" si="195"/>
        <v>0</v>
      </c>
      <c r="BW91" s="108">
        <f t="shared" si="196"/>
        <v>0</v>
      </c>
      <c r="BX91" s="108">
        <f t="shared" si="197"/>
        <v>0</v>
      </c>
      <c r="BY91" s="108">
        <f t="shared" si="198"/>
        <v>0</v>
      </c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/>
      <c r="CK91" s="108"/>
      <c r="CL91" s="108">
        <f t="shared" si="199"/>
        <v>0</v>
      </c>
      <c r="CM91" s="108">
        <v>0</v>
      </c>
      <c r="CN91" s="108">
        <v>0</v>
      </c>
      <c r="CO91" s="108">
        <v>0</v>
      </c>
      <c r="CP91" s="108">
        <v>0</v>
      </c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>
        <f t="shared" si="207"/>
        <v>0</v>
      </c>
      <c r="DD91" s="108">
        <v>0</v>
      </c>
      <c r="DE91" s="108">
        <v>0</v>
      </c>
      <c r="DF91" s="108">
        <v>0</v>
      </c>
      <c r="DG91" s="108">
        <v>0</v>
      </c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/>
      <c r="DT91" s="108">
        <f t="shared" si="200"/>
        <v>0</v>
      </c>
      <c r="DU91" s="108">
        <v>0</v>
      </c>
      <c r="DV91" s="108">
        <v>0</v>
      </c>
      <c r="DW91" s="108">
        <v>0</v>
      </c>
      <c r="DX91" s="108">
        <v>0</v>
      </c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/>
      <c r="EJ91" s="108"/>
      <c r="EK91" s="108">
        <v>0</v>
      </c>
      <c r="EL91" s="108">
        <v>0</v>
      </c>
      <c r="EM91" s="108">
        <v>0</v>
      </c>
      <c r="EN91" s="108">
        <v>0</v>
      </c>
      <c r="EO91" s="108">
        <v>0</v>
      </c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/>
      <c r="FB91" s="108">
        <v>0</v>
      </c>
      <c r="FC91" s="108">
        <v>0</v>
      </c>
      <c r="FD91" s="108">
        <v>0</v>
      </c>
      <c r="FE91" s="108">
        <v>0</v>
      </c>
      <c r="FF91" s="108">
        <v>0</v>
      </c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/>
      <c r="FR91" s="108"/>
      <c r="FS91" s="108"/>
      <c r="FT91" s="108"/>
      <c r="FU91" s="108"/>
      <c r="FV91" s="108"/>
      <c r="FW91" s="108">
        <v>0</v>
      </c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I91" s="108"/>
      <c r="GJ91" s="108"/>
      <c r="GK91" s="108"/>
      <c r="GL91" s="108"/>
      <c r="GM91" s="108"/>
      <c r="GN91" s="108"/>
      <c r="GO91" s="108"/>
      <c r="GP91" s="108"/>
      <c r="GQ91" s="108"/>
      <c r="GR91" s="108"/>
      <c r="GS91" s="108"/>
      <c r="GT91" s="108"/>
      <c r="GU91" s="108"/>
      <c r="GV91" s="108"/>
      <c r="GW91" s="108"/>
      <c r="GX91" s="108"/>
      <c r="GY91" s="108"/>
      <c r="GZ91" s="108"/>
      <c r="HA91" s="108"/>
      <c r="HB91" s="108"/>
      <c r="HC91" s="108"/>
      <c r="HD91" s="108"/>
      <c r="HE91" s="108"/>
      <c r="HF91" s="108"/>
      <c r="HG91" s="108"/>
      <c r="HH91" s="108"/>
      <c r="HI91" s="108"/>
      <c r="HJ91" s="108"/>
      <c r="HK91" s="108"/>
      <c r="HL91" s="108"/>
      <c r="HM91" s="108"/>
      <c r="HN91" s="108"/>
      <c r="HO91" s="108"/>
      <c r="HP91" s="108"/>
      <c r="HQ91" s="108"/>
      <c r="HR91" s="108"/>
      <c r="HS91" s="108"/>
      <c r="HT91" s="108"/>
      <c r="HU91" s="108"/>
      <c r="HV91" s="108"/>
      <c r="HW91" s="108"/>
      <c r="HX91" s="108"/>
      <c r="HY91" s="108"/>
      <c r="HZ91" s="108"/>
      <c r="IA91" s="108"/>
      <c r="IB91" s="108"/>
      <c r="IC91" s="108"/>
      <c r="ID91" s="108"/>
      <c r="IE91" s="108"/>
      <c r="IF91" s="108"/>
      <c r="IG91" s="108"/>
      <c r="IH91" s="108"/>
    </row>
    <row r="92" spans="1:242" s="32" customFormat="1" ht="24" customHeight="1" x14ac:dyDescent="0.2">
      <c r="A92" s="112" t="s">
        <v>188</v>
      </c>
      <c r="B92" s="51">
        <v>83</v>
      </c>
      <c r="C92" s="51" t="s">
        <v>189</v>
      </c>
      <c r="D92" s="33"/>
      <c r="E92" s="108">
        <f t="shared" si="90"/>
        <v>0</v>
      </c>
      <c r="F92" s="108">
        <f t="shared" si="177"/>
        <v>0</v>
      </c>
      <c r="G92" s="108">
        <f t="shared" si="178"/>
        <v>0</v>
      </c>
      <c r="H92" s="108">
        <f t="shared" si="179"/>
        <v>0</v>
      </c>
      <c r="I92" s="108">
        <f t="shared" si="180"/>
        <v>0</v>
      </c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/>
      <c r="U92" s="108"/>
      <c r="V92" s="108">
        <f t="shared" si="92"/>
        <v>0</v>
      </c>
      <c r="W92" s="108">
        <f t="shared" si="181"/>
        <v>0</v>
      </c>
      <c r="X92" s="108">
        <f t="shared" si="182"/>
        <v>0</v>
      </c>
      <c r="Y92" s="108">
        <f t="shared" si="183"/>
        <v>0</v>
      </c>
      <c r="Z92" s="108">
        <f t="shared" si="184"/>
        <v>0</v>
      </c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>
        <f t="shared" si="94"/>
        <v>0</v>
      </c>
      <c r="AN92" s="108">
        <f t="shared" si="185"/>
        <v>0</v>
      </c>
      <c r="AO92" s="108">
        <f t="shared" si="186"/>
        <v>0</v>
      </c>
      <c r="AP92" s="108">
        <f t="shared" si="187"/>
        <v>0</v>
      </c>
      <c r="AQ92" s="108">
        <f t="shared" si="188"/>
        <v>0</v>
      </c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>
        <f t="shared" si="189"/>
        <v>0</v>
      </c>
      <c r="BE92" s="108">
        <f t="shared" si="190"/>
        <v>0</v>
      </c>
      <c r="BF92" s="108">
        <f t="shared" si="191"/>
        <v>0</v>
      </c>
      <c r="BG92" s="108">
        <f t="shared" si="192"/>
        <v>0</v>
      </c>
      <c r="BH92" s="108">
        <f t="shared" si="193"/>
        <v>0</v>
      </c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>
        <f t="shared" si="194"/>
        <v>0</v>
      </c>
      <c r="BV92" s="108">
        <f t="shared" si="195"/>
        <v>0</v>
      </c>
      <c r="BW92" s="108">
        <f t="shared" si="196"/>
        <v>0</v>
      </c>
      <c r="BX92" s="108">
        <f t="shared" si="197"/>
        <v>0</v>
      </c>
      <c r="BY92" s="108">
        <f t="shared" si="198"/>
        <v>0</v>
      </c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/>
      <c r="CK92" s="108"/>
      <c r="CL92" s="108">
        <f t="shared" si="199"/>
        <v>0</v>
      </c>
      <c r="CM92" s="108">
        <v>0</v>
      </c>
      <c r="CN92" s="108">
        <v>0</v>
      </c>
      <c r="CO92" s="108">
        <v>0</v>
      </c>
      <c r="CP92" s="108">
        <v>0</v>
      </c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>
        <f t="shared" si="207"/>
        <v>0</v>
      </c>
      <c r="DD92" s="108">
        <v>0</v>
      </c>
      <c r="DE92" s="108">
        <v>0</v>
      </c>
      <c r="DF92" s="108">
        <v>0</v>
      </c>
      <c r="DG92" s="108">
        <v>0</v>
      </c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/>
      <c r="DT92" s="108">
        <f t="shared" si="200"/>
        <v>0</v>
      </c>
      <c r="DU92" s="108">
        <v>0</v>
      </c>
      <c r="DV92" s="108">
        <v>0</v>
      </c>
      <c r="DW92" s="108">
        <v>0</v>
      </c>
      <c r="DX92" s="108">
        <v>0</v>
      </c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/>
      <c r="EJ92" s="108"/>
      <c r="EK92" s="108">
        <v>0</v>
      </c>
      <c r="EL92" s="108">
        <v>0</v>
      </c>
      <c r="EM92" s="108">
        <v>0</v>
      </c>
      <c r="EN92" s="108">
        <v>0</v>
      </c>
      <c r="EO92" s="108">
        <v>0</v>
      </c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/>
      <c r="FB92" s="108">
        <v>0</v>
      </c>
      <c r="FC92" s="108">
        <v>0</v>
      </c>
      <c r="FD92" s="108">
        <v>0</v>
      </c>
      <c r="FE92" s="108">
        <v>0</v>
      </c>
      <c r="FF92" s="108">
        <v>0</v>
      </c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/>
      <c r="FR92" s="108"/>
      <c r="FS92" s="108"/>
      <c r="FT92" s="108"/>
      <c r="FU92" s="108"/>
      <c r="FV92" s="108"/>
      <c r="FW92" s="108">
        <v>0</v>
      </c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I92" s="108"/>
      <c r="GJ92" s="108"/>
      <c r="GK92" s="108"/>
      <c r="GL92" s="108"/>
      <c r="GM92" s="108"/>
      <c r="GN92" s="108"/>
      <c r="GO92" s="108"/>
      <c r="GP92" s="108"/>
      <c r="GQ92" s="108"/>
      <c r="GR92" s="108"/>
      <c r="GS92" s="108"/>
      <c r="GT92" s="108"/>
      <c r="GU92" s="108"/>
      <c r="GV92" s="108"/>
      <c r="GW92" s="108"/>
      <c r="GX92" s="108"/>
      <c r="GY92" s="108"/>
      <c r="GZ92" s="108"/>
      <c r="HA92" s="108"/>
      <c r="HB92" s="108"/>
      <c r="HC92" s="108"/>
      <c r="HD92" s="108"/>
      <c r="HE92" s="108"/>
      <c r="HF92" s="108"/>
      <c r="HG92" s="108"/>
      <c r="HH92" s="108"/>
      <c r="HI92" s="108"/>
      <c r="HJ92" s="108"/>
      <c r="HK92" s="108"/>
      <c r="HL92" s="108"/>
      <c r="HM92" s="108"/>
      <c r="HN92" s="108"/>
      <c r="HO92" s="108"/>
      <c r="HP92" s="108"/>
      <c r="HQ92" s="108"/>
      <c r="HR92" s="108"/>
      <c r="HS92" s="108"/>
      <c r="HT92" s="108"/>
      <c r="HU92" s="108"/>
      <c r="HV92" s="108"/>
      <c r="HW92" s="108"/>
      <c r="HX92" s="108"/>
      <c r="HY92" s="108"/>
      <c r="HZ92" s="108"/>
      <c r="IA92" s="108"/>
      <c r="IB92" s="108"/>
      <c r="IC92" s="108"/>
      <c r="ID92" s="108"/>
      <c r="IE92" s="108"/>
      <c r="IF92" s="108"/>
      <c r="IG92" s="108"/>
      <c r="IH92" s="108"/>
    </row>
    <row r="93" spans="1:242" s="32" customFormat="1" ht="24" customHeight="1" x14ac:dyDescent="0.2">
      <c r="A93" s="112" t="s">
        <v>190</v>
      </c>
      <c r="B93" s="51">
        <v>84</v>
      </c>
      <c r="C93" s="51" t="s">
        <v>191</v>
      </c>
      <c r="D93" s="33"/>
      <c r="E93" s="108">
        <f t="shared" ref="E93:E158" si="229">I93</f>
        <v>0</v>
      </c>
      <c r="F93" s="108">
        <f t="shared" si="177"/>
        <v>0</v>
      </c>
      <c r="G93" s="108">
        <f t="shared" si="178"/>
        <v>0</v>
      </c>
      <c r="H93" s="108">
        <f t="shared" si="179"/>
        <v>0</v>
      </c>
      <c r="I93" s="108">
        <f t="shared" si="180"/>
        <v>0</v>
      </c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>
        <f t="shared" ref="V93:V158" si="230">Z93</f>
        <v>0</v>
      </c>
      <c r="W93" s="108">
        <f t="shared" si="181"/>
        <v>0</v>
      </c>
      <c r="X93" s="108">
        <f t="shared" si="182"/>
        <v>0</v>
      </c>
      <c r="Y93" s="108">
        <f t="shared" si="183"/>
        <v>0</v>
      </c>
      <c r="Z93" s="108">
        <f t="shared" si="184"/>
        <v>0</v>
      </c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>
        <f t="shared" ref="AM93:AM158" si="231">AQ93</f>
        <v>0</v>
      </c>
      <c r="AN93" s="108">
        <f t="shared" si="185"/>
        <v>0</v>
      </c>
      <c r="AO93" s="108">
        <f t="shared" si="186"/>
        <v>0</v>
      </c>
      <c r="AP93" s="108">
        <f t="shared" si="187"/>
        <v>0</v>
      </c>
      <c r="AQ93" s="108">
        <f t="shared" si="188"/>
        <v>0</v>
      </c>
      <c r="AR93" s="108"/>
      <c r="AS93" s="108"/>
      <c r="AT93" s="108"/>
      <c r="AU93" s="108"/>
      <c r="AV93" s="108"/>
      <c r="AW93" s="108"/>
      <c r="AX93" s="108"/>
      <c r="AY93" s="108"/>
      <c r="AZ93" s="108"/>
      <c r="BA93" s="108"/>
      <c r="BB93" s="108"/>
      <c r="BC93" s="108"/>
      <c r="BD93" s="108">
        <f t="shared" si="189"/>
        <v>0</v>
      </c>
      <c r="BE93" s="108">
        <f t="shared" si="190"/>
        <v>0</v>
      </c>
      <c r="BF93" s="108">
        <f t="shared" si="191"/>
        <v>0</v>
      </c>
      <c r="BG93" s="108">
        <f t="shared" si="192"/>
        <v>0</v>
      </c>
      <c r="BH93" s="108">
        <f t="shared" si="193"/>
        <v>0</v>
      </c>
      <c r="BI93" s="108"/>
      <c r="BJ93" s="108"/>
      <c r="BK93" s="108"/>
      <c r="BL93" s="108"/>
      <c r="BM93" s="108"/>
      <c r="BN93" s="108"/>
      <c r="BO93" s="108"/>
      <c r="BP93" s="108"/>
      <c r="BQ93" s="108"/>
      <c r="BR93" s="108"/>
      <c r="BS93" s="108"/>
      <c r="BT93" s="108"/>
      <c r="BU93" s="108">
        <f t="shared" si="194"/>
        <v>0</v>
      </c>
      <c r="BV93" s="108">
        <f t="shared" si="195"/>
        <v>0</v>
      </c>
      <c r="BW93" s="108">
        <f t="shared" si="196"/>
        <v>0</v>
      </c>
      <c r="BX93" s="108">
        <f t="shared" si="197"/>
        <v>0</v>
      </c>
      <c r="BY93" s="108">
        <f t="shared" si="198"/>
        <v>0</v>
      </c>
      <c r="BZ93" s="108"/>
      <c r="CA93" s="108"/>
      <c r="CB93" s="108"/>
      <c r="CC93" s="108"/>
      <c r="CD93" s="108"/>
      <c r="CE93" s="108"/>
      <c r="CF93" s="108"/>
      <c r="CG93" s="108"/>
      <c r="CH93" s="108"/>
      <c r="CI93" s="108"/>
      <c r="CJ93" s="108"/>
      <c r="CK93" s="108"/>
      <c r="CL93" s="108">
        <f t="shared" si="199"/>
        <v>0</v>
      </c>
      <c r="CM93" s="108">
        <v>0</v>
      </c>
      <c r="CN93" s="108">
        <v>0</v>
      </c>
      <c r="CO93" s="108">
        <v>0</v>
      </c>
      <c r="CP93" s="108">
        <v>0</v>
      </c>
      <c r="CQ93" s="108"/>
      <c r="CR93" s="108"/>
      <c r="CS93" s="108"/>
      <c r="CT93" s="108"/>
      <c r="CU93" s="108"/>
      <c r="CV93" s="108"/>
      <c r="CW93" s="108"/>
      <c r="CX93" s="108"/>
      <c r="CY93" s="108"/>
      <c r="CZ93" s="108"/>
      <c r="DA93" s="108"/>
      <c r="DB93" s="108"/>
      <c r="DC93" s="108">
        <f t="shared" si="207"/>
        <v>0</v>
      </c>
      <c r="DD93" s="108">
        <v>0</v>
      </c>
      <c r="DE93" s="108">
        <v>0</v>
      </c>
      <c r="DF93" s="108">
        <v>0</v>
      </c>
      <c r="DG93" s="108">
        <v>0</v>
      </c>
      <c r="DH93" s="108"/>
      <c r="DI93" s="108"/>
      <c r="DJ93" s="108"/>
      <c r="DK93" s="108"/>
      <c r="DL93" s="108"/>
      <c r="DM93" s="108"/>
      <c r="DN93" s="108"/>
      <c r="DO93" s="108"/>
      <c r="DP93" s="108"/>
      <c r="DQ93" s="108"/>
      <c r="DR93" s="108"/>
      <c r="DS93" s="108"/>
      <c r="DT93" s="108">
        <f t="shared" si="200"/>
        <v>0</v>
      </c>
      <c r="DU93" s="108">
        <v>0</v>
      </c>
      <c r="DV93" s="108">
        <v>0</v>
      </c>
      <c r="DW93" s="108">
        <v>0</v>
      </c>
      <c r="DX93" s="108">
        <v>0</v>
      </c>
      <c r="DY93" s="108"/>
      <c r="DZ93" s="108"/>
      <c r="EA93" s="108"/>
      <c r="EB93" s="108"/>
      <c r="EC93" s="108"/>
      <c r="ED93" s="108"/>
      <c r="EE93" s="108"/>
      <c r="EF93" s="108"/>
      <c r="EG93" s="108"/>
      <c r="EH93" s="108"/>
      <c r="EI93" s="108"/>
      <c r="EJ93" s="108"/>
      <c r="EK93" s="108">
        <v>0</v>
      </c>
      <c r="EL93" s="108">
        <v>0</v>
      </c>
      <c r="EM93" s="108">
        <v>0</v>
      </c>
      <c r="EN93" s="108">
        <v>0</v>
      </c>
      <c r="EO93" s="108">
        <v>0</v>
      </c>
      <c r="EP93" s="108"/>
      <c r="EQ93" s="108"/>
      <c r="ER93" s="108"/>
      <c r="ES93" s="108"/>
      <c r="ET93" s="108"/>
      <c r="EU93" s="108"/>
      <c r="EV93" s="108"/>
      <c r="EW93" s="108"/>
      <c r="EX93" s="108"/>
      <c r="EY93" s="108"/>
      <c r="EZ93" s="108"/>
      <c r="FA93" s="108"/>
      <c r="FB93" s="108">
        <v>0</v>
      </c>
      <c r="FC93" s="108">
        <v>0</v>
      </c>
      <c r="FD93" s="108">
        <v>0</v>
      </c>
      <c r="FE93" s="108">
        <v>0</v>
      </c>
      <c r="FF93" s="108">
        <v>0</v>
      </c>
      <c r="FG93" s="108"/>
      <c r="FH93" s="108"/>
      <c r="FI93" s="108"/>
      <c r="FJ93" s="108"/>
      <c r="FK93" s="108"/>
      <c r="FL93" s="108"/>
      <c r="FM93" s="108"/>
      <c r="FN93" s="108"/>
      <c r="FO93" s="108"/>
      <c r="FP93" s="108"/>
      <c r="FQ93" s="108"/>
      <c r="FR93" s="108"/>
      <c r="FS93" s="108"/>
      <c r="FT93" s="108"/>
      <c r="FU93" s="108"/>
      <c r="FV93" s="108"/>
      <c r="FW93" s="108">
        <v>0</v>
      </c>
      <c r="FX93" s="108"/>
      <c r="FY93" s="108"/>
      <c r="FZ93" s="108"/>
      <c r="GA93" s="108"/>
      <c r="GB93" s="108"/>
      <c r="GC93" s="108"/>
      <c r="GD93" s="108"/>
      <c r="GE93" s="108"/>
      <c r="GF93" s="108"/>
      <c r="GG93" s="108"/>
      <c r="GH93" s="108"/>
      <c r="GI93" s="108"/>
      <c r="GJ93" s="108"/>
      <c r="GK93" s="108"/>
      <c r="GL93" s="108"/>
      <c r="GM93" s="108"/>
      <c r="GN93" s="108"/>
      <c r="GO93" s="108"/>
      <c r="GP93" s="108"/>
      <c r="GQ93" s="108"/>
      <c r="GR93" s="108"/>
      <c r="GS93" s="108"/>
      <c r="GT93" s="108"/>
      <c r="GU93" s="108"/>
      <c r="GV93" s="108"/>
      <c r="GW93" s="108"/>
      <c r="GX93" s="108"/>
      <c r="GY93" s="108"/>
      <c r="GZ93" s="108"/>
      <c r="HA93" s="108"/>
      <c r="HB93" s="108"/>
      <c r="HC93" s="108"/>
      <c r="HD93" s="108"/>
      <c r="HE93" s="108"/>
      <c r="HF93" s="108"/>
      <c r="HG93" s="108"/>
      <c r="HH93" s="108"/>
      <c r="HI93" s="108"/>
      <c r="HJ93" s="108"/>
      <c r="HK93" s="108"/>
      <c r="HL93" s="108"/>
      <c r="HM93" s="108"/>
      <c r="HN93" s="108"/>
      <c r="HO93" s="108"/>
      <c r="HP93" s="108"/>
      <c r="HQ93" s="108"/>
      <c r="HR93" s="108"/>
      <c r="HS93" s="108"/>
      <c r="HT93" s="108"/>
      <c r="HU93" s="108"/>
      <c r="HV93" s="108"/>
      <c r="HW93" s="108"/>
      <c r="HX93" s="108"/>
      <c r="HY93" s="108"/>
      <c r="HZ93" s="108"/>
      <c r="IA93" s="108"/>
      <c r="IB93" s="108"/>
      <c r="IC93" s="108"/>
      <c r="ID93" s="108"/>
      <c r="IE93" s="108"/>
      <c r="IF93" s="108"/>
      <c r="IG93" s="108"/>
      <c r="IH93" s="108"/>
    </row>
    <row r="94" spans="1:242" s="32" customFormat="1" ht="24" customHeight="1" x14ac:dyDescent="0.2">
      <c r="A94" s="112" t="s">
        <v>192</v>
      </c>
      <c r="B94" s="51">
        <v>85</v>
      </c>
      <c r="C94" s="51" t="s">
        <v>193</v>
      </c>
      <c r="D94" s="33"/>
      <c r="E94" s="108">
        <f t="shared" si="229"/>
        <v>0</v>
      </c>
      <c r="F94" s="108">
        <f t="shared" si="177"/>
        <v>0</v>
      </c>
      <c r="G94" s="108">
        <f t="shared" si="178"/>
        <v>0</v>
      </c>
      <c r="H94" s="108">
        <f t="shared" si="179"/>
        <v>0</v>
      </c>
      <c r="I94" s="108">
        <f t="shared" si="180"/>
        <v>0</v>
      </c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>
        <f t="shared" si="230"/>
        <v>0</v>
      </c>
      <c r="W94" s="108">
        <f t="shared" si="181"/>
        <v>0</v>
      </c>
      <c r="X94" s="108">
        <f t="shared" si="182"/>
        <v>0</v>
      </c>
      <c r="Y94" s="108">
        <f t="shared" si="183"/>
        <v>0</v>
      </c>
      <c r="Z94" s="108">
        <f t="shared" si="184"/>
        <v>0</v>
      </c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>
        <f t="shared" si="231"/>
        <v>0</v>
      </c>
      <c r="AN94" s="108">
        <f t="shared" si="185"/>
        <v>0</v>
      </c>
      <c r="AO94" s="108">
        <f t="shared" si="186"/>
        <v>0</v>
      </c>
      <c r="AP94" s="108">
        <f t="shared" si="187"/>
        <v>0</v>
      </c>
      <c r="AQ94" s="108">
        <f t="shared" si="188"/>
        <v>0</v>
      </c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>
        <f t="shared" si="189"/>
        <v>0</v>
      </c>
      <c r="BE94" s="108">
        <f t="shared" si="190"/>
        <v>0</v>
      </c>
      <c r="BF94" s="108">
        <f t="shared" si="191"/>
        <v>0</v>
      </c>
      <c r="BG94" s="108">
        <f t="shared" si="192"/>
        <v>0</v>
      </c>
      <c r="BH94" s="108">
        <f t="shared" si="193"/>
        <v>0</v>
      </c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/>
      <c r="BU94" s="108">
        <f t="shared" si="194"/>
        <v>0</v>
      </c>
      <c r="BV94" s="108">
        <f t="shared" si="195"/>
        <v>0</v>
      </c>
      <c r="BW94" s="108">
        <f t="shared" si="196"/>
        <v>0</v>
      </c>
      <c r="BX94" s="108">
        <f t="shared" si="197"/>
        <v>0</v>
      </c>
      <c r="BY94" s="108">
        <f t="shared" si="198"/>
        <v>0</v>
      </c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/>
      <c r="CK94" s="108"/>
      <c r="CL94" s="108">
        <f t="shared" si="199"/>
        <v>0</v>
      </c>
      <c r="CM94" s="108">
        <v>0</v>
      </c>
      <c r="CN94" s="108">
        <v>0</v>
      </c>
      <c r="CO94" s="108">
        <v>0</v>
      </c>
      <c r="CP94" s="108">
        <v>0</v>
      </c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>
        <f t="shared" si="207"/>
        <v>0</v>
      </c>
      <c r="DD94" s="108">
        <v>0</v>
      </c>
      <c r="DE94" s="108">
        <v>0</v>
      </c>
      <c r="DF94" s="108">
        <v>0</v>
      </c>
      <c r="DG94" s="108">
        <v>0</v>
      </c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/>
      <c r="DT94" s="108">
        <f t="shared" si="200"/>
        <v>0</v>
      </c>
      <c r="DU94" s="108">
        <v>0</v>
      </c>
      <c r="DV94" s="108">
        <v>0</v>
      </c>
      <c r="DW94" s="108">
        <v>0</v>
      </c>
      <c r="DX94" s="108">
        <v>0</v>
      </c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/>
      <c r="EJ94" s="108"/>
      <c r="EK94" s="108">
        <v>0</v>
      </c>
      <c r="EL94" s="108">
        <v>0</v>
      </c>
      <c r="EM94" s="108">
        <v>0</v>
      </c>
      <c r="EN94" s="108">
        <v>0</v>
      </c>
      <c r="EO94" s="108">
        <v>0</v>
      </c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/>
      <c r="FB94" s="108">
        <v>0</v>
      </c>
      <c r="FC94" s="108">
        <v>0</v>
      </c>
      <c r="FD94" s="108">
        <v>0</v>
      </c>
      <c r="FE94" s="108">
        <v>0</v>
      </c>
      <c r="FF94" s="108">
        <v>0</v>
      </c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/>
      <c r="FR94" s="108"/>
      <c r="FS94" s="108"/>
      <c r="FT94" s="108"/>
      <c r="FU94" s="108"/>
      <c r="FV94" s="108"/>
      <c r="FW94" s="108">
        <v>0</v>
      </c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I94" s="108"/>
      <c r="GJ94" s="108"/>
      <c r="GK94" s="108"/>
      <c r="GL94" s="108"/>
      <c r="GM94" s="108"/>
      <c r="GN94" s="108"/>
      <c r="GO94" s="108"/>
      <c r="GP94" s="108"/>
      <c r="GQ94" s="108"/>
      <c r="GR94" s="108"/>
      <c r="GS94" s="108"/>
      <c r="GT94" s="108"/>
      <c r="GU94" s="108"/>
      <c r="GV94" s="108"/>
      <c r="GW94" s="108"/>
      <c r="GX94" s="108"/>
      <c r="GY94" s="108"/>
      <c r="GZ94" s="108"/>
      <c r="HA94" s="108"/>
      <c r="HB94" s="108"/>
      <c r="HC94" s="108"/>
      <c r="HD94" s="108"/>
      <c r="HE94" s="108"/>
      <c r="HF94" s="108"/>
      <c r="HG94" s="108"/>
      <c r="HH94" s="108"/>
      <c r="HI94" s="108"/>
      <c r="HJ94" s="108"/>
      <c r="HK94" s="108"/>
      <c r="HL94" s="108"/>
      <c r="HM94" s="108"/>
      <c r="HN94" s="108"/>
      <c r="HO94" s="108"/>
      <c r="HP94" s="108"/>
      <c r="HQ94" s="108"/>
      <c r="HR94" s="108"/>
      <c r="HS94" s="108"/>
      <c r="HT94" s="108"/>
      <c r="HU94" s="108"/>
      <c r="HV94" s="108"/>
      <c r="HW94" s="108"/>
      <c r="HX94" s="108"/>
      <c r="HY94" s="108"/>
      <c r="HZ94" s="108"/>
      <c r="IA94" s="108"/>
      <c r="IB94" s="108"/>
      <c r="IC94" s="108"/>
      <c r="ID94" s="108"/>
      <c r="IE94" s="108"/>
      <c r="IF94" s="108"/>
      <c r="IG94" s="108"/>
      <c r="IH94" s="108"/>
    </row>
    <row r="95" spans="1:242" s="32" customFormat="1" ht="12.95" customHeight="1" x14ac:dyDescent="0.2">
      <c r="A95" s="112" t="s">
        <v>194</v>
      </c>
      <c r="B95" s="51">
        <v>86</v>
      </c>
      <c r="C95" s="51" t="s">
        <v>195</v>
      </c>
      <c r="D95" s="33"/>
      <c r="E95" s="108">
        <f t="shared" si="229"/>
        <v>0</v>
      </c>
      <c r="F95" s="108">
        <f t="shared" si="177"/>
        <v>0</v>
      </c>
      <c r="G95" s="108">
        <f t="shared" si="178"/>
        <v>0</v>
      </c>
      <c r="H95" s="108">
        <f t="shared" si="179"/>
        <v>0</v>
      </c>
      <c r="I95" s="108">
        <f t="shared" si="180"/>
        <v>0</v>
      </c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/>
      <c r="V95" s="108">
        <f t="shared" si="230"/>
        <v>0</v>
      </c>
      <c r="W95" s="108">
        <f t="shared" si="181"/>
        <v>0</v>
      </c>
      <c r="X95" s="108">
        <f t="shared" si="182"/>
        <v>0</v>
      </c>
      <c r="Y95" s="108">
        <f t="shared" si="183"/>
        <v>0</v>
      </c>
      <c r="Z95" s="108">
        <f t="shared" si="184"/>
        <v>0</v>
      </c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>
        <f t="shared" si="231"/>
        <v>0</v>
      </c>
      <c r="AN95" s="108">
        <f t="shared" si="185"/>
        <v>0</v>
      </c>
      <c r="AO95" s="108">
        <f t="shared" si="186"/>
        <v>0</v>
      </c>
      <c r="AP95" s="108">
        <f t="shared" si="187"/>
        <v>0</v>
      </c>
      <c r="AQ95" s="108">
        <f t="shared" si="188"/>
        <v>0</v>
      </c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>
        <f t="shared" si="189"/>
        <v>0</v>
      </c>
      <c r="BE95" s="108">
        <f t="shared" si="190"/>
        <v>0</v>
      </c>
      <c r="BF95" s="108">
        <f t="shared" si="191"/>
        <v>0</v>
      </c>
      <c r="BG95" s="108">
        <f t="shared" si="192"/>
        <v>0</v>
      </c>
      <c r="BH95" s="108">
        <f t="shared" si="193"/>
        <v>0</v>
      </c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/>
      <c r="BU95" s="108">
        <f t="shared" si="194"/>
        <v>0</v>
      </c>
      <c r="BV95" s="108">
        <f t="shared" si="195"/>
        <v>0</v>
      </c>
      <c r="BW95" s="108">
        <f t="shared" si="196"/>
        <v>0</v>
      </c>
      <c r="BX95" s="108">
        <f t="shared" si="197"/>
        <v>0</v>
      </c>
      <c r="BY95" s="108">
        <f t="shared" si="198"/>
        <v>0</v>
      </c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/>
      <c r="CK95" s="108"/>
      <c r="CL95" s="108">
        <f t="shared" si="199"/>
        <v>0</v>
      </c>
      <c r="CM95" s="108">
        <v>0</v>
      </c>
      <c r="CN95" s="108">
        <v>0</v>
      </c>
      <c r="CO95" s="108">
        <v>0</v>
      </c>
      <c r="CP95" s="108">
        <v>0</v>
      </c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>
        <f t="shared" si="207"/>
        <v>0</v>
      </c>
      <c r="DD95" s="108">
        <v>0</v>
      </c>
      <c r="DE95" s="108">
        <v>0</v>
      </c>
      <c r="DF95" s="108">
        <v>0</v>
      </c>
      <c r="DG95" s="108">
        <v>0</v>
      </c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/>
      <c r="DT95" s="108">
        <f t="shared" si="200"/>
        <v>0</v>
      </c>
      <c r="DU95" s="108">
        <v>0</v>
      </c>
      <c r="DV95" s="108">
        <v>0</v>
      </c>
      <c r="DW95" s="108">
        <v>0</v>
      </c>
      <c r="DX95" s="108">
        <v>0</v>
      </c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/>
      <c r="EJ95" s="108"/>
      <c r="EK95" s="108">
        <v>0</v>
      </c>
      <c r="EL95" s="108">
        <v>0</v>
      </c>
      <c r="EM95" s="108">
        <v>0</v>
      </c>
      <c r="EN95" s="108">
        <v>0</v>
      </c>
      <c r="EO95" s="108">
        <v>0</v>
      </c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/>
      <c r="FB95" s="108">
        <v>0</v>
      </c>
      <c r="FC95" s="108">
        <v>0</v>
      </c>
      <c r="FD95" s="108">
        <v>0</v>
      </c>
      <c r="FE95" s="108">
        <v>0</v>
      </c>
      <c r="FF95" s="108">
        <v>0</v>
      </c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/>
      <c r="FR95" s="108"/>
      <c r="FS95" s="108"/>
      <c r="FT95" s="108"/>
      <c r="FU95" s="108"/>
      <c r="FV95" s="108"/>
      <c r="FW95" s="108">
        <v>0</v>
      </c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I95" s="108"/>
      <c r="GJ95" s="108"/>
      <c r="GK95" s="108"/>
      <c r="GL95" s="108"/>
      <c r="GM95" s="108"/>
      <c r="GN95" s="108"/>
      <c r="GO95" s="108"/>
      <c r="GP95" s="108"/>
      <c r="GQ95" s="108"/>
      <c r="GR95" s="108"/>
      <c r="GS95" s="108"/>
      <c r="GT95" s="108"/>
      <c r="GU95" s="108"/>
      <c r="GV95" s="108"/>
      <c r="GW95" s="108"/>
      <c r="GX95" s="108"/>
      <c r="GY95" s="108"/>
      <c r="GZ95" s="108"/>
      <c r="HA95" s="108"/>
      <c r="HB95" s="108"/>
      <c r="HC95" s="108"/>
      <c r="HD95" s="108"/>
      <c r="HE95" s="108"/>
      <c r="HF95" s="108"/>
      <c r="HG95" s="108"/>
      <c r="HH95" s="108"/>
      <c r="HI95" s="108"/>
      <c r="HJ95" s="108"/>
      <c r="HK95" s="108"/>
      <c r="HL95" s="108"/>
      <c r="HM95" s="108"/>
      <c r="HN95" s="108"/>
      <c r="HO95" s="108"/>
      <c r="HP95" s="108"/>
      <c r="HQ95" s="108"/>
      <c r="HR95" s="108"/>
      <c r="HS95" s="108"/>
      <c r="HT95" s="108"/>
      <c r="HU95" s="108"/>
      <c r="HV95" s="108"/>
      <c r="HW95" s="108"/>
      <c r="HX95" s="108"/>
      <c r="HY95" s="108"/>
      <c r="HZ95" s="108"/>
      <c r="IA95" s="108"/>
      <c r="IB95" s="108"/>
      <c r="IC95" s="108"/>
      <c r="ID95" s="108"/>
      <c r="IE95" s="108"/>
      <c r="IF95" s="108"/>
      <c r="IG95" s="108"/>
      <c r="IH95" s="108"/>
    </row>
    <row r="96" spans="1:242" s="32" customFormat="1" ht="36" customHeight="1" x14ac:dyDescent="0.2">
      <c r="A96" s="112" t="s">
        <v>196</v>
      </c>
      <c r="B96" s="51">
        <v>87</v>
      </c>
      <c r="C96" s="51" t="s">
        <v>197</v>
      </c>
      <c r="D96" s="33"/>
      <c r="E96" s="108">
        <f t="shared" si="229"/>
        <v>0</v>
      </c>
      <c r="F96" s="108">
        <f t="shared" si="177"/>
        <v>0</v>
      </c>
      <c r="G96" s="108">
        <f t="shared" si="178"/>
        <v>0</v>
      </c>
      <c r="H96" s="108">
        <f t="shared" si="179"/>
        <v>0</v>
      </c>
      <c r="I96" s="108">
        <f t="shared" si="180"/>
        <v>0</v>
      </c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/>
      <c r="V96" s="108">
        <f t="shared" si="230"/>
        <v>0</v>
      </c>
      <c r="W96" s="108">
        <f t="shared" si="181"/>
        <v>0</v>
      </c>
      <c r="X96" s="108">
        <f t="shared" si="182"/>
        <v>0</v>
      </c>
      <c r="Y96" s="108">
        <f t="shared" si="183"/>
        <v>0</v>
      </c>
      <c r="Z96" s="108">
        <f t="shared" si="184"/>
        <v>0</v>
      </c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>
        <f t="shared" si="231"/>
        <v>0</v>
      </c>
      <c r="AN96" s="108">
        <f t="shared" si="185"/>
        <v>0</v>
      </c>
      <c r="AO96" s="108">
        <f t="shared" si="186"/>
        <v>0</v>
      </c>
      <c r="AP96" s="108">
        <f t="shared" si="187"/>
        <v>0</v>
      </c>
      <c r="AQ96" s="108">
        <f t="shared" si="188"/>
        <v>0</v>
      </c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>
        <f t="shared" si="189"/>
        <v>0</v>
      </c>
      <c r="BE96" s="108">
        <f t="shared" si="190"/>
        <v>0</v>
      </c>
      <c r="BF96" s="108">
        <f t="shared" si="191"/>
        <v>0</v>
      </c>
      <c r="BG96" s="108">
        <f t="shared" si="192"/>
        <v>0</v>
      </c>
      <c r="BH96" s="108">
        <f t="shared" si="193"/>
        <v>0</v>
      </c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/>
      <c r="BU96" s="108">
        <f t="shared" si="194"/>
        <v>0</v>
      </c>
      <c r="BV96" s="108">
        <f t="shared" si="195"/>
        <v>0</v>
      </c>
      <c r="BW96" s="108">
        <f t="shared" si="196"/>
        <v>0</v>
      </c>
      <c r="BX96" s="108">
        <f t="shared" si="197"/>
        <v>0</v>
      </c>
      <c r="BY96" s="108">
        <f t="shared" si="198"/>
        <v>0</v>
      </c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/>
      <c r="CK96" s="108"/>
      <c r="CL96" s="108">
        <f t="shared" si="199"/>
        <v>0</v>
      </c>
      <c r="CM96" s="108">
        <v>0</v>
      </c>
      <c r="CN96" s="108">
        <v>0</v>
      </c>
      <c r="CO96" s="108">
        <v>0</v>
      </c>
      <c r="CP96" s="108">
        <v>0</v>
      </c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>
        <f t="shared" si="207"/>
        <v>0</v>
      </c>
      <c r="DD96" s="108">
        <v>0</v>
      </c>
      <c r="DE96" s="108">
        <v>0</v>
      </c>
      <c r="DF96" s="108">
        <v>0</v>
      </c>
      <c r="DG96" s="108">
        <v>0</v>
      </c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/>
      <c r="DT96" s="108">
        <f t="shared" si="200"/>
        <v>0</v>
      </c>
      <c r="DU96" s="108">
        <v>0</v>
      </c>
      <c r="DV96" s="108">
        <v>0</v>
      </c>
      <c r="DW96" s="108">
        <v>0</v>
      </c>
      <c r="DX96" s="108">
        <v>0</v>
      </c>
      <c r="DY96" s="108"/>
      <c r="DZ96" s="108"/>
      <c r="EA96" s="108"/>
      <c r="EB96" s="108"/>
      <c r="EC96" s="108"/>
      <c r="ED96" s="108"/>
      <c r="EE96" s="108"/>
      <c r="EF96" s="108"/>
      <c r="EG96" s="108"/>
      <c r="EH96" s="108"/>
      <c r="EI96" s="108"/>
      <c r="EJ96" s="108"/>
      <c r="EK96" s="108">
        <v>0</v>
      </c>
      <c r="EL96" s="108">
        <v>0</v>
      </c>
      <c r="EM96" s="108">
        <v>0</v>
      </c>
      <c r="EN96" s="108">
        <v>0</v>
      </c>
      <c r="EO96" s="108">
        <v>0</v>
      </c>
      <c r="EP96" s="108"/>
      <c r="EQ96" s="108"/>
      <c r="ER96" s="108"/>
      <c r="ES96" s="108"/>
      <c r="ET96" s="108"/>
      <c r="EU96" s="108"/>
      <c r="EV96" s="108"/>
      <c r="EW96" s="108"/>
      <c r="EX96" s="108"/>
      <c r="EY96" s="108"/>
      <c r="EZ96" s="108"/>
      <c r="FA96" s="108"/>
      <c r="FB96" s="108">
        <v>0</v>
      </c>
      <c r="FC96" s="108">
        <v>0</v>
      </c>
      <c r="FD96" s="108">
        <v>0</v>
      </c>
      <c r="FE96" s="108">
        <v>0</v>
      </c>
      <c r="FF96" s="108">
        <v>0</v>
      </c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/>
      <c r="FR96" s="108"/>
      <c r="FS96" s="108"/>
      <c r="FT96" s="108"/>
      <c r="FU96" s="108"/>
      <c r="FV96" s="108"/>
      <c r="FW96" s="108">
        <v>0</v>
      </c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I96" s="108"/>
      <c r="GJ96" s="108"/>
      <c r="GK96" s="108"/>
      <c r="GL96" s="108"/>
      <c r="GM96" s="108"/>
      <c r="GN96" s="108"/>
      <c r="GO96" s="108"/>
      <c r="GP96" s="108"/>
      <c r="GQ96" s="108"/>
      <c r="GR96" s="108"/>
      <c r="GS96" s="108"/>
      <c r="GT96" s="108"/>
      <c r="GU96" s="108"/>
      <c r="GV96" s="108"/>
      <c r="GW96" s="108"/>
      <c r="GX96" s="108"/>
      <c r="GY96" s="108"/>
      <c r="GZ96" s="108"/>
      <c r="HA96" s="108"/>
      <c r="HB96" s="108"/>
      <c r="HC96" s="108"/>
      <c r="HD96" s="108"/>
      <c r="HE96" s="108"/>
      <c r="HF96" s="108"/>
      <c r="HG96" s="108"/>
      <c r="HH96" s="108"/>
      <c r="HI96" s="108"/>
      <c r="HJ96" s="108"/>
      <c r="HK96" s="108"/>
      <c r="HL96" s="108"/>
      <c r="HM96" s="108"/>
      <c r="HN96" s="108"/>
      <c r="HO96" s="108"/>
      <c r="HP96" s="108"/>
      <c r="HQ96" s="108"/>
      <c r="HR96" s="108"/>
      <c r="HS96" s="108"/>
      <c r="HT96" s="108"/>
      <c r="HU96" s="108"/>
      <c r="HV96" s="108"/>
      <c r="HW96" s="108"/>
      <c r="HX96" s="108"/>
      <c r="HY96" s="108"/>
      <c r="HZ96" s="108"/>
      <c r="IA96" s="108"/>
      <c r="IB96" s="108"/>
      <c r="IC96" s="108"/>
      <c r="ID96" s="108"/>
      <c r="IE96" s="108"/>
      <c r="IF96" s="108"/>
      <c r="IG96" s="108"/>
      <c r="IH96" s="108"/>
    </row>
    <row r="97" spans="1:242" s="32" customFormat="1" ht="24" customHeight="1" x14ac:dyDescent="0.2">
      <c r="A97" s="112" t="s">
        <v>198</v>
      </c>
      <c r="B97" s="51">
        <v>88</v>
      </c>
      <c r="C97" s="51" t="s">
        <v>199</v>
      </c>
      <c r="D97" s="33"/>
      <c r="E97" s="108">
        <f t="shared" si="229"/>
        <v>0</v>
      </c>
      <c r="F97" s="108">
        <f t="shared" si="177"/>
        <v>0</v>
      </c>
      <c r="G97" s="108">
        <f t="shared" si="178"/>
        <v>0</v>
      </c>
      <c r="H97" s="108">
        <f t="shared" si="179"/>
        <v>0</v>
      </c>
      <c r="I97" s="108">
        <f t="shared" si="180"/>
        <v>0</v>
      </c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/>
      <c r="V97" s="108">
        <f t="shared" si="230"/>
        <v>0</v>
      </c>
      <c r="W97" s="108">
        <f t="shared" si="181"/>
        <v>0</v>
      </c>
      <c r="X97" s="108">
        <f t="shared" si="182"/>
        <v>0</v>
      </c>
      <c r="Y97" s="108">
        <f t="shared" si="183"/>
        <v>0</v>
      </c>
      <c r="Z97" s="108">
        <f t="shared" si="184"/>
        <v>0</v>
      </c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  <c r="AL97" s="108"/>
      <c r="AM97" s="108">
        <f t="shared" si="231"/>
        <v>0</v>
      </c>
      <c r="AN97" s="108">
        <f t="shared" si="185"/>
        <v>0</v>
      </c>
      <c r="AO97" s="108">
        <f t="shared" si="186"/>
        <v>0</v>
      </c>
      <c r="AP97" s="108">
        <f t="shared" si="187"/>
        <v>0</v>
      </c>
      <c r="AQ97" s="108">
        <f t="shared" si="188"/>
        <v>0</v>
      </c>
      <c r="AR97" s="108"/>
      <c r="AS97" s="108"/>
      <c r="AT97" s="108"/>
      <c r="AU97" s="108"/>
      <c r="AV97" s="108"/>
      <c r="AW97" s="108"/>
      <c r="AX97" s="108"/>
      <c r="AY97" s="108"/>
      <c r="AZ97" s="108"/>
      <c r="BA97" s="108"/>
      <c r="BB97" s="108"/>
      <c r="BC97" s="108"/>
      <c r="BD97" s="108">
        <f t="shared" si="189"/>
        <v>0</v>
      </c>
      <c r="BE97" s="108">
        <f t="shared" si="190"/>
        <v>0</v>
      </c>
      <c r="BF97" s="108">
        <f t="shared" si="191"/>
        <v>0</v>
      </c>
      <c r="BG97" s="108">
        <f t="shared" si="192"/>
        <v>0</v>
      </c>
      <c r="BH97" s="108">
        <f t="shared" si="193"/>
        <v>0</v>
      </c>
      <c r="BI97" s="108"/>
      <c r="BJ97" s="108"/>
      <c r="BK97" s="108"/>
      <c r="BL97" s="108"/>
      <c r="BM97" s="108"/>
      <c r="BN97" s="108"/>
      <c r="BO97" s="108"/>
      <c r="BP97" s="108"/>
      <c r="BQ97" s="108"/>
      <c r="BR97" s="108"/>
      <c r="BS97" s="108"/>
      <c r="BT97" s="108"/>
      <c r="BU97" s="108">
        <f t="shared" si="194"/>
        <v>0</v>
      </c>
      <c r="BV97" s="108">
        <f t="shared" si="195"/>
        <v>0</v>
      </c>
      <c r="BW97" s="108">
        <f t="shared" si="196"/>
        <v>0</v>
      </c>
      <c r="BX97" s="108">
        <f t="shared" si="197"/>
        <v>0</v>
      </c>
      <c r="BY97" s="108">
        <f t="shared" si="198"/>
        <v>0</v>
      </c>
      <c r="BZ97" s="108"/>
      <c r="CA97" s="108"/>
      <c r="CB97" s="108"/>
      <c r="CC97" s="108"/>
      <c r="CD97" s="108"/>
      <c r="CE97" s="108"/>
      <c r="CF97" s="108"/>
      <c r="CG97" s="108"/>
      <c r="CH97" s="108"/>
      <c r="CI97" s="108"/>
      <c r="CJ97" s="108"/>
      <c r="CK97" s="108"/>
      <c r="CL97" s="108">
        <f t="shared" si="199"/>
        <v>10219</v>
      </c>
      <c r="CM97" s="108">
        <v>2045.1</v>
      </c>
      <c r="CN97" s="108">
        <v>1626.9</v>
      </c>
      <c r="CO97" s="108">
        <v>1530.2</v>
      </c>
      <c r="CP97" s="108">
        <v>5016.8</v>
      </c>
      <c r="CQ97" s="108">
        <v>529.6</v>
      </c>
      <c r="CR97" s="108">
        <v>716</v>
      </c>
      <c r="CS97" s="108">
        <v>2045.1</v>
      </c>
      <c r="CT97" s="108">
        <v>2853.5</v>
      </c>
      <c r="CU97" s="108">
        <v>3115.9</v>
      </c>
      <c r="CV97" s="108">
        <v>3672</v>
      </c>
      <c r="CW97" s="108">
        <v>4151.1000000000004</v>
      </c>
      <c r="CX97" s="108">
        <v>4573</v>
      </c>
      <c r="CY97" s="108">
        <v>5202.2</v>
      </c>
      <c r="CZ97" s="108">
        <v>6032</v>
      </c>
      <c r="DA97" s="108">
        <v>7383.5</v>
      </c>
      <c r="DB97" s="108">
        <v>10219</v>
      </c>
      <c r="DC97" s="108">
        <f t="shared" si="207"/>
        <v>36855</v>
      </c>
      <c r="DD97" s="108">
        <v>5322</v>
      </c>
      <c r="DE97" s="108">
        <v>6106.6</v>
      </c>
      <c r="DF97" s="108">
        <v>7890.7</v>
      </c>
      <c r="DG97" s="108">
        <v>17535.7</v>
      </c>
      <c r="DH97" s="108">
        <v>1455.7</v>
      </c>
      <c r="DI97" s="108">
        <v>3474.3</v>
      </c>
      <c r="DJ97" s="108">
        <v>5322</v>
      </c>
      <c r="DK97" s="108">
        <v>11063.7</v>
      </c>
      <c r="DL97" s="108">
        <v>9481.5</v>
      </c>
      <c r="DM97" s="108">
        <v>11428.6</v>
      </c>
      <c r="DN97" s="108">
        <v>13309.6</v>
      </c>
      <c r="DO97" s="108">
        <v>15828.8</v>
      </c>
      <c r="DP97" s="108">
        <v>19319.3</v>
      </c>
      <c r="DQ97" s="108">
        <v>23981.5</v>
      </c>
      <c r="DR97" s="108">
        <v>26047.4</v>
      </c>
      <c r="DS97" s="108">
        <v>36855</v>
      </c>
      <c r="DT97" s="108">
        <f t="shared" si="200"/>
        <v>91720</v>
      </c>
      <c r="DU97" s="108">
        <v>15407.8</v>
      </c>
      <c r="DV97" s="108">
        <v>13674.2</v>
      </c>
      <c r="DW97" s="108">
        <v>18757.3</v>
      </c>
      <c r="DX97" s="108">
        <v>43880.7</v>
      </c>
      <c r="DY97" s="108">
        <v>4549.2</v>
      </c>
      <c r="DZ97" s="108">
        <v>10306.4</v>
      </c>
      <c r="EA97" s="108">
        <v>15407.8</v>
      </c>
      <c r="EB97" s="108">
        <v>20411.3</v>
      </c>
      <c r="EC97" s="108">
        <v>25017.9</v>
      </c>
      <c r="ED97" s="108">
        <v>29082</v>
      </c>
      <c r="EE97" s="108">
        <v>32960.9</v>
      </c>
      <c r="EF97" s="108">
        <v>41432.1</v>
      </c>
      <c r="EG97" s="108">
        <v>47839.3</v>
      </c>
      <c r="EH97" s="108">
        <v>57984.1</v>
      </c>
      <c r="EI97" s="108">
        <v>73945.600000000006</v>
      </c>
      <c r="EJ97" s="108">
        <v>91720</v>
      </c>
      <c r="EK97" s="108">
        <v>1365</v>
      </c>
      <c r="EL97" s="108">
        <v>1008.1</v>
      </c>
      <c r="EM97" s="108">
        <v>638.70000000000005</v>
      </c>
      <c r="EN97" s="108">
        <v>-402.1</v>
      </c>
      <c r="EO97" s="108">
        <v>120.3</v>
      </c>
      <c r="EP97" s="108">
        <v>1201.8</v>
      </c>
      <c r="EQ97" s="108">
        <v>1207.7</v>
      </c>
      <c r="ER97" s="108">
        <v>1008.1</v>
      </c>
      <c r="ES97" s="108">
        <v>837.6</v>
      </c>
      <c r="ET97" s="108">
        <v>1598.4</v>
      </c>
      <c r="EU97" s="108">
        <v>1646.8</v>
      </c>
      <c r="EV97" s="108">
        <v>1652.5</v>
      </c>
      <c r="EW97" s="108">
        <v>1137.0999999999999</v>
      </c>
      <c r="EX97" s="108">
        <v>1244.7</v>
      </c>
      <c r="EY97" s="108">
        <v>1261</v>
      </c>
      <c r="EZ97" s="108">
        <v>1321.1</v>
      </c>
      <c r="FA97" s="108">
        <v>1365</v>
      </c>
      <c r="FB97" s="108">
        <v>1253</v>
      </c>
      <c r="FC97" s="108">
        <v>404.5</v>
      </c>
      <c r="FD97" s="108">
        <v>-86.7</v>
      </c>
      <c r="FE97" s="108">
        <v>144.30000000000001</v>
      </c>
      <c r="FF97" s="108">
        <v>790.9</v>
      </c>
      <c r="FG97" s="108">
        <v>26.3</v>
      </c>
      <c r="FH97" s="108">
        <v>46.2</v>
      </c>
      <c r="FI97" s="108">
        <v>404.5</v>
      </c>
      <c r="FJ97" s="108">
        <v>458.5</v>
      </c>
      <c r="FK97" s="108">
        <v>364.9</v>
      </c>
      <c r="FL97" s="108">
        <v>317.8</v>
      </c>
      <c r="FM97" s="108">
        <v>369</v>
      </c>
      <c r="FN97" s="108">
        <v>397.5</v>
      </c>
      <c r="FO97" s="108">
        <v>462.1</v>
      </c>
      <c r="FP97" s="108">
        <v>844.3</v>
      </c>
      <c r="FQ97" s="108">
        <v>944.8</v>
      </c>
      <c r="FR97" s="108">
        <v>1253</v>
      </c>
      <c r="FS97" s="108">
        <v>342</v>
      </c>
      <c r="FT97" s="108">
        <v>19.3</v>
      </c>
      <c r="FU97" s="108">
        <v>42.1</v>
      </c>
      <c r="FV97" s="108">
        <v>177.8</v>
      </c>
      <c r="FW97" s="108">
        <v>102.8</v>
      </c>
      <c r="FX97" s="108">
        <v>5.5</v>
      </c>
      <c r="FY97" s="108">
        <v>12.2</v>
      </c>
      <c r="FZ97" s="108">
        <v>19.3</v>
      </c>
      <c r="GA97" s="108">
        <v>42.8</v>
      </c>
      <c r="GB97" s="108">
        <v>50.3</v>
      </c>
      <c r="GC97" s="108">
        <v>61.4</v>
      </c>
      <c r="GD97" s="108">
        <v>86.3</v>
      </c>
      <c r="GE97" s="108">
        <v>195.4</v>
      </c>
      <c r="GF97" s="108">
        <v>239.2</v>
      </c>
      <c r="GG97" s="108">
        <v>281.3</v>
      </c>
      <c r="GH97" s="108">
        <v>294.10000000000002</v>
      </c>
      <c r="GI97" s="108">
        <v>342</v>
      </c>
      <c r="GJ97" s="108"/>
      <c r="GK97" s="108"/>
      <c r="GL97" s="108"/>
      <c r="GM97" s="108"/>
      <c r="GN97" s="108"/>
      <c r="GO97" s="108"/>
      <c r="GP97" s="108"/>
      <c r="GQ97" s="108"/>
      <c r="GR97" s="108"/>
      <c r="GS97" s="108"/>
      <c r="GT97" s="108"/>
      <c r="GU97" s="108"/>
      <c r="GV97" s="108"/>
      <c r="GW97" s="108"/>
      <c r="GX97" s="108"/>
      <c r="GY97" s="108"/>
      <c r="GZ97" s="108"/>
      <c r="HA97" s="108"/>
      <c r="HB97" s="108"/>
      <c r="HC97" s="108"/>
      <c r="HD97" s="108"/>
      <c r="HE97" s="108"/>
      <c r="HF97" s="108">
        <v>0</v>
      </c>
      <c r="HG97" s="108">
        <v>0</v>
      </c>
      <c r="HH97" s="108">
        <v>0</v>
      </c>
      <c r="HI97" s="108"/>
      <c r="HJ97" s="108"/>
      <c r="HK97" s="108"/>
      <c r="HL97" s="108"/>
      <c r="HM97" s="108"/>
      <c r="HN97" s="108"/>
      <c r="HO97" s="108"/>
      <c r="HP97" s="108"/>
      <c r="HQ97" s="108"/>
      <c r="HR97" s="108"/>
      <c r="HS97" s="108"/>
      <c r="HT97" s="108"/>
      <c r="HU97" s="108"/>
      <c r="HV97" s="108"/>
      <c r="HW97" s="108"/>
      <c r="HX97" s="108"/>
      <c r="HY97" s="108"/>
      <c r="HZ97" s="108"/>
      <c r="IA97" s="108"/>
      <c r="IB97" s="108"/>
      <c r="IC97" s="108"/>
      <c r="ID97" s="108"/>
      <c r="IE97" s="108"/>
      <c r="IF97" s="108"/>
      <c r="IG97" s="108"/>
      <c r="IH97" s="108"/>
    </row>
    <row r="98" spans="1:242" s="32" customFormat="1" ht="12.95" customHeight="1" x14ac:dyDescent="0.2">
      <c r="A98" s="112" t="s">
        <v>200</v>
      </c>
      <c r="B98" s="51">
        <v>89</v>
      </c>
      <c r="C98" s="51" t="s">
        <v>201</v>
      </c>
      <c r="D98" s="30"/>
      <c r="E98" s="108">
        <f t="shared" si="229"/>
        <v>0.1</v>
      </c>
      <c r="F98" s="108">
        <f t="shared" si="177"/>
        <v>0</v>
      </c>
      <c r="G98" s="108">
        <f t="shared" si="178"/>
        <v>0</v>
      </c>
      <c r="H98" s="108">
        <f t="shared" si="179"/>
        <v>0</v>
      </c>
      <c r="I98" s="108">
        <f t="shared" si="180"/>
        <v>0.1</v>
      </c>
      <c r="J98" s="108">
        <f t="shared" ref="J98:U98" si="232">J99+J100</f>
        <v>0</v>
      </c>
      <c r="K98" s="108">
        <f t="shared" si="232"/>
        <v>0</v>
      </c>
      <c r="L98" s="108">
        <f t="shared" si="232"/>
        <v>0</v>
      </c>
      <c r="M98" s="108">
        <f t="shared" si="232"/>
        <v>0</v>
      </c>
      <c r="N98" s="108">
        <f t="shared" si="232"/>
        <v>0</v>
      </c>
      <c r="O98" s="108">
        <f t="shared" si="232"/>
        <v>0</v>
      </c>
      <c r="P98" s="108">
        <f t="shared" si="232"/>
        <v>0</v>
      </c>
      <c r="Q98" s="108">
        <f t="shared" si="232"/>
        <v>0</v>
      </c>
      <c r="R98" s="108">
        <f t="shared" si="232"/>
        <v>0</v>
      </c>
      <c r="S98" s="108">
        <f t="shared" si="232"/>
        <v>0</v>
      </c>
      <c r="T98" s="108">
        <f t="shared" si="232"/>
        <v>0</v>
      </c>
      <c r="U98" s="108">
        <f t="shared" si="232"/>
        <v>0.1</v>
      </c>
      <c r="V98" s="108">
        <f t="shared" si="230"/>
        <v>666.19999999999993</v>
      </c>
      <c r="W98" s="108">
        <f t="shared" si="181"/>
        <v>0</v>
      </c>
      <c r="X98" s="108">
        <f t="shared" si="182"/>
        <v>0</v>
      </c>
      <c r="Y98" s="108">
        <f t="shared" si="183"/>
        <v>0</v>
      </c>
      <c r="Z98" s="108">
        <f t="shared" si="184"/>
        <v>666.19999999999993</v>
      </c>
      <c r="AA98" s="108">
        <f t="shared" ref="AA98:AL98" si="233">AA99+AA100</f>
        <v>0</v>
      </c>
      <c r="AB98" s="108">
        <f t="shared" si="233"/>
        <v>0</v>
      </c>
      <c r="AC98" s="108">
        <f t="shared" si="233"/>
        <v>0</v>
      </c>
      <c r="AD98" s="108">
        <f t="shared" si="233"/>
        <v>0</v>
      </c>
      <c r="AE98" s="108">
        <f t="shared" si="233"/>
        <v>0</v>
      </c>
      <c r="AF98" s="108">
        <f t="shared" si="233"/>
        <v>0</v>
      </c>
      <c r="AG98" s="108">
        <f t="shared" si="233"/>
        <v>0</v>
      </c>
      <c r="AH98" s="108">
        <f t="shared" si="233"/>
        <v>0</v>
      </c>
      <c r="AI98" s="108">
        <f t="shared" si="233"/>
        <v>0</v>
      </c>
      <c r="AJ98" s="108">
        <f t="shared" si="233"/>
        <v>0</v>
      </c>
      <c r="AK98" s="108">
        <f t="shared" si="233"/>
        <v>0</v>
      </c>
      <c r="AL98" s="108">
        <f t="shared" si="233"/>
        <v>666.19999999999993</v>
      </c>
      <c r="AM98" s="108">
        <f t="shared" si="231"/>
        <v>5071.7</v>
      </c>
      <c r="AN98" s="108">
        <f t="shared" si="185"/>
        <v>0</v>
      </c>
      <c r="AO98" s="108">
        <f t="shared" si="186"/>
        <v>0</v>
      </c>
      <c r="AP98" s="108">
        <f t="shared" si="187"/>
        <v>0</v>
      </c>
      <c r="AQ98" s="108">
        <f t="shared" si="188"/>
        <v>5071.7</v>
      </c>
      <c r="AR98" s="108">
        <f t="shared" ref="AR98:BC98" si="234">AR99+AR100</f>
        <v>0</v>
      </c>
      <c r="AS98" s="108">
        <f t="shared" si="234"/>
        <v>0</v>
      </c>
      <c r="AT98" s="108">
        <f t="shared" si="234"/>
        <v>0</v>
      </c>
      <c r="AU98" s="108">
        <f t="shared" si="234"/>
        <v>0</v>
      </c>
      <c r="AV98" s="108">
        <f t="shared" si="234"/>
        <v>0</v>
      </c>
      <c r="AW98" s="108">
        <f t="shared" si="234"/>
        <v>0</v>
      </c>
      <c r="AX98" s="108">
        <f t="shared" si="234"/>
        <v>0</v>
      </c>
      <c r="AY98" s="108">
        <f t="shared" si="234"/>
        <v>0</v>
      </c>
      <c r="AZ98" s="108">
        <f t="shared" si="234"/>
        <v>0</v>
      </c>
      <c r="BA98" s="108">
        <f t="shared" si="234"/>
        <v>0</v>
      </c>
      <c r="BB98" s="108">
        <f t="shared" si="234"/>
        <v>0</v>
      </c>
      <c r="BC98" s="108">
        <f t="shared" si="234"/>
        <v>5071.7</v>
      </c>
      <c r="BD98" s="108">
        <f t="shared" si="189"/>
        <v>33756</v>
      </c>
      <c r="BE98" s="108">
        <f t="shared" si="190"/>
        <v>0</v>
      </c>
      <c r="BF98" s="108">
        <f t="shared" si="191"/>
        <v>0</v>
      </c>
      <c r="BG98" s="108">
        <f t="shared" si="192"/>
        <v>0</v>
      </c>
      <c r="BH98" s="108">
        <f t="shared" si="193"/>
        <v>33756</v>
      </c>
      <c r="BI98" s="108">
        <f t="shared" ref="BI98:BT98" si="235">BI99+BI100</f>
        <v>0</v>
      </c>
      <c r="BJ98" s="108">
        <f t="shared" si="235"/>
        <v>0</v>
      </c>
      <c r="BK98" s="108">
        <f t="shared" si="235"/>
        <v>0</v>
      </c>
      <c r="BL98" s="108">
        <f t="shared" si="235"/>
        <v>0</v>
      </c>
      <c r="BM98" s="108">
        <f t="shared" si="235"/>
        <v>0</v>
      </c>
      <c r="BN98" s="108">
        <f t="shared" si="235"/>
        <v>0</v>
      </c>
      <c r="BO98" s="108">
        <f t="shared" si="235"/>
        <v>0</v>
      </c>
      <c r="BP98" s="108">
        <f t="shared" si="235"/>
        <v>0</v>
      </c>
      <c r="BQ98" s="108">
        <f t="shared" si="235"/>
        <v>0</v>
      </c>
      <c r="BR98" s="108">
        <f t="shared" si="235"/>
        <v>0</v>
      </c>
      <c r="BS98" s="108">
        <f t="shared" si="235"/>
        <v>0</v>
      </c>
      <c r="BT98" s="108">
        <f t="shared" si="235"/>
        <v>33756</v>
      </c>
      <c r="BU98" s="108">
        <f t="shared" si="194"/>
        <v>59584</v>
      </c>
      <c r="BV98" s="108">
        <f t="shared" si="195"/>
        <v>0</v>
      </c>
      <c r="BW98" s="108">
        <f t="shared" si="196"/>
        <v>0</v>
      </c>
      <c r="BX98" s="108">
        <f t="shared" si="197"/>
        <v>0</v>
      </c>
      <c r="BY98" s="108">
        <f t="shared" si="198"/>
        <v>59584</v>
      </c>
      <c r="BZ98" s="108">
        <f t="shared" ref="BZ98:CK98" si="236">BZ99+BZ100</f>
        <v>0</v>
      </c>
      <c r="CA98" s="108">
        <f t="shared" si="236"/>
        <v>0</v>
      </c>
      <c r="CB98" s="108">
        <f t="shared" si="236"/>
        <v>0</v>
      </c>
      <c r="CC98" s="108">
        <f t="shared" si="236"/>
        <v>0</v>
      </c>
      <c r="CD98" s="108">
        <f t="shared" si="236"/>
        <v>0</v>
      </c>
      <c r="CE98" s="108">
        <f t="shared" si="236"/>
        <v>0</v>
      </c>
      <c r="CF98" s="108">
        <f t="shared" si="236"/>
        <v>0</v>
      </c>
      <c r="CG98" s="108">
        <f t="shared" si="236"/>
        <v>0</v>
      </c>
      <c r="CH98" s="108">
        <f t="shared" si="236"/>
        <v>0</v>
      </c>
      <c r="CI98" s="108">
        <f t="shared" si="236"/>
        <v>0</v>
      </c>
      <c r="CJ98" s="108">
        <f t="shared" si="236"/>
        <v>0</v>
      </c>
      <c r="CK98" s="108">
        <f t="shared" si="236"/>
        <v>59584</v>
      </c>
      <c r="CL98" s="108">
        <f t="shared" si="199"/>
        <v>79677</v>
      </c>
      <c r="CM98" s="108">
        <v>12653.8</v>
      </c>
      <c r="CN98" s="108">
        <v>18536</v>
      </c>
      <c r="CO98" s="108">
        <v>27124.799999999999</v>
      </c>
      <c r="CP98" s="108">
        <v>21362.400000000001</v>
      </c>
      <c r="CQ98" s="108">
        <f t="shared" ref="CQ98:DB98" si="237">CQ99+CQ100</f>
        <v>2723.7</v>
      </c>
      <c r="CR98" s="108">
        <f t="shared" si="237"/>
        <v>7362.4000000000005</v>
      </c>
      <c r="CS98" s="108">
        <f t="shared" si="237"/>
        <v>12653.800000000001</v>
      </c>
      <c r="CT98" s="108">
        <v>17747.2</v>
      </c>
      <c r="CU98" s="108">
        <f t="shared" si="237"/>
        <v>22732</v>
      </c>
      <c r="CV98" s="108">
        <f t="shared" si="237"/>
        <v>31189.8</v>
      </c>
      <c r="CW98" s="108">
        <f t="shared" si="237"/>
        <v>36843</v>
      </c>
      <c r="CX98" s="108">
        <f t="shared" si="237"/>
        <v>49340.100000000006</v>
      </c>
      <c r="CY98" s="108">
        <f t="shared" si="237"/>
        <v>58314.6</v>
      </c>
      <c r="CZ98" s="108">
        <f t="shared" si="237"/>
        <v>66379.7</v>
      </c>
      <c r="DA98" s="108">
        <f t="shared" si="237"/>
        <v>69753.5</v>
      </c>
      <c r="DB98" s="108">
        <f t="shared" si="237"/>
        <v>79677</v>
      </c>
      <c r="DC98" s="108">
        <f t="shared" si="207"/>
        <v>81786</v>
      </c>
      <c r="DD98" s="108">
        <v>13791.9</v>
      </c>
      <c r="DE98" s="108">
        <v>17708.3</v>
      </c>
      <c r="DF98" s="108">
        <v>29774.799999999999</v>
      </c>
      <c r="DG98" s="108">
        <v>20511</v>
      </c>
      <c r="DH98" s="108">
        <f t="shared" ref="DH98:DS98" si="238">DH99+DH100</f>
        <v>5252.2</v>
      </c>
      <c r="DI98" s="108">
        <f t="shared" si="238"/>
        <v>11236.8</v>
      </c>
      <c r="DJ98" s="108">
        <f t="shared" si="238"/>
        <v>13791.9</v>
      </c>
      <c r="DK98" s="108">
        <f t="shared" si="238"/>
        <v>19243.399999999998</v>
      </c>
      <c r="DL98" s="108">
        <f t="shared" si="238"/>
        <v>25721.5</v>
      </c>
      <c r="DM98" s="108">
        <f t="shared" si="238"/>
        <v>31500.2</v>
      </c>
      <c r="DN98" s="108">
        <f t="shared" si="238"/>
        <v>39781.199999999997</v>
      </c>
      <c r="DO98" s="108">
        <f t="shared" si="238"/>
        <v>47284.5</v>
      </c>
      <c r="DP98" s="108">
        <f t="shared" si="238"/>
        <v>61275</v>
      </c>
      <c r="DQ98" s="108">
        <f t="shared" si="238"/>
        <v>69941.7</v>
      </c>
      <c r="DR98" s="108">
        <f t="shared" si="238"/>
        <v>74904</v>
      </c>
      <c r="DS98" s="108">
        <f t="shared" si="238"/>
        <v>81786</v>
      </c>
      <c r="DT98" s="108">
        <f t="shared" si="200"/>
        <v>106989</v>
      </c>
      <c r="DU98" s="108">
        <v>24130.9</v>
      </c>
      <c r="DV98" s="108">
        <v>25633.5</v>
      </c>
      <c r="DW98" s="108">
        <v>25564</v>
      </c>
      <c r="DX98" s="108">
        <v>31660.6</v>
      </c>
      <c r="DY98" s="108">
        <f t="shared" ref="DY98:EJ98" si="239">DY99+DY100</f>
        <v>12001.199999999999</v>
      </c>
      <c r="DZ98" s="108">
        <f t="shared" si="239"/>
        <v>17512.800000000003</v>
      </c>
      <c r="EA98" s="108">
        <f t="shared" si="239"/>
        <v>24130.9</v>
      </c>
      <c r="EB98" s="108">
        <f t="shared" si="239"/>
        <v>33886.1</v>
      </c>
      <c r="EC98" s="108">
        <f t="shared" si="239"/>
        <v>42621.5</v>
      </c>
      <c r="ED98" s="108">
        <f t="shared" si="239"/>
        <v>49764.4</v>
      </c>
      <c r="EE98" s="108">
        <f t="shared" si="239"/>
        <v>59493.8</v>
      </c>
      <c r="EF98" s="108">
        <f t="shared" si="239"/>
        <v>68103.7</v>
      </c>
      <c r="EG98" s="108">
        <f t="shared" si="239"/>
        <v>75328.399999999994</v>
      </c>
      <c r="EH98" s="108">
        <f t="shared" si="239"/>
        <v>90811.3</v>
      </c>
      <c r="EI98" s="108">
        <f t="shared" si="239"/>
        <v>98999.9</v>
      </c>
      <c r="EJ98" s="108">
        <f t="shared" si="239"/>
        <v>106989</v>
      </c>
      <c r="EK98" s="108">
        <v>133314</v>
      </c>
      <c r="EL98" s="108">
        <v>30328.5</v>
      </c>
      <c r="EM98" s="108">
        <v>30900.3</v>
      </c>
      <c r="EN98" s="108">
        <v>36057.599999999999</v>
      </c>
      <c r="EO98" s="108">
        <v>36027.599999999999</v>
      </c>
      <c r="EP98" s="108">
        <f t="shared" ref="EP98:EW98" si="240">EP99+EP100</f>
        <v>10308.6</v>
      </c>
      <c r="EQ98" s="108">
        <f t="shared" si="240"/>
        <v>20546.5</v>
      </c>
      <c r="ER98" s="108">
        <f t="shared" si="240"/>
        <v>30328.5</v>
      </c>
      <c r="ES98" s="108">
        <f t="shared" si="240"/>
        <v>43404.6</v>
      </c>
      <c r="ET98" s="108">
        <f t="shared" si="240"/>
        <v>52179.199999999997</v>
      </c>
      <c r="EU98" s="108">
        <f t="shared" si="240"/>
        <v>61228.800000000003</v>
      </c>
      <c r="EV98" s="108">
        <f t="shared" si="240"/>
        <v>78540.400000000009</v>
      </c>
      <c r="EW98" s="108">
        <f t="shared" si="240"/>
        <v>87215.2</v>
      </c>
      <c r="EX98" s="108">
        <v>97286.399999999994</v>
      </c>
      <c r="EY98" s="108">
        <v>115800.9</v>
      </c>
      <c r="EZ98" s="108">
        <v>123509.2</v>
      </c>
      <c r="FA98" s="108">
        <v>133314</v>
      </c>
      <c r="FB98" s="108">
        <v>183536</v>
      </c>
      <c r="FC98" s="108">
        <v>33302.199999999997</v>
      </c>
      <c r="FD98" s="108">
        <v>39939.199999999997</v>
      </c>
      <c r="FE98" s="108">
        <v>35863.199999999997</v>
      </c>
      <c r="FF98" s="108">
        <v>74431.399999999994</v>
      </c>
      <c r="FG98" s="108">
        <v>12139.2</v>
      </c>
      <c r="FH98" s="108">
        <v>24115.200000000001</v>
      </c>
      <c r="FI98" s="108">
        <v>33302.199999999997</v>
      </c>
      <c r="FJ98" s="108">
        <v>49311.1</v>
      </c>
      <c r="FK98" s="108">
        <v>60113.2</v>
      </c>
      <c r="FL98" s="108">
        <v>73241.399999999994</v>
      </c>
      <c r="FM98" s="108">
        <v>88491.199999999997</v>
      </c>
      <c r="FN98" s="108">
        <v>97241.8</v>
      </c>
      <c r="FO98" s="108">
        <v>109104.6</v>
      </c>
      <c r="FP98" s="108">
        <v>139638.1</v>
      </c>
      <c r="FQ98" s="108">
        <v>166893.70000000001</v>
      </c>
      <c r="FR98" s="108">
        <v>183536</v>
      </c>
      <c r="FS98" s="108">
        <v>469524</v>
      </c>
      <c r="FT98" s="108">
        <v>48294.8</v>
      </c>
      <c r="FU98" s="108">
        <v>190387.4</v>
      </c>
      <c r="FV98" s="108">
        <v>120113.1</v>
      </c>
      <c r="FW98" s="108">
        <v>110728.7</v>
      </c>
      <c r="FX98" s="108">
        <v>14488.3</v>
      </c>
      <c r="FY98" s="108">
        <v>35192.1</v>
      </c>
      <c r="FZ98" s="108">
        <f>FZ99+FZ100</f>
        <v>48294.799999999996</v>
      </c>
      <c r="GA98" s="108">
        <v>81145.899999999994</v>
      </c>
      <c r="GB98" s="108">
        <v>216508.4</v>
      </c>
      <c r="GC98" s="108">
        <v>238682.2</v>
      </c>
      <c r="GD98" s="108">
        <v>298087.90000000002</v>
      </c>
      <c r="GE98" s="108">
        <v>324957.5</v>
      </c>
      <c r="GF98" s="108">
        <v>358795.3</v>
      </c>
      <c r="GG98" s="108">
        <v>384005.6</v>
      </c>
      <c r="GH98" s="108">
        <v>437804</v>
      </c>
      <c r="GI98" s="108">
        <v>469524</v>
      </c>
      <c r="GJ98" s="108">
        <v>409533.7</v>
      </c>
      <c r="GK98" s="108">
        <v>84716.4</v>
      </c>
      <c r="GL98" s="108">
        <v>100981.9</v>
      </c>
      <c r="GM98" s="108">
        <v>100574.5</v>
      </c>
      <c r="GN98" s="108">
        <v>123261</v>
      </c>
      <c r="GO98" s="108">
        <v>20544.8</v>
      </c>
      <c r="GP98" s="108">
        <v>46801.2</v>
      </c>
      <c r="GQ98" s="108">
        <v>84716.4</v>
      </c>
      <c r="GR98" s="108">
        <v>122619.7</v>
      </c>
      <c r="GS98" s="108">
        <v>156212.9</v>
      </c>
      <c r="GT98" s="108">
        <v>185698.3</v>
      </c>
      <c r="GU98" s="108">
        <v>236814.3</v>
      </c>
      <c r="GV98" s="108">
        <v>255611.8</v>
      </c>
      <c r="GW98" s="108">
        <v>286272.8</v>
      </c>
      <c r="GX98" s="108">
        <v>318511.90000000002</v>
      </c>
      <c r="GY98" s="108">
        <v>363165.7</v>
      </c>
      <c r="GZ98" s="108">
        <v>409533.8</v>
      </c>
      <c r="HA98" s="108">
        <v>378530.5</v>
      </c>
      <c r="HB98" s="108">
        <v>71704.899999999994</v>
      </c>
      <c r="HC98" s="108">
        <v>115353.9</v>
      </c>
      <c r="HD98" s="108">
        <v>95587.9</v>
      </c>
      <c r="HE98" s="108">
        <v>95883.8</v>
      </c>
      <c r="HF98" s="108">
        <v>31464.3</v>
      </c>
      <c r="HG98" s="108">
        <v>52974.1</v>
      </c>
      <c r="HH98" s="108">
        <v>71704.899999999994</v>
      </c>
      <c r="HI98" s="108">
        <v>105583.5</v>
      </c>
      <c r="HJ98" s="108">
        <v>142341.79999999999</v>
      </c>
      <c r="HK98" s="108">
        <v>187058.8</v>
      </c>
      <c r="HL98" s="108">
        <v>223184</v>
      </c>
      <c r="HM98" s="108">
        <v>256120.5</v>
      </c>
      <c r="HN98" s="108">
        <v>282646.7</v>
      </c>
      <c r="HO98" s="108">
        <v>317867.40000000002</v>
      </c>
      <c r="HP98" s="108">
        <v>346655</v>
      </c>
      <c r="HQ98" s="108">
        <v>378530.5</v>
      </c>
      <c r="HR98" s="108">
        <v>444059.8</v>
      </c>
      <c r="HS98" s="108">
        <v>80504</v>
      </c>
      <c r="HT98" s="108">
        <v>124955.9</v>
      </c>
      <c r="HU98" s="108">
        <v>137212.6</v>
      </c>
      <c r="HV98" s="108">
        <v>101387.3</v>
      </c>
      <c r="HW98" s="108">
        <v>27317.3</v>
      </c>
      <c r="HX98" s="108">
        <v>53790.2</v>
      </c>
      <c r="HY98" s="108">
        <v>80504</v>
      </c>
      <c r="HZ98" s="108">
        <v>119176.4</v>
      </c>
      <c r="IA98" s="108">
        <v>160031.70000000001</v>
      </c>
      <c r="IB98" s="108">
        <v>205459.9</v>
      </c>
      <c r="IC98" s="108">
        <v>259743.1</v>
      </c>
      <c r="ID98" s="108">
        <v>289004.5</v>
      </c>
      <c r="IE98" s="108">
        <v>342672.5</v>
      </c>
      <c r="IF98" s="108">
        <v>374273.9</v>
      </c>
      <c r="IG98" s="108">
        <v>403890.5</v>
      </c>
      <c r="IH98" s="108">
        <v>444059.8</v>
      </c>
    </row>
    <row r="99" spans="1:242" s="32" customFormat="1" ht="24" customHeight="1" x14ac:dyDescent="0.2">
      <c r="A99" s="112" t="s">
        <v>202</v>
      </c>
      <c r="B99" s="51">
        <v>90</v>
      </c>
      <c r="C99" s="51" t="s">
        <v>203</v>
      </c>
      <c r="D99" s="33"/>
      <c r="E99" s="108">
        <f t="shared" si="229"/>
        <v>0</v>
      </c>
      <c r="F99" s="108">
        <f t="shared" si="177"/>
        <v>0</v>
      </c>
      <c r="G99" s="108">
        <f t="shared" si="178"/>
        <v>0</v>
      </c>
      <c r="H99" s="108">
        <f t="shared" si="179"/>
        <v>0</v>
      </c>
      <c r="I99" s="108">
        <f t="shared" si="180"/>
        <v>0</v>
      </c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>
        <f t="shared" si="230"/>
        <v>9.4</v>
      </c>
      <c r="W99" s="108">
        <f t="shared" si="181"/>
        <v>0</v>
      </c>
      <c r="X99" s="108">
        <f t="shared" si="182"/>
        <v>0</v>
      </c>
      <c r="Y99" s="108">
        <f t="shared" si="183"/>
        <v>0</v>
      </c>
      <c r="Z99" s="108">
        <f t="shared" si="184"/>
        <v>9.4</v>
      </c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  <c r="AL99" s="108">
        <v>9.4</v>
      </c>
      <c r="AM99" s="108">
        <f t="shared" si="231"/>
        <v>46.5</v>
      </c>
      <c r="AN99" s="108">
        <f t="shared" si="185"/>
        <v>0</v>
      </c>
      <c r="AO99" s="108">
        <f t="shared" si="186"/>
        <v>0</v>
      </c>
      <c r="AP99" s="108">
        <f t="shared" si="187"/>
        <v>0</v>
      </c>
      <c r="AQ99" s="108">
        <f t="shared" si="188"/>
        <v>46.5</v>
      </c>
      <c r="AR99" s="108"/>
      <c r="AS99" s="108"/>
      <c r="AT99" s="108"/>
      <c r="AU99" s="108"/>
      <c r="AV99" s="108"/>
      <c r="AW99" s="108"/>
      <c r="AX99" s="108"/>
      <c r="AY99" s="108"/>
      <c r="AZ99" s="108"/>
      <c r="BA99" s="108"/>
      <c r="BB99" s="108"/>
      <c r="BC99" s="108">
        <v>46.5</v>
      </c>
      <c r="BD99" s="108">
        <f t="shared" si="189"/>
        <v>127</v>
      </c>
      <c r="BE99" s="108">
        <f t="shared" si="190"/>
        <v>0</v>
      </c>
      <c r="BF99" s="108">
        <f t="shared" si="191"/>
        <v>0</v>
      </c>
      <c r="BG99" s="108">
        <f t="shared" si="192"/>
        <v>0</v>
      </c>
      <c r="BH99" s="108">
        <f t="shared" si="193"/>
        <v>127</v>
      </c>
      <c r="BI99" s="108"/>
      <c r="BJ99" s="108"/>
      <c r="BK99" s="108"/>
      <c r="BL99" s="108"/>
      <c r="BM99" s="108"/>
      <c r="BN99" s="108"/>
      <c r="BO99" s="108"/>
      <c r="BP99" s="108"/>
      <c r="BQ99" s="108"/>
      <c r="BR99" s="108"/>
      <c r="BS99" s="108"/>
      <c r="BT99" s="108">
        <v>127</v>
      </c>
      <c r="BU99" s="108">
        <f t="shared" si="194"/>
        <v>1335</v>
      </c>
      <c r="BV99" s="108">
        <f t="shared" si="195"/>
        <v>0</v>
      </c>
      <c r="BW99" s="108">
        <f t="shared" si="196"/>
        <v>0</v>
      </c>
      <c r="BX99" s="108">
        <f t="shared" si="197"/>
        <v>0</v>
      </c>
      <c r="BY99" s="108">
        <f t="shared" si="198"/>
        <v>1335</v>
      </c>
      <c r="BZ99" s="108"/>
      <c r="CA99" s="108"/>
      <c r="CB99" s="108"/>
      <c r="CC99" s="108"/>
      <c r="CD99" s="108"/>
      <c r="CE99" s="108"/>
      <c r="CF99" s="108"/>
      <c r="CG99" s="108"/>
      <c r="CH99" s="108"/>
      <c r="CI99" s="108"/>
      <c r="CJ99" s="108"/>
      <c r="CK99" s="108">
        <v>1335</v>
      </c>
      <c r="CL99" s="108">
        <f t="shared" si="199"/>
        <v>1308</v>
      </c>
      <c r="CM99" s="108">
        <v>284.10000000000002</v>
      </c>
      <c r="CN99" s="108">
        <v>518.20000000000005</v>
      </c>
      <c r="CO99" s="108">
        <v>1300.0999999999999</v>
      </c>
      <c r="CP99" s="108">
        <v>-794.4</v>
      </c>
      <c r="CQ99" s="108">
        <v>258.60000000000002</v>
      </c>
      <c r="CR99" s="108">
        <v>167.3</v>
      </c>
      <c r="CS99" s="108">
        <v>284.10000000000002</v>
      </c>
      <c r="CT99" s="108">
        <v>315</v>
      </c>
      <c r="CU99" s="108">
        <v>503.8</v>
      </c>
      <c r="CV99" s="108">
        <v>802.3</v>
      </c>
      <c r="CW99" s="108">
        <v>1114.7</v>
      </c>
      <c r="CX99" s="108">
        <v>2022.3</v>
      </c>
      <c r="CY99" s="108">
        <v>2102.4</v>
      </c>
      <c r="CZ99" s="108">
        <v>2165.6999999999998</v>
      </c>
      <c r="DA99" s="108">
        <v>2200.9</v>
      </c>
      <c r="DB99" s="108">
        <v>1308</v>
      </c>
      <c r="DC99" s="108">
        <f t="shared" si="207"/>
        <v>1860</v>
      </c>
      <c r="DD99" s="108">
        <v>143.5</v>
      </c>
      <c r="DE99" s="108">
        <v>1041</v>
      </c>
      <c r="DF99" s="108">
        <v>442.9</v>
      </c>
      <c r="DG99" s="108">
        <v>232.6</v>
      </c>
      <c r="DH99" s="108">
        <v>15.4</v>
      </c>
      <c r="DI99" s="108">
        <v>63</v>
      </c>
      <c r="DJ99" s="108">
        <v>143.5</v>
      </c>
      <c r="DK99" s="108">
        <v>303.10000000000002</v>
      </c>
      <c r="DL99" s="108">
        <v>670.3</v>
      </c>
      <c r="DM99" s="108">
        <v>1184.5</v>
      </c>
      <c r="DN99" s="108">
        <v>1368</v>
      </c>
      <c r="DO99" s="108">
        <v>1517.8</v>
      </c>
      <c r="DP99" s="108">
        <v>1627.4</v>
      </c>
      <c r="DQ99" s="108">
        <v>1691.7</v>
      </c>
      <c r="DR99" s="108">
        <v>1749.7</v>
      </c>
      <c r="DS99" s="108">
        <v>1860</v>
      </c>
      <c r="DT99" s="108">
        <f t="shared" si="200"/>
        <v>3186</v>
      </c>
      <c r="DU99" s="108">
        <v>142.69999999999999</v>
      </c>
      <c r="DV99" s="108">
        <v>1854.6</v>
      </c>
      <c r="DW99" s="108">
        <v>873.1</v>
      </c>
      <c r="DX99" s="108">
        <v>315.60000000000002</v>
      </c>
      <c r="DY99" s="108">
        <v>28.8</v>
      </c>
      <c r="DZ99" s="108">
        <v>81.900000000000006</v>
      </c>
      <c r="EA99" s="108">
        <v>142.69999999999999</v>
      </c>
      <c r="EB99" s="108">
        <v>450.9</v>
      </c>
      <c r="EC99" s="108">
        <v>1266.8</v>
      </c>
      <c r="ED99" s="108">
        <v>1997.3</v>
      </c>
      <c r="EE99" s="108">
        <v>2478.3000000000002</v>
      </c>
      <c r="EF99" s="108">
        <v>2707.7</v>
      </c>
      <c r="EG99" s="108">
        <v>2870.4</v>
      </c>
      <c r="EH99" s="108">
        <v>2987.2</v>
      </c>
      <c r="EI99" s="108">
        <v>3070.5</v>
      </c>
      <c r="EJ99" s="108">
        <v>3186</v>
      </c>
      <c r="EK99" s="108">
        <v>5392</v>
      </c>
      <c r="EL99" s="108">
        <v>342</v>
      </c>
      <c r="EM99" s="108">
        <v>3872.8</v>
      </c>
      <c r="EN99" s="108">
        <v>892.7</v>
      </c>
      <c r="EO99" s="108">
        <v>284.5</v>
      </c>
      <c r="EP99" s="108">
        <v>227.4</v>
      </c>
      <c r="EQ99" s="108">
        <v>95.5</v>
      </c>
      <c r="ER99" s="108">
        <v>342</v>
      </c>
      <c r="ES99" s="108">
        <v>1334.4</v>
      </c>
      <c r="ET99" s="108">
        <v>3168.5</v>
      </c>
      <c r="EU99" s="108">
        <v>4214.8</v>
      </c>
      <c r="EV99" s="108">
        <v>4717.3</v>
      </c>
      <c r="EW99" s="108">
        <v>4923.8999999999996</v>
      </c>
      <c r="EX99" s="108">
        <v>5107.5</v>
      </c>
      <c r="EY99" s="108">
        <v>5192.8999999999996</v>
      </c>
      <c r="EZ99" s="108">
        <v>5293.9</v>
      </c>
      <c r="FA99" s="108">
        <v>5392</v>
      </c>
      <c r="FB99" s="108">
        <v>6703</v>
      </c>
      <c r="FC99" s="108">
        <v>229.2</v>
      </c>
      <c r="FD99" s="108">
        <v>4418.8</v>
      </c>
      <c r="FE99" s="108">
        <v>1490.6</v>
      </c>
      <c r="FF99" s="108">
        <v>564.4</v>
      </c>
      <c r="FG99" s="108">
        <v>35.5</v>
      </c>
      <c r="FH99" s="108">
        <v>95.6</v>
      </c>
      <c r="FI99" s="108">
        <v>229.2</v>
      </c>
      <c r="FJ99" s="108">
        <v>1123.3</v>
      </c>
      <c r="FK99" s="108">
        <v>3122.4</v>
      </c>
      <c r="FL99" s="108">
        <v>4648</v>
      </c>
      <c r="FM99" s="108">
        <v>5207.6000000000004</v>
      </c>
      <c r="FN99" s="108">
        <v>5582.9</v>
      </c>
      <c r="FO99" s="108">
        <v>6138.6</v>
      </c>
      <c r="FP99" s="108">
        <v>6547.3</v>
      </c>
      <c r="FQ99" s="108">
        <v>6617.3</v>
      </c>
      <c r="FR99" s="108">
        <v>6703</v>
      </c>
      <c r="FS99" s="108">
        <v>34851</v>
      </c>
      <c r="FT99" s="108">
        <v>708.6</v>
      </c>
      <c r="FU99" s="108">
        <v>19000.3</v>
      </c>
      <c r="FV99" s="108">
        <v>7202</v>
      </c>
      <c r="FW99" s="108">
        <v>7940.1</v>
      </c>
      <c r="FX99" s="108">
        <v>105.7</v>
      </c>
      <c r="FY99" s="108">
        <v>274.2</v>
      </c>
      <c r="FZ99" s="108">
        <v>708.6</v>
      </c>
      <c r="GA99" s="108">
        <v>11386.9</v>
      </c>
      <c r="GB99" s="108">
        <v>18741.8</v>
      </c>
      <c r="GC99" s="108">
        <v>19708.900000000001</v>
      </c>
      <c r="GD99" s="108">
        <v>19871.2</v>
      </c>
      <c r="GE99" s="108">
        <v>22341.599999999999</v>
      </c>
      <c r="GF99" s="108">
        <v>26910.9</v>
      </c>
      <c r="GG99" s="108">
        <v>30266</v>
      </c>
      <c r="GH99" s="108">
        <v>33408.300000000003</v>
      </c>
      <c r="GI99" s="108">
        <v>34851</v>
      </c>
      <c r="GJ99" s="108">
        <v>34912.9</v>
      </c>
      <c r="GK99" s="108">
        <v>1900.2</v>
      </c>
      <c r="GL99" s="108">
        <v>22727.8</v>
      </c>
      <c r="GM99" s="108">
        <v>8612.6</v>
      </c>
      <c r="GN99" s="108">
        <v>1672.3</v>
      </c>
      <c r="GO99" s="108">
        <v>337.6</v>
      </c>
      <c r="GP99" s="108">
        <v>930.1</v>
      </c>
      <c r="GQ99" s="108">
        <v>1900.2</v>
      </c>
      <c r="GR99" s="108">
        <v>4798.3</v>
      </c>
      <c r="GS99" s="108">
        <v>15147.3</v>
      </c>
      <c r="GT99" s="108">
        <v>24628</v>
      </c>
      <c r="GU99" s="108">
        <v>29902.5</v>
      </c>
      <c r="GV99" s="108">
        <v>32226.799999999999</v>
      </c>
      <c r="GW99" s="108">
        <v>33240.6</v>
      </c>
      <c r="GX99" s="108">
        <v>33865.4</v>
      </c>
      <c r="GY99" s="108">
        <v>34462.300000000003</v>
      </c>
      <c r="GZ99" s="108">
        <v>34912.9</v>
      </c>
      <c r="HA99" s="108">
        <v>41875.9</v>
      </c>
      <c r="HB99" s="108">
        <v>2242.1999999999998</v>
      </c>
      <c r="HC99" s="108">
        <v>28062.6</v>
      </c>
      <c r="HD99" s="108">
        <v>9437.4</v>
      </c>
      <c r="HE99" s="108">
        <v>2133.6999999999998</v>
      </c>
      <c r="HF99" s="108">
        <v>334.8</v>
      </c>
      <c r="HG99" s="108">
        <v>975.9</v>
      </c>
      <c r="HH99" s="108">
        <v>2242.1999999999998</v>
      </c>
      <c r="HI99" s="108">
        <v>6498.6</v>
      </c>
      <c r="HJ99" s="108">
        <v>18581.2</v>
      </c>
      <c r="HK99" s="108">
        <v>30304.799999999999</v>
      </c>
      <c r="HL99" s="108">
        <v>36050.9</v>
      </c>
      <c r="HM99" s="108">
        <v>38429.699999999997</v>
      </c>
      <c r="HN99" s="108">
        <v>39742.199999999997</v>
      </c>
      <c r="HO99" s="108">
        <v>40723.5</v>
      </c>
      <c r="HP99" s="108">
        <v>41337.599999999999</v>
      </c>
      <c r="HQ99" s="108">
        <v>41875.9</v>
      </c>
      <c r="HR99" s="108">
        <v>45156</v>
      </c>
      <c r="HS99" s="108">
        <v>1786.4</v>
      </c>
      <c r="HT99" s="108">
        <v>29984.3</v>
      </c>
      <c r="HU99" s="108">
        <v>10980.3</v>
      </c>
      <c r="HV99" s="108">
        <v>2405</v>
      </c>
      <c r="HW99" s="108">
        <v>289</v>
      </c>
      <c r="HX99" s="108">
        <v>768.4</v>
      </c>
      <c r="HY99" s="108">
        <v>1786.4</v>
      </c>
      <c r="HZ99" s="108">
        <v>6201.2</v>
      </c>
      <c r="IA99" s="108">
        <v>18732.3</v>
      </c>
      <c r="IB99" s="108">
        <v>31770.7</v>
      </c>
      <c r="IC99" s="108">
        <v>37791.9</v>
      </c>
      <c r="ID99" s="108">
        <v>40627.199999999997</v>
      </c>
      <c r="IE99" s="108">
        <v>42751</v>
      </c>
      <c r="IF99" s="108">
        <v>43506.5</v>
      </c>
      <c r="IG99" s="108">
        <v>44141.2</v>
      </c>
      <c r="IH99" s="108">
        <v>45156</v>
      </c>
    </row>
    <row r="100" spans="1:242" s="32" customFormat="1" ht="24" customHeight="1" x14ac:dyDescent="0.2">
      <c r="A100" s="112" t="s">
        <v>204</v>
      </c>
      <c r="B100" s="51">
        <v>91</v>
      </c>
      <c r="C100" s="51" t="s">
        <v>205</v>
      </c>
      <c r="D100" s="33"/>
      <c r="E100" s="108">
        <f t="shared" si="229"/>
        <v>0.1</v>
      </c>
      <c r="F100" s="108">
        <f t="shared" si="177"/>
        <v>0</v>
      </c>
      <c r="G100" s="108">
        <f t="shared" si="178"/>
        <v>0</v>
      </c>
      <c r="H100" s="108">
        <f t="shared" si="179"/>
        <v>0</v>
      </c>
      <c r="I100" s="108">
        <f t="shared" si="180"/>
        <v>0.1</v>
      </c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>
        <v>0.1</v>
      </c>
      <c r="V100" s="108">
        <f t="shared" si="230"/>
        <v>656.8</v>
      </c>
      <c r="W100" s="108">
        <f t="shared" si="181"/>
        <v>0</v>
      </c>
      <c r="X100" s="108">
        <f t="shared" si="182"/>
        <v>0</v>
      </c>
      <c r="Y100" s="108">
        <f t="shared" si="183"/>
        <v>0</v>
      </c>
      <c r="Z100" s="108">
        <f t="shared" si="184"/>
        <v>656.8</v>
      </c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  <c r="AL100" s="108">
        <v>656.8</v>
      </c>
      <c r="AM100" s="108">
        <f t="shared" si="231"/>
        <v>5025.2</v>
      </c>
      <c r="AN100" s="108">
        <f t="shared" si="185"/>
        <v>0</v>
      </c>
      <c r="AO100" s="108">
        <f t="shared" si="186"/>
        <v>0</v>
      </c>
      <c r="AP100" s="108">
        <f t="shared" si="187"/>
        <v>0</v>
      </c>
      <c r="AQ100" s="108">
        <f t="shared" si="188"/>
        <v>5025.2</v>
      </c>
      <c r="AR100" s="108"/>
      <c r="AS100" s="108"/>
      <c r="AT100" s="108"/>
      <c r="AU100" s="108"/>
      <c r="AV100" s="108"/>
      <c r="AW100" s="108"/>
      <c r="AX100" s="108"/>
      <c r="AY100" s="108"/>
      <c r="AZ100" s="108"/>
      <c r="BA100" s="108"/>
      <c r="BB100" s="108"/>
      <c r="BC100" s="108">
        <v>5025.2</v>
      </c>
      <c r="BD100" s="108">
        <f t="shared" si="189"/>
        <v>33629</v>
      </c>
      <c r="BE100" s="108">
        <f t="shared" si="190"/>
        <v>0</v>
      </c>
      <c r="BF100" s="108">
        <f t="shared" si="191"/>
        <v>0</v>
      </c>
      <c r="BG100" s="108">
        <f t="shared" si="192"/>
        <v>0</v>
      </c>
      <c r="BH100" s="108">
        <f t="shared" si="193"/>
        <v>33629</v>
      </c>
      <c r="BI100" s="108"/>
      <c r="BJ100" s="108"/>
      <c r="BK100" s="108"/>
      <c r="BL100" s="108"/>
      <c r="BM100" s="108"/>
      <c r="BN100" s="108"/>
      <c r="BO100" s="108"/>
      <c r="BP100" s="108"/>
      <c r="BQ100" s="108"/>
      <c r="BR100" s="108"/>
      <c r="BS100" s="108"/>
      <c r="BT100" s="108">
        <v>33629</v>
      </c>
      <c r="BU100" s="108">
        <f t="shared" si="194"/>
        <v>58249</v>
      </c>
      <c r="BV100" s="108">
        <f t="shared" si="195"/>
        <v>0</v>
      </c>
      <c r="BW100" s="108">
        <f t="shared" si="196"/>
        <v>0</v>
      </c>
      <c r="BX100" s="108">
        <f t="shared" si="197"/>
        <v>0</v>
      </c>
      <c r="BY100" s="108">
        <f t="shared" si="198"/>
        <v>58249</v>
      </c>
      <c r="BZ100" s="108"/>
      <c r="CA100" s="108"/>
      <c r="CB100" s="108"/>
      <c r="CC100" s="108"/>
      <c r="CD100" s="108"/>
      <c r="CE100" s="108"/>
      <c r="CF100" s="108"/>
      <c r="CG100" s="108"/>
      <c r="CH100" s="108"/>
      <c r="CI100" s="108"/>
      <c r="CJ100" s="108"/>
      <c r="CK100" s="108">
        <v>58249</v>
      </c>
      <c r="CL100" s="108">
        <f t="shared" si="199"/>
        <v>78369</v>
      </c>
      <c r="CM100" s="108">
        <v>12369.7</v>
      </c>
      <c r="CN100" s="108">
        <v>18017.8</v>
      </c>
      <c r="CO100" s="108">
        <v>25824.7</v>
      </c>
      <c r="CP100" s="108">
        <v>22156.799999999999</v>
      </c>
      <c r="CQ100" s="108">
        <v>2465.1</v>
      </c>
      <c r="CR100" s="108">
        <v>7195.1</v>
      </c>
      <c r="CS100" s="108">
        <v>12369.7</v>
      </c>
      <c r="CT100" s="108">
        <v>17432.2</v>
      </c>
      <c r="CU100" s="108">
        <v>22228.2</v>
      </c>
      <c r="CV100" s="108">
        <v>30387.5</v>
      </c>
      <c r="CW100" s="108">
        <v>35728.300000000003</v>
      </c>
      <c r="CX100" s="108">
        <v>47317.8</v>
      </c>
      <c r="CY100" s="108">
        <v>56212.2</v>
      </c>
      <c r="CZ100" s="108">
        <v>64214</v>
      </c>
      <c r="DA100" s="108">
        <v>67552.600000000006</v>
      </c>
      <c r="DB100" s="108">
        <v>78369</v>
      </c>
      <c r="DC100" s="108">
        <f t="shared" si="207"/>
        <v>79926</v>
      </c>
      <c r="DD100" s="108">
        <v>13648.4</v>
      </c>
      <c r="DE100" s="108">
        <v>16667.3</v>
      </c>
      <c r="DF100" s="108">
        <v>29331.9</v>
      </c>
      <c r="DG100" s="108">
        <v>20278.400000000001</v>
      </c>
      <c r="DH100" s="108">
        <v>5236.8</v>
      </c>
      <c r="DI100" s="108">
        <v>11173.8</v>
      </c>
      <c r="DJ100" s="108">
        <v>13648.4</v>
      </c>
      <c r="DK100" s="108">
        <v>18940.3</v>
      </c>
      <c r="DL100" s="108">
        <v>25051.200000000001</v>
      </c>
      <c r="DM100" s="108">
        <v>30315.7</v>
      </c>
      <c r="DN100" s="108">
        <v>38413.199999999997</v>
      </c>
      <c r="DO100" s="108">
        <v>45766.7</v>
      </c>
      <c r="DP100" s="108">
        <v>59647.6</v>
      </c>
      <c r="DQ100" s="108">
        <v>68250</v>
      </c>
      <c r="DR100" s="108">
        <v>73154.3</v>
      </c>
      <c r="DS100" s="108">
        <v>79926</v>
      </c>
      <c r="DT100" s="108">
        <f t="shared" si="200"/>
        <v>103803</v>
      </c>
      <c r="DU100" s="108">
        <v>23988.2</v>
      </c>
      <c r="DV100" s="108">
        <v>23778.9</v>
      </c>
      <c r="DW100" s="108">
        <v>24690.9</v>
      </c>
      <c r="DX100" s="108">
        <v>31345</v>
      </c>
      <c r="DY100" s="108">
        <v>11972.4</v>
      </c>
      <c r="DZ100" s="108">
        <v>17430.900000000001</v>
      </c>
      <c r="EA100" s="108">
        <v>23988.2</v>
      </c>
      <c r="EB100" s="108">
        <v>33435.199999999997</v>
      </c>
      <c r="EC100" s="108">
        <v>41354.699999999997</v>
      </c>
      <c r="ED100" s="108">
        <v>47767.1</v>
      </c>
      <c r="EE100" s="108">
        <v>57015.5</v>
      </c>
      <c r="EF100" s="108">
        <v>65396</v>
      </c>
      <c r="EG100" s="108">
        <v>72458</v>
      </c>
      <c r="EH100" s="108">
        <v>87824.1</v>
      </c>
      <c r="EI100" s="108">
        <v>95929.4</v>
      </c>
      <c r="EJ100" s="108">
        <v>103803</v>
      </c>
      <c r="EK100" s="108">
        <v>127922</v>
      </c>
      <c r="EL100" s="108">
        <v>29986.5</v>
      </c>
      <c r="EM100" s="108">
        <v>27027.5</v>
      </c>
      <c r="EN100" s="108">
        <v>35164.9</v>
      </c>
      <c r="EO100" s="108">
        <v>35743.1</v>
      </c>
      <c r="EP100" s="108">
        <v>10081.200000000001</v>
      </c>
      <c r="EQ100" s="108">
        <v>20451</v>
      </c>
      <c r="ER100" s="108">
        <v>29986.5</v>
      </c>
      <c r="ES100" s="108">
        <v>42070.2</v>
      </c>
      <c r="ET100" s="108">
        <v>49010.7</v>
      </c>
      <c r="EU100" s="108">
        <v>57014</v>
      </c>
      <c r="EV100" s="108">
        <v>73823.100000000006</v>
      </c>
      <c r="EW100" s="108">
        <v>82291.3</v>
      </c>
      <c r="EX100" s="108">
        <v>92178.9</v>
      </c>
      <c r="EY100" s="108">
        <v>110608</v>
      </c>
      <c r="EZ100" s="108">
        <v>118215.3</v>
      </c>
      <c r="FA100" s="108">
        <v>127922</v>
      </c>
      <c r="FB100" s="108">
        <v>176833</v>
      </c>
      <c r="FC100" s="108">
        <v>33073</v>
      </c>
      <c r="FD100" s="108">
        <v>35520.400000000001</v>
      </c>
      <c r="FE100" s="108">
        <v>34372.6</v>
      </c>
      <c r="FF100" s="108">
        <v>73867</v>
      </c>
      <c r="FG100" s="108">
        <v>12103.7</v>
      </c>
      <c r="FH100" s="108">
        <v>24019.599999999999</v>
      </c>
      <c r="FI100" s="108">
        <v>33073</v>
      </c>
      <c r="FJ100" s="108">
        <v>48187.8</v>
      </c>
      <c r="FK100" s="108">
        <v>56990.8</v>
      </c>
      <c r="FL100" s="108">
        <v>68593.399999999994</v>
      </c>
      <c r="FM100" s="108">
        <v>83283.600000000006</v>
      </c>
      <c r="FN100" s="108">
        <v>91658.9</v>
      </c>
      <c r="FO100" s="108">
        <v>102966</v>
      </c>
      <c r="FP100" s="108">
        <v>133090.79999999999</v>
      </c>
      <c r="FQ100" s="108">
        <v>160276.4</v>
      </c>
      <c r="FR100" s="108">
        <v>176833</v>
      </c>
      <c r="FS100" s="108">
        <v>434673</v>
      </c>
      <c r="FT100" s="108">
        <v>47586.2</v>
      </c>
      <c r="FU100" s="108">
        <v>171387.1</v>
      </c>
      <c r="FV100" s="108">
        <v>112911.1</v>
      </c>
      <c r="FW100" s="108">
        <v>102788.6</v>
      </c>
      <c r="FX100" s="108">
        <v>14382.6</v>
      </c>
      <c r="FY100" s="108">
        <v>34917.9</v>
      </c>
      <c r="FZ100" s="108">
        <v>47586.2</v>
      </c>
      <c r="GA100" s="108">
        <v>69759</v>
      </c>
      <c r="GB100" s="108">
        <v>197766.6</v>
      </c>
      <c r="GC100" s="108">
        <v>218973.3</v>
      </c>
      <c r="GD100" s="108">
        <v>278216.7</v>
      </c>
      <c r="GE100" s="108">
        <v>302615.90000000002</v>
      </c>
      <c r="GF100" s="108">
        <v>331884.40000000002</v>
      </c>
      <c r="GG100" s="108">
        <v>353739.6</v>
      </c>
      <c r="GH100" s="108">
        <v>404395.7</v>
      </c>
      <c r="GI100" s="108">
        <v>434673</v>
      </c>
      <c r="GJ100" s="108">
        <v>374620.8</v>
      </c>
      <c r="GK100" s="108">
        <v>82816.2</v>
      </c>
      <c r="GL100" s="108">
        <v>78254.100000000006</v>
      </c>
      <c r="GM100" s="108">
        <v>91961.9</v>
      </c>
      <c r="GN100" s="108">
        <v>121588.7</v>
      </c>
      <c r="GO100" s="108">
        <v>20207.2</v>
      </c>
      <c r="GP100" s="108">
        <v>45871.1</v>
      </c>
      <c r="GQ100" s="108">
        <v>82816.2</v>
      </c>
      <c r="GR100" s="108">
        <v>117821.4</v>
      </c>
      <c r="GS100" s="108">
        <v>141065.60000000001</v>
      </c>
      <c r="GT100" s="108">
        <v>161070.29999999999</v>
      </c>
      <c r="GU100" s="108">
        <v>206911.8</v>
      </c>
      <c r="GV100" s="108">
        <v>223385</v>
      </c>
      <c r="GW100" s="108">
        <v>253032.2</v>
      </c>
      <c r="GX100" s="108">
        <v>284646.5</v>
      </c>
      <c r="GY100" s="108">
        <v>328703.40000000002</v>
      </c>
      <c r="GZ100" s="108">
        <v>374620.9</v>
      </c>
      <c r="HA100" s="108">
        <v>336654.6</v>
      </c>
      <c r="HB100" s="108">
        <v>69462.7</v>
      </c>
      <c r="HC100" s="108">
        <v>87291.3</v>
      </c>
      <c r="HD100" s="108">
        <v>86150.5</v>
      </c>
      <c r="HE100" s="108">
        <v>93750.1</v>
      </c>
      <c r="HF100" s="108">
        <v>31129.5</v>
      </c>
      <c r="HG100" s="108">
        <v>51998.2</v>
      </c>
      <c r="HH100" s="108">
        <v>69462.7</v>
      </c>
      <c r="HI100" s="108">
        <v>99084.9</v>
      </c>
      <c r="HJ100" s="108">
        <v>123760.6</v>
      </c>
      <c r="HK100" s="108">
        <v>156754</v>
      </c>
      <c r="HL100" s="108">
        <v>187133.1</v>
      </c>
      <c r="HM100" s="108">
        <v>217690.8</v>
      </c>
      <c r="HN100" s="108">
        <v>242904.5</v>
      </c>
      <c r="HO100" s="108">
        <v>277143.90000000002</v>
      </c>
      <c r="HP100" s="108">
        <v>305317.40000000002</v>
      </c>
      <c r="HQ100" s="108">
        <v>336654.6</v>
      </c>
      <c r="HR100" s="108">
        <v>398903.8</v>
      </c>
      <c r="HS100" s="108">
        <v>78717.600000000006</v>
      </c>
      <c r="HT100" s="108">
        <v>94971.6</v>
      </c>
      <c r="HU100" s="108">
        <v>126232.3</v>
      </c>
      <c r="HV100" s="108">
        <v>98982.3</v>
      </c>
      <c r="HW100" s="108">
        <v>27028.3</v>
      </c>
      <c r="HX100" s="108">
        <v>53021.8</v>
      </c>
      <c r="HY100" s="108">
        <v>78717.600000000006</v>
      </c>
      <c r="HZ100" s="108">
        <v>112975.2</v>
      </c>
      <c r="IA100" s="108">
        <v>141299.4</v>
      </c>
      <c r="IB100" s="108">
        <v>173689.2</v>
      </c>
      <c r="IC100" s="108">
        <v>221951.2</v>
      </c>
      <c r="ID100" s="108">
        <v>248377.3</v>
      </c>
      <c r="IE100" s="108">
        <v>299921.5</v>
      </c>
      <c r="IF100" s="108">
        <v>330767.40000000002</v>
      </c>
      <c r="IG100" s="108">
        <v>359749.3</v>
      </c>
      <c r="IH100" s="108">
        <v>398903.8</v>
      </c>
    </row>
    <row r="101" spans="1:242" s="32" customFormat="1" ht="24" customHeight="1" x14ac:dyDescent="0.2">
      <c r="A101" s="112" t="s">
        <v>206</v>
      </c>
      <c r="B101" s="51">
        <v>92</v>
      </c>
      <c r="C101" s="51" t="s">
        <v>207</v>
      </c>
      <c r="D101" s="30"/>
      <c r="E101" s="108">
        <f t="shared" si="229"/>
        <v>0</v>
      </c>
      <c r="F101" s="108">
        <f t="shared" si="177"/>
        <v>0</v>
      </c>
      <c r="G101" s="108">
        <f t="shared" si="178"/>
        <v>0</v>
      </c>
      <c r="H101" s="108">
        <f t="shared" si="179"/>
        <v>0</v>
      </c>
      <c r="I101" s="108">
        <f t="shared" si="180"/>
        <v>0</v>
      </c>
      <c r="J101" s="108">
        <f t="shared" ref="J101:T101" si="241">J102</f>
        <v>0</v>
      </c>
      <c r="K101" s="108">
        <f t="shared" si="241"/>
        <v>0</v>
      </c>
      <c r="L101" s="108">
        <f t="shared" si="241"/>
        <v>0</v>
      </c>
      <c r="M101" s="108">
        <f t="shared" si="241"/>
        <v>0</v>
      </c>
      <c r="N101" s="108">
        <f t="shared" si="241"/>
        <v>0</v>
      </c>
      <c r="O101" s="108">
        <f t="shared" si="241"/>
        <v>0</v>
      </c>
      <c r="P101" s="108">
        <f t="shared" si="241"/>
        <v>0</v>
      </c>
      <c r="Q101" s="108">
        <f t="shared" si="241"/>
        <v>0</v>
      </c>
      <c r="R101" s="108">
        <f t="shared" si="241"/>
        <v>0</v>
      </c>
      <c r="S101" s="108">
        <f t="shared" si="241"/>
        <v>0</v>
      </c>
      <c r="T101" s="108">
        <f t="shared" si="241"/>
        <v>0</v>
      </c>
      <c r="U101" s="108"/>
      <c r="V101" s="108">
        <f t="shared" si="230"/>
        <v>0</v>
      </c>
      <c r="W101" s="108">
        <f t="shared" si="181"/>
        <v>0</v>
      </c>
      <c r="X101" s="108">
        <f t="shared" si="182"/>
        <v>0</v>
      </c>
      <c r="Y101" s="108">
        <f t="shared" si="183"/>
        <v>0</v>
      </c>
      <c r="Z101" s="108">
        <f t="shared" si="184"/>
        <v>0</v>
      </c>
      <c r="AA101" s="108">
        <f t="shared" ref="AA101:AK101" si="242">AA102</f>
        <v>0</v>
      </c>
      <c r="AB101" s="108">
        <f t="shared" si="242"/>
        <v>0</v>
      </c>
      <c r="AC101" s="108">
        <f t="shared" si="242"/>
        <v>0</v>
      </c>
      <c r="AD101" s="108">
        <f t="shared" si="242"/>
        <v>0</v>
      </c>
      <c r="AE101" s="108">
        <f t="shared" si="242"/>
        <v>0</v>
      </c>
      <c r="AF101" s="108">
        <f t="shared" si="242"/>
        <v>0</v>
      </c>
      <c r="AG101" s="108">
        <f t="shared" si="242"/>
        <v>0</v>
      </c>
      <c r="AH101" s="108">
        <f t="shared" si="242"/>
        <v>0</v>
      </c>
      <c r="AI101" s="108">
        <f t="shared" si="242"/>
        <v>0</v>
      </c>
      <c r="AJ101" s="108">
        <f t="shared" si="242"/>
        <v>0</v>
      </c>
      <c r="AK101" s="108">
        <f t="shared" si="242"/>
        <v>0</v>
      </c>
      <c r="AL101" s="108"/>
      <c r="AM101" s="108">
        <f t="shared" si="231"/>
        <v>0</v>
      </c>
      <c r="AN101" s="108">
        <f t="shared" si="185"/>
        <v>0</v>
      </c>
      <c r="AO101" s="108">
        <f t="shared" si="186"/>
        <v>0</v>
      </c>
      <c r="AP101" s="108">
        <f t="shared" si="187"/>
        <v>0</v>
      </c>
      <c r="AQ101" s="108">
        <f t="shared" si="188"/>
        <v>0</v>
      </c>
      <c r="AR101" s="108">
        <f t="shared" ref="AR101:BB101" si="243">AR102</f>
        <v>0</v>
      </c>
      <c r="AS101" s="108">
        <f t="shared" si="243"/>
        <v>0</v>
      </c>
      <c r="AT101" s="108">
        <f t="shared" si="243"/>
        <v>0</v>
      </c>
      <c r="AU101" s="108">
        <f t="shared" si="243"/>
        <v>0</v>
      </c>
      <c r="AV101" s="108">
        <f t="shared" si="243"/>
        <v>0</v>
      </c>
      <c r="AW101" s="108">
        <f t="shared" si="243"/>
        <v>0</v>
      </c>
      <c r="AX101" s="108">
        <f t="shared" si="243"/>
        <v>0</v>
      </c>
      <c r="AY101" s="108">
        <f t="shared" si="243"/>
        <v>0</v>
      </c>
      <c r="AZ101" s="108">
        <f t="shared" si="243"/>
        <v>0</v>
      </c>
      <c r="BA101" s="108">
        <f t="shared" si="243"/>
        <v>0</v>
      </c>
      <c r="BB101" s="108">
        <f t="shared" si="243"/>
        <v>0</v>
      </c>
      <c r="BC101" s="108"/>
      <c r="BD101" s="108">
        <f t="shared" si="189"/>
        <v>0</v>
      </c>
      <c r="BE101" s="108">
        <f t="shared" si="190"/>
        <v>0</v>
      </c>
      <c r="BF101" s="108">
        <f t="shared" si="191"/>
        <v>0</v>
      </c>
      <c r="BG101" s="108">
        <f t="shared" si="192"/>
        <v>0</v>
      </c>
      <c r="BH101" s="108">
        <f t="shared" si="193"/>
        <v>0</v>
      </c>
      <c r="BI101" s="108">
        <f t="shared" ref="BI101:BT101" si="244">BI102</f>
        <v>0</v>
      </c>
      <c r="BJ101" s="108">
        <f t="shared" si="244"/>
        <v>0</v>
      </c>
      <c r="BK101" s="108">
        <f t="shared" si="244"/>
        <v>0</v>
      </c>
      <c r="BL101" s="108">
        <f t="shared" si="244"/>
        <v>0</v>
      </c>
      <c r="BM101" s="108">
        <f t="shared" si="244"/>
        <v>0</v>
      </c>
      <c r="BN101" s="108">
        <f t="shared" si="244"/>
        <v>0</v>
      </c>
      <c r="BO101" s="108">
        <f t="shared" si="244"/>
        <v>0</v>
      </c>
      <c r="BP101" s="108">
        <f t="shared" si="244"/>
        <v>0</v>
      </c>
      <c r="BQ101" s="108">
        <f t="shared" si="244"/>
        <v>0</v>
      </c>
      <c r="BR101" s="108">
        <f t="shared" si="244"/>
        <v>0</v>
      </c>
      <c r="BS101" s="108">
        <f t="shared" si="244"/>
        <v>0</v>
      </c>
      <c r="BT101" s="108">
        <f t="shared" si="244"/>
        <v>0</v>
      </c>
      <c r="BU101" s="108">
        <f t="shared" si="194"/>
        <v>0</v>
      </c>
      <c r="BV101" s="108">
        <f t="shared" si="195"/>
        <v>0</v>
      </c>
      <c r="BW101" s="108">
        <f t="shared" si="196"/>
        <v>0</v>
      </c>
      <c r="BX101" s="108">
        <f t="shared" si="197"/>
        <v>0</v>
      </c>
      <c r="BY101" s="108">
        <f t="shared" si="198"/>
        <v>0</v>
      </c>
      <c r="BZ101" s="108">
        <f t="shared" ref="BZ101:CK101" si="245">BZ102</f>
        <v>0</v>
      </c>
      <c r="CA101" s="108">
        <f t="shared" si="245"/>
        <v>0</v>
      </c>
      <c r="CB101" s="108">
        <f t="shared" si="245"/>
        <v>0</v>
      </c>
      <c r="CC101" s="108">
        <f t="shared" si="245"/>
        <v>0</v>
      </c>
      <c r="CD101" s="108">
        <f t="shared" si="245"/>
        <v>0</v>
      </c>
      <c r="CE101" s="108">
        <f t="shared" si="245"/>
        <v>0</v>
      </c>
      <c r="CF101" s="108">
        <f t="shared" si="245"/>
        <v>0</v>
      </c>
      <c r="CG101" s="108">
        <f t="shared" si="245"/>
        <v>0</v>
      </c>
      <c r="CH101" s="108">
        <f t="shared" si="245"/>
        <v>0</v>
      </c>
      <c r="CI101" s="108">
        <f t="shared" si="245"/>
        <v>0</v>
      </c>
      <c r="CJ101" s="108">
        <f t="shared" si="245"/>
        <v>0</v>
      </c>
      <c r="CK101" s="108">
        <f t="shared" si="245"/>
        <v>0</v>
      </c>
      <c r="CL101" s="108">
        <f t="shared" si="199"/>
        <v>0</v>
      </c>
      <c r="CM101" s="108">
        <v>0</v>
      </c>
      <c r="CN101" s="108">
        <v>0</v>
      </c>
      <c r="CO101" s="108">
        <v>0</v>
      </c>
      <c r="CP101" s="108">
        <v>0</v>
      </c>
      <c r="CQ101" s="108">
        <f t="shared" ref="CQ101:DB101" si="246">CQ102</f>
        <v>0</v>
      </c>
      <c r="CR101" s="108">
        <f t="shared" si="246"/>
        <v>0</v>
      </c>
      <c r="CS101" s="108">
        <f t="shared" si="246"/>
        <v>0</v>
      </c>
      <c r="CT101" s="108">
        <v>0</v>
      </c>
      <c r="CU101" s="108">
        <f t="shared" si="246"/>
        <v>0</v>
      </c>
      <c r="CV101" s="108">
        <f t="shared" si="246"/>
        <v>0</v>
      </c>
      <c r="CW101" s="108">
        <f t="shared" si="246"/>
        <v>0</v>
      </c>
      <c r="CX101" s="108">
        <f t="shared" si="246"/>
        <v>0</v>
      </c>
      <c r="CY101" s="108">
        <f t="shared" si="246"/>
        <v>0</v>
      </c>
      <c r="CZ101" s="108">
        <f t="shared" si="246"/>
        <v>0</v>
      </c>
      <c r="DA101" s="108">
        <f t="shared" si="246"/>
        <v>0</v>
      </c>
      <c r="DB101" s="108">
        <f t="shared" si="246"/>
        <v>0</v>
      </c>
      <c r="DC101" s="108">
        <f t="shared" si="207"/>
        <v>0</v>
      </c>
      <c r="DD101" s="108">
        <v>0</v>
      </c>
      <c r="DE101" s="108">
        <v>0</v>
      </c>
      <c r="DF101" s="108">
        <v>0</v>
      </c>
      <c r="DG101" s="108">
        <v>0</v>
      </c>
      <c r="DH101" s="108">
        <f t="shared" ref="DH101:DS101" si="247">DH102</f>
        <v>0</v>
      </c>
      <c r="DI101" s="108">
        <f t="shared" si="247"/>
        <v>0</v>
      </c>
      <c r="DJ101" s="108">
        <f t="shared" si="247"/>
        <v>0</v>
      </c>
      <c r="DK101" s="108">
        <f t="shared" si="247"/>
        <v>0</v>
      </c>
      <c r="DL101" s="108">
        <f t="shared" si="247"/>
        <v>0</v>
      </c>
      <c r="DM101" s="108">
        <f t="shared" si="247"/>
        <v>0</v>
      </c>
      <c r="DN101" s="108">
        <f t="shared" si="247"/>
        <v>0</v>
      </c>
      <c r="DO101" s="108">
        <f t="shared" si="247"/>
        <v>0</v>
      </c>
      <c r="DP101" s="108">
        <f t="shared" si="247"/>
        <v>0</v>
      </c>
      <c r="DQ101" s="108">
        <f t="shared" si="247"/>
        <v>0</v>
      </c>
      <c r="DR101" s="108">
        <f t="shared" si="247"/>
        <v>0</v>
      </c>
      <c r="DS101" s="108">
        <f t="shared" si="247"/>
        <v>0</v>
      </c>
      <c r="DT101" s="108">
        <f t="shared" si="200"/>
        <v>0</v>
      </c>
      <c r="DU101" s="108">
        <v>0</v>
      </c>
      <c r="DV101" s="108">
        <v>0</v>
      </c>
      <c r="DW101" s="108">
        <v>0</v>
      </c>
      <c r="DX101" s="108">
        <v>0</v>
      </c>
      <c r="DY101" s="108">
        <f t="shared" ref="DY101:EJ101" si="248">DY102</f>
        <v>0</v>
      </c>
      <c r="DZ101" s="108">
        <f t="shared" si="248"/>
        <v>0</v>
      </c>
      <c r="EA101" s="108">
        <f t="shared" si="248"/>
        <v>0</v>
      </c>
      <c r="EB101" s="108">
        <f t="shared" si="248"/>
        <v>0</v>
      </c>
      <c r="EC101" s="108">
        <f t="shared" si="248"/>
        <v>0</v>
      </c>
      <c r="ED101" s="108">
        <f t="shared" si="248"/>
        <v>0</v>
      </c>
      <c r="EE101" s="108">
        <f t="shared" si="248"/>
        <v>0</v>
      </c>
      <c r="EF101" s="108">
        <f t="shared" si="248"/>
        <v>0</v>
      </c>
      <c r="EG101" s="108">
        <f t="shared" si="248"/>
        <v>0</v>
      </c>
      <c r="EH101" s="108">
        <f t="shared" si="248"/>
        <v>0</v>
      </c>
      <c r="EI101" s="108">
        <f t="shared" si="248"/>
        <v>0</v>
      </c>
      <c r="EJ101" s="108">
        <f t="shared" si="248"/>
        <v>0</v>
      </c>
      <c r="EK101" s="108">
        <v>0</v>
      </c>
      <c r="EL101" s="108">
        <v>0</v>
      </c>
      <c r="EM101" s="108">
        <v>0</v>
      </c>
      <c r="EN101" s="108">
        <v>0</v>
      </c>
      <c r="EO101" s="108">
        <v>0</v>
      </c>
      <c r="EP101" s="108">
        <f t="shared" ref="EP101:EW101" si="249">EP102</f>
        <v>0</v>
      </c>
      <c r="EQ101" s="108">
        <f t="shared" si="249"/>
        <v>0</v>
      </c>
      <c r="ER101" s="108">
        <f t="shared" si="249"/>
        <v>0</v>
      </c>
      <c r="ES101" s="108">
        <f t="shared" si="249"/>
        <v>0</v>
      </c>
      <c r="ET101" s="108">
        <f t="shared" si="249"/>
        <v>0</v>
      </c>
      <c r="EU101" s="108">
        <f t="shared" si="249"/>
        <v>0</v>
      </c>
      <c r="EV101" s="108">
        <f t="shared" si="249"/>
        <v>0</v>
      </c>
      <c r="EW101" s="108">
        <f t="shared" si="249"/>
        <v>0</v>
      </c>
      <c r="EX101" s="108">
        <v>0</v>
      </c>
      <c r="EY101" s="108">
        <v>0</v>
      </c>
      <c r="EZ101" s="108">
        <v>0</v>
      </c>
      <c r="FA101" s="108">
        <v>0</v>
      </c>
      <c r="FB101" s="108">
        <v>0</v>
      </c>
      <c r="FC101" s="108">
        <v>0</v>
      </c>
      <c r="FD101" s="108">
        <v>0</v>
      </c>
      <c r="FE101" s="108">
        <v>0</v>
      </c>
      <c r="FF101" s="108">
        <v>0</v>
      </c>
      <c r="FG101" s="108"/>
      <c r="FH101" s="108">
        <v>0</v>
      </c>
      <c r="FI101" s="108"/>
      <c r="FJ101" s="108">
        <v>0</v>
      </c>
      <c r="FK101" s="108">
        <v>0</v>
      </c>
      <c r="FL101" s="108">
        <v>0</v>
      </c>
      <c r="FM101" s="108">
        <v>0</v>
      </c>
      <c r="FN101" s="108">
        <v>0</v>
      </c>
      <c r="FO101" s="108">
        <v>0</v>
      </c>
      <c r="FP101" s="108">
        <v>0</v>
      </c>
      <c r="FQ101" s="108">
        <v>0</v>
      </c>
      <c r="FR101" s="108">
        <v>0</v>
      </c>
      <c r="FS101" s="108">
        <v>10070</v>
      </c>
      <c r="FT101" s="108">
        <v>-42.5</v>
      </c>
      <c r="FU101" s="108">
        <v>107.5</v>
      </c>
      <c r="FV101" s="108">
        <v>38.700000000000003</v>
      </c>
      <c r="FW101" s="108">
        <v>9966.2999999999993</v>
      </c>
      <c r="FX101" s="108">
        <v>3.7</v>
      </c>
      <c r="FY101" s="108">
        <v>-22.1</v>
      </c>
      <c r="FZ101" s="108">
        <f>FZ102</f>
        <v>-42.5</v>
      </c>
      <c r="GA101" s="108">
        <v>106.5</v>
      </c>
      <c r="GB101" s="108">
        <v>173.9</v>
      </c>
      <c r="GC101" s="108">
        <v>65</v>
      </c>
      <c r="GD101" s="108">
        <v>46.6</v>
      </c>
      <c r="GE101" s="108">
        <v>53.4</v>
      </c>
      <c r="GF101" s="108">
        <v>103.7</v>
      </c>
      <c r="GG101" s="108">
        <v>30.2</v>
      </c>
      <c r="GH101" s="108">
        <v>5090.2</v>
      </c>
      <c r="GI101" s="108">
        <v>10070</v>
      </c>
      <c r="GJ101" s="108">
        <v>739.8</v>
      </c>
      <c r="GK101" s="108">
        <v>280.2</v>
      </c>
      <c r="GL101" s="108">
        <v>272.5</v>
      </c>
      <c r="GM101" s="108">
        <v>-33.1</v>
      </c>
      <c r="GN101" s="108">
        <v>220.2</v>
      </c>
      <c r="GO101" s="108">
        <v>60.2</v>
      </c>
      <c r="GP101" s="108">
        <v>98.4</v>
      </c>
      <c r="GQ101" s="108">
        <v>280.2</v>
      </c>
      <c r="GR101" s="108">
        <v>378.8</v>
      </c>
      <c r="GS101" s="108">
        <v>381.4</v>
      </c>
      <c r="GT101" s="108">
        <v>552.70000000000005</v>
      </c>
      <c r="GU101" s="108">
        <v>565.70000000000005</v>
      </c>
      <c r="GV101" s="108">
        <v>593.79999999999995</v>
      </c>
      <c r="GW101" s="108">
        <v>519.6</v>
      </c>
      <c r="GX101" s="108">
        <v>560.1</v>
      </c>
      <c r="GY101" s="108">
        <v>588.29999999999995</v>
      </c>
      <c r="GZ101" s="108">
        <v>739.8</v>
      </c>
      <c r="HA101" s="108">
        <v>746.2</v>
      </c>
      <c r="HB101" s="108">
        <v>222.7</v>
      </c>
      <c r="HC101" s="108">
        <v>215.2</v>
      </c>
      <c r="HD101" s="108">
        <v>119.7</v>
      </c>
      <c r="HE101" s="108">
        <v>188.6</v>
      </c>
      <c r="HF101" s="108">
        <v>55.2</v>
      </c>
      <c r="HG101" s="108">
        <v>84.7</v>
      </c>
      <c r="HH101" s="108">
        <v>222.7</v>
      </c>
      <c r="HI101" s="108">
        <v>314.60000000000002</v>
      </c>
      <c r="HJ101" s="108">
        <v>354.3</v>
      </c>
      <c r="HK101" s="108">
        <v>437.9</v>
      </c>
      <c r="HL101" s="108">
        <v>493.5</v>
      </c>
      <c r="HM101" s="108">
        <v>551.5</v>
      </c>
      <c r="HN101" s="108">
        <v>557.6</v>
      </c>
      <c r="HO101" s="108">
        <v>703.5</v>
      </c>
      <c r="HP101" s="108">
        <v>682.6</v>
      </c>
      <c r="HQ101" s="108">
        <v>746.2</v>
      </c>
      <c r="HR101" s="108">
        <v>0</v>
      </c>
      <c r="HS101" s="108"/>
      <c r="HT101" s="108"/>
      <c r="HU101" s="108"/>
      <c r="HV101" s="108"/>
      <c r="HW101" s="108"/>
      <c r="HX101" s="108"/>
      <c r="HY101" s="108"/>
      <c r="HZ101" s="108"/>
      <c r="IA101" s="108"/>
      <c r="IB101" s="108"/>
      <c r="IC101" s="108"/>
      <c r="ID101" s="108">
        <v>0</v>
      </c>
      <c r="IE101" s="108">
        <v>0</v>
      </c>
      <c r="IF101" s="108">
        <v>0</v>
      </c>
      <c r="IG101" s="108">
        <v>0</v>
      </c>
      <c r="IH101" s="108">
        <v>0</v>
      </c>
    </row>
    <row r="102" spans="1:242" s="32" customFormat="1" ht="24" customHeight="1" x14ac:dyDescent="0.2">
      <c r="A102" s="112" t="s">
        <v>208</v>
      </c>
      <c r="B102" s="51">
        <v>93</v>
      </c>
      <c r="C102" s="51" t="s">
        <v>209</v>
      </c>
      <c r="D102" s="33"/>
      <c r="E102" s="108">
        <f t="shared" si="229"/>
        <v>0</v>
      </c>
      <c r="F102" s="108">
        <f t="shared" si="177"/>
        <v>0</v>
      </c>
      <c r="G102" s="108">
        <f t="shared" si="178"/>
        <v>0</v>
      </c>
      <c r="H102" s="108">
        <f t="shared" si="179"/>
        <v>0</v>
      </c>
      <c r="I102" s="108">
        <f t="shared" si="180"/>
        <v>0</v>
      </c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  <c r="T102" s="108"/>
      <c r="U102" s="108"/>
      <c r="V102" s="108">
        <f t="shared" si="230"/>
        <v>0</v>
      </c>
      <c r="W102" s="108">
        <f t="shared" si="181"/>
        <v>0</v>
      </c>
      <c r="X102" s="108">
        <f t="shared" si="182"/>
        <v>0</v>
      </c>
      <c r="Y102" s="108">
        <f t="shared" si="183"/>
        <v>0</v>
      </c>
      <c r="Z102" s="108">
        <f t="shared" si="184"/>
        <v>0</v>
      </c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8"/>
      <c r="AK102" s="108"/>
      <c r="AL102" s="108"/>
      <c r="AM102" s="108">
        <f t="shared" si="231"/>
        <v>0</v>
      </c>
      <c r="AN102" s="108">
        <f t="shared" si="185"/>
        <v>0</v>
      </c>
      <c r="AO102" s="108">
        <f t="shared" si="186"/>
        <v>0</v>
      </c>
      <c r="AP102" s="108">
        <f t="shared" si="187"/>
        <v>0</v>
      </c>
      <c r="AQ102" s="108">
        <f t="shared" si="188"/>
        <v>0</v>
      </c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>
        <f t="shared" si="189"/>
        <v>0</v>
      </c>
      <c r="BE102" s="108">
        <f t="shared" si="190"/>
        <v>0</v>
      </c>
      <c r="BF102" s="108">
        <f t="shared" si="191"/>
        <v>0</v>
      </c>
      <c r="BG102" s="108">
        <f t="shared" si="192"/>
        <v>0</v>
      </c>
      <c r="BH102" s="108">
        <f t="shared" si="193"/>
        <v>0</v>
      </c>
      <c r="BI102" s="108"/>
      <c r="BJ102" s="108"/>
      <c r="BK102" s="108"/>
      <c r="BL102" s="108"/>
      <c r="BM102" s="108"/>
      <c r="BN102" s="108"/>
      <c r="BO102" s="108"/>
      <c r="BP102" s="108"/>
      <c r="BQ102" s="108"/>
      <c r="BR102" s="108"/>
      <c r="BS102" s="108"/>
      <c r="BT102" s="108"/>
      <c r="BU102" s="108">
        <f t="shared" si="194"/>
        <v>0</v>
      </c>
      <c r="BV102" s="108">
        <f t="shared" si="195"/>
        <v>0</v>
      </c>
      <c r="BW102" s="108">
        <f t="shared" si="196"/>
        <v>0</v>
      </c>
      <c r="BX102" s="108">
        <f t="shared" si="197"/>
        <v>0</v>
      </c>
      <c r="BY102" s="108">
        <f t="shared" si="198"/>
        <v>0</v>
      </c>
      <c r="BZ102" s="108"/>
      <c r="CA102" s="108"/>
      <c r="CB102" s="108"/>
      <c r="CC102" s="108"/>
      <c r="CD102" s="108"/>
      <c r="CE102" s="108"/>
      <c r="CF102" s="108"/>
      <c r="CG102" s="108"/>
      <c r="CH102" s="108"/>
      <c r="CI102" s="108"/>
      <c r="CJ102" s="108"/>
      <c r="CK102" s="108"/>
      <c r="CL102" s="108">
        <f t="shared" si="199"/>
        <v>0</v>
      </c>
      <c r="CM102" s="108">
        <v>0</v>
      </c>
      <c r="CN102" s="108">
        <v>0</v>
      </c>
      <c r="CO102" s="108">
        <v>0</v>
      </c>
      <c r="CP102" s="108">
        <v>0</v>
      </c>
      <c r="CQ102" s="108"/>
      <c r="CR102" s="108"/>
      <c r="CS102" s="108"/>
      <c r="CT102" s="108"/>
      <c r="CU102" s="108"/>
      <c r="CV102" s="108"/>
      <c r="CW102" s="108"/>
      <c r="CX102" s="108"/>
      <c r="CY102" s="108"/>
      <c r="CZ102" s="108"/>
      <c r="DA102" s="108"/>
      <c r="DB102" s="108"/>
      <c r="DC102" s="108">
        <f t="shared" si="207"/>
        <v>0</v>
      </c>
      <c r="DD102" s="108">
        <v>0</v>
      </c>
      <c r="DE102" s="108">
        <v>0</v>
      </c>
      <c r="DF102" s="108">
        <v>0</v>
      </c>
      <c r="DG102" s="108">
        <v>0</v>
      </c>
      <c r="DH102" s="108"/>
      <c r="DI102" s="108"/>
      <c r="DJ102" s="108"/>
      <c r="DK102" s="108"/>
      <c r="DL102" s="108"/>
      <c r="DM102" s="108"/>
      <c r="DN102" s="108"/>
      <c r="DO102" s="108"/>
      <c r="DP102" s="108"/>
      <c r="DQ102" s="108"/>
      <c r="DR102" s="108"/>
      <c r="DS102" s="108"/>
      <c r="DT102" s="108">
        <f t="shared" si="200"/>
        <v>0</v>
      </c>
      <c r="DU102" s="108">
        <v>0</v>
      </c>
      <c r="DV102" s="108">
        <v>0</v>
      </c>
      <c r="DW102" s="108">
        <v>0</v>
      </c>
      <c r="DX102" s="108">
        <v>0</v>
      </c>
      <c r="DY102" s="108"/>
      <c r="DZ102" s="108"/>
      <c r="EA102" s="108"/>
      <c r="EB102" s="108"/>
      <c r="EC102" s="108"/>
      <c r="ED102" s="108"/>
      <c r="EE102" s="108"/>
      <c r="EF102" s="108"/>
      <c r="EG102" s="108"/>
      <c r="EH102" s="108"/>
      <c r="EI102" s="108"/>
      <c r="EJ102" s="108"/>
      <c r="EK102" s="108">
        <v>0</v>
      </c>
      <c r="EL102" s="108">
        <v>0</v>
      </c>
      <c r="EM102" s="108">
        <v>0</v>
      </c>
      <c r="EN102" s="108">
        <v>0</v>
      </c>
      <c r="EO102" s="108">
        <v>0</v>
      </c>
      <c r="EP102" s="108"/>
      <c r="EQ102" s="108"/>
      <c r="ER102" s="108"/>
      <c r="ES102" s="108"/>
      <c r="ET102" s="108"/>
      <c r="EU102" s="108"/>
      <c r="EV102" s="108"/>
      <c r="EW102" s="108"/>
      <c r="EX102" s="108"/>
      <c r="EY102" s="108"/>
      <c r="EZ102" s="108"/>
      <c r="FA102" s="108"/>
      <c r="FB102" s="108">
        <v>0</v>
      </c>
      <c r="FC102" s="108">
        <v>0</v>
      </c>
      <c r="FD102" s="108">
        <v>0</v>
      </c>
      <c r="FE102" s="108">
        <v>0</v>
      </c>
      <c r="FF102" s="108">
        <v>0</v>
      </c>
      <c r="FG102" s="108"/>
      <c r="FH102" s="108"/>
      <c r="FI102" s="108"/>
      <c r="FJ102" s="108"/>
      <c r="FK102" s="108"/>
      <c r="FL102" s="108"/>
      <c r="FM102" s="108"/>
      <c r="FN102" s="108"/>
      <c r="FO102" s="108"/>
      <c r="FP102" s="108"/>
      <c r="FQ102" s="108"/>
      <c r="FR102" s="108"/>
      <c r="FS102" s="108">
        <v>10070</v>
      </c>
      <c r="FT102" s="108">
        <v>-42.5</v>
      </c>
      <c r="FU102" s="108">
        <v>107.5</v>
      </c>
      <c r="FV102" s="108">
        <v>38.700000000000003</v>
      </c>
      <c r="FW102" s="108">
        <v>9966.2999999999993</v>
      </c>
      <c r="FX102" s="108">
        <v>3.7</v>
      </c>
      <c r="FY102" s="108">
        <v>-22.1</v>
      </c>
      <c r="FZ102" s="108">
        <v>-42.5</v>
      </c>
      <c r="GA102" s="108">
        <v>106.5</v>
      </c>
      <c r="GB102" s="108">
        <v>173.9</v>
      </c>
      <c r="GC102" s="108">
        <v>65</v>
      </c>
      <c r="GD102" s="108">
        <v>46.6</v>
      </c>
      <c r="GE102" s="108">
        <v>53.4</v>
      </c>
      <c r="GF102" s="108">
        <v>103.7</v>
      </c>
      <c r="GG102" s="108">
        <v>30.2</v>
      </c>
      <c r="GH102" s="108">
        <v>5090.2</v>
      </c>
      <c r="GI102" s="108">
        <v>10070</v>
      </c>
      <c r="GJ102" s="108">
        <v>739.8</v>
      </c>
      <c r="GK102" s="108">
        <v>280.2</v>
      </c>
      <c r="GL102" s="108">
        <v>272.5</v>
      </c>
      <c r="GM102" s="108">
        <v>-33.1</v>
      </c>
      <c r="GN102" s="108">
        <v>220.2</v>
      </c>
      <c r="GO102" s="108">
        <v>60.2</v>
      </c>
      <c r="GP102" s="108">
        <v>98.4</v>
      </c>
      <c r="GQ102" s="108">
        <v>280.2</v>
      </c>
      <c r="GR102" s="108">
        <v>378.8</v>
      </c>
      <c r="GS102" s="108">
        <v>381.4</v>
      </c>
      <c r="GT102" s="108">
        <v>552.70000000000005</v>
      </c>
      <c r="GU102" s="108">
        <v>565.70000000000005</v>
      </c>
      <c r="GV102" s="108">
        <v>593.79999999999995</v>
      </c>
      <c r="GW102" s="108">
        <v>519.6</v>
      </c>
      <c r="GX102" s="108">
        <v>560.1</v>
      </c>
      <c r="GY102" s="108">
        <v>588.29999999999995</v>
      </c>
      <c r="GZ102" s="108">
        <v>739.8</v>
      </c>
      <c r="HA102" s="108">
        <v>746.2</v>
      </c>
      <c r="HB102" s="108">
        <v>222.7</v>
      </c>
      <c r="HC102" s="108">
        <v>215.2</v>
      </c>
      <c r="HD102" s="108">
        <v>119.7</v>
      </c>
      <c r="HE102" s="108">
        <v>188.6</v>
      </c>
      <c r="HF102" s="108">
        <v>55.2</v>
      </c>
      <c r="HG102" s="108">
        <v>84.7</v>
      </c>
      <c r="HH102" s="108">
        <v>222.7</v>
      </c>
      <c r="HI102" s="108">
        <v>314.60000000000002</v>
      </c>
      <c r="HJ102" s="108">
        <v>354.3</v>
      </c>
      <c r="HK102" s="108">
        <v>437.9</v>
      </c>
      <c r="HL102" s="108">
        <v>493.5</v>
      </c>
      <c r="HM102" s="108">
        <v>551.5</v>
      </c>
      <c r="HN102" s="108">
        <v>557.6</v>
      </c>
      <c r="HO102" s="108">
        <v>703.5</v>
      </c>
      <c r="HP102" s="108">
        <v>682.6</v>
      </c>
      <c r="HQ102" s="108">
        <v>746.2</v>
      </c>
      <c r="HR102" s="108"/>
      <c r="HS102" s="108"/>
      <c r="HT102" s="108"/>
      <c r="HU102" s="108"/>
      <c r="HV102" s="108"/>
      <c r="HW102" s="108"/>
      <c r="HX102" s="108"/>
      <c r="HY102" s="108"/>
      <c r="HZ102" s="108"/>
      <c r="IA102" s="108"/>
      <c r="IB102" s="108"/>
      <c r="IC102" s="108"/>
      <c r="ID102" s="108"/>
      <c r="IE102" s="108"/>
      <c r="IF102" s="108"/>
      <c r="IG102" s="108"/>
      <c r="IH102" s="108"/>
    </row>
    <row r="103" spans="1:242" s="32" customFormat="1" ht="12.95" customHeight="1" x14ac:dyDescent="0.2">
      <c r="A103" s="112" t="s">
        <v>210</v>
      </c>
      <c r="B103" s="51">
        <v>94</v>
      </c>
      <c r="C103" s="51" t="s">
        <v>211</v>
      </c>
      <c r="D103" s="30"/>
      <c r="E103" s="108">
        <f t="shared" si="229"/>
        <v>21.1</v>
      </c>
      <c r="F103" s="108">
        <f t="shared" si="177"/>
        <v>0</v>
      </c>
      <c r="G103" s="108">
        <f t="shared" si="178"/>
        <v>0</v>
      </c>
      <c r="H103" s="108">
        <f t="shared" si="179"/>
        <v>0</v>
      </c>
      <c r="I103" s="108">
        <f t="shared" si="180"/>
        <v>21.1</v>
      </c>
      <c r="J103" s="108">
        <f t="shared" ref="J103:U103" si="250">SUM(J104:J115)</f>
        <v>0</v>
      </c>
      <c r="K103" s="108">
        <f t="shared" si="250"/>
        <v>0</v>
      </c>
      <c r="L103" s="108">
        <f t="shared" si="250"/>
        <v>0</v>
      </c>
      <c r="M103" s="108">
        <f t="shared" si="250"/>
        <v>0</v>
      </c>
      <c r="N103" s="108">
        <f t="shared" si="250"/>
        <v>0</v>
      </c>
      <c r="O103" s="108">
        <f t="shared" si="250"/>
        <v>0</v>
      </c>
      <c r="P103" s="108">
        <f t="shared" si="250"/>
        <v>0</v>
      </c>
      <c r="Q103" s="108">
        <f t="shared" si="250"/>
        <v>0</v>
      </c>
      <c r="R103" s="108">
        <f t="shared" si="250"/>
        <v>0</v>
      </c>
      <c r="S103" s="108">
        <f t="shared" si="250"/>
        <v>0</v>
      </c>
      <c r="T103" s="108">
        <f t="shared" si="250"/>
        <v>0</v>
      </c>
      <c r="U103" s="108">
        <f t="shared" si="250"/>
        <v>21.1</v>
      </c>
      <c r="V103" s="108">
        <f t="shared" si="230"/>
        <v>49.2</v>
      </c>
      <c r="W103" s="108">
        <f t="shared" si="181"/>
        <v>0</v>
      </c>
      <c r="X103" s="108">
        <f t="shared" si="182"/>
        <v>0</v>
      </c>
      <c r="Y103" s="108">
        <f t="shared" si="183"/>
        <v>0</v>
      </c>
      <c r="Z103" s="108">
        <f t="shared" si="184"/>
        <v>49.2</v>
      </c>
      <c r="AA103" s="108">
        <f t="shared" ref="AA103:AL103" si="251">SUM(AA104:AA115)</f>
        <v>0</v>
      </c>
      <c r="AB103" s="108">
        <f t="shared" si="251"/>
        <v>0</v>
      </c>
      <c r="AC103" s="108">
        <f t="shared" si="251"/>
        <v>0</v>
      </c>
      <c r="AD103" s="108">
        <f t="shared" si="251"/>
        <v>0</v>
      </c>
      <c r="AE103" s="108">
        <f t="shared" si="251"/>
        <v>0</v>
      </c>
      <c r="AF103" s="108">
        <f t="shared" si="251"/>
        <v>0</v>
      </c>
      <c r="AG103" s="108">
        <f t="shared" si="251"/>
        <v>0</v>
      </c>
      <c r="AH103" s="108">
        <f t="shared" si="251"/>
        <v>0</v>
      </c>
      <c r="AI103" s="108">
        <f t="shared" si="251"/>
        <v>0</v>
      </c>
      <c r="AJ103" s="108">
        <f t="shared" si="251"/>
        <v>0</v>
      </c>
      <c r="AK103" s="108">
        <f t="shared" si="251"/>
        <v>0</v>
      </c>
      <c r="AL103" s="108">
        <f t="shared" si="251"/>
        <v>49.2</v>
      </c>
      <c r="AM103" s="108">
        <f t="shared" si="231"/>
        <v>539.4</v>
      </c>
      <c r="AN103" s="108">
        <f t="shared" si="185"/>
        <v>0</v>
      </c>
      <c r="AO103" s="108">
        <f t="shared" si="186"/>
        <v>0</v>
      </c>
      <c r="AP103" s="108">
        <f t="shared" si="187"/>
        <v>0</v>
      </c>
      <c r="AQ103" s="108">
        <f t="shared" si="188"/>
        <v>539.4</v>
      </c>
      <c r="AR103" s="108">
        <f t="shared" ref="AR103:BC103" si="252">SUM(AR104:AR115)</f>
        <v>0</v>
      </c>
      <c r="AS103" s="108">
        <f t="shared" si="252"/>
        <v>0</v>
      </c>
      <c r="AT103" s="108">
        <f t="shared" si="252"/>
        <v>0</v>
      </c>
      <c r="AU103" s="108">
        <f t="shared" si="252"/>
        <v>0</v>
      </c>
      <c r="AV103" s="108">
        <f t="shared" si="252"/>
        <v>0</v>
      </c>
      <c r="AW103" s="108">
        <f t="shared" si="252"/>
        <v>0</v>
      </c>
      <c r="AX103" s="108">
        <f t="shared" si="252"/>
        <v>0</v>
      </c>
      <c r="AY103" s="108">
        <f t="shared" si="252"/>
        <v>0</v>
      </c>
      <c r="AZ103" s="108">
        <f t="shared" si="252"/>
        <v>0</v>
      </c>
      <c r="BA103" s="108">
        <f t="shared" si="252"/>
        <v>0</v>
      </c>
      <c r="BB103" s="108">
        <f t="shared" si="252"/>
        <v>0</v>
      </c>
      <c r="BC103" s="108">
        <f t="shared" si="252"/>
        <v>539.4</v>
      </c>
      <c r="BD103" s="108">
        <f t="shared" si="189"/>
        <v>68751</v>
      </c>
      <c r="BE103" s="108">
        <f t="shared" si="190"/>
        <v>0</v>
      </c>
      <c r="BF103" s="108">
        <f t="shared" si="191"/>
        <v>0</v>
      </c>
      <c r="BG103" s="108">
        <f t="shared" si="192"/>
        <v>0</v>
      </c>
      <c r="BH103" s="108">
        <f t="shared" si="193"/>
        <v>68751</v>
      </c>
      <c r="BI103" s="108">
        <f t="shared" ref="BI103:BT103" si="253">SUM(BI104:BI115)</f>
        <v>0</v>
      </c>
      <c r="BJ103" s="108">
        <f t="shared" si="253"/>
        <v>0</v>
      </c>
      <c r="BK103" s="108">
        <f t="shared" si="253"/>
        <v>0</v>
      </c>
      <c r="BL103" s="108">
        <f t="shared" si="253"/>
        <v>0</v>
      </c>
      <c r="BM103" s="108">
        <f t="shared" si="253"/>
        <v>0</v>
      </c>
      <c r="BN103" s="108">
        <f t="shared" si="253"/>
        <v>0</v>
      </c>
      <c r="BO103" s="108">
        <f t="shared" si="253"/>
        <v>0</v>
      </c>
      <c r="BP103" s="108">
        <f t="shared" si="253"/>
        <v>0</v>
      </c>
      <c r="BQ103" s="108">
        <f t="shared" si="253"/>
        <v>0</v>
      </c>
      <c r="BR103" s="108">
        <f t="shared" si="253"/>
        <v>0</v>
      </c>
      <c r="BS103" s="108">
        <f t="shared" si="253"/>
        <v>0</v>
      </c>
      <c r="BT103" s="108">
        <f t="shared" si="253"/>
        <v>68751</v>
      </c>
      <c r="BU103" s="108">
        <f t="shared" si="194"/>
        <v>181460</v>
      </c>
      <c r="BV103" s="108">
        <f t="shared" si="195"/>
        <v>0</v>
      </c>
      <c r="BW103" s="108">
        <f t="shared" si="196"/>
        <v>0</v>
      </c>
      <c r="BX103" s="108">
        <f t="shared" si="197"/>
        <v>0</v>
      </c>
      <c r="BY103" s="108">
        <f t="shared" si="198"/>
        <v>181460</v>
      </c>
      <c r="BZ103" s="108">
        <f t="shared" ref="BZ103:CK103" si="254">SUM(BZ104:BZ115)</f>
        <v>0</v>
      </c>
      <c r="CA103" s="108">
        <f t="shared" si="254"/>
        <v>0</v>
      </c>
      <c r="CB103" s="108">
        <f t="shared" si="254"/>
        <v>0</v>
      </c>
      <c r="CC103" s="108">
        <f t="shared" si="254"/>
        <v>0</v>
      </c>
      <c r="CD103" s="108">
        <f t="shared" si="254"/>
        <v>0</v>
      </c>
      <c r="CE103" s="108">
        <f t="shared" si="254"/>
        <v>0</v>
      </c>
      <c r="CF103" s="108">
        <f t="shared" si="254"/>
        <v>0</v>
      </c>
      <c r="CG103" s="108">
        <f t="shared" si="254"/>
        <v>0</v>
      </c>
      <c r="CH103" s="108">
        <f t="shared" si="254"/>
        <v>0</v>
      </c>
      <c r="CI103" s="108">
        <f t="shared" si="254"/>
        <v>0</v>
      </c>
      <c r="CJ103" s="108">
        <f t="shared" si="254"/>
        <v>0</v>
      </c>
      <c r="CK103" s="108">
        <f t="shared" si="254"/>
        <v>181460</v>
      </c>
      <c r="CL103" s="108">
        <f t="shared" si="199"/>
        <v>239538</v>
      </c>
      <c r="CM103" s="108">
        <v>41249</v>
      </c>
      <c r="CN103" s="108">
        <v>55292.6</v>
      </c>
      <c r="CO103" s="108">
        <v>64484.6</v>
      </c>
      <c r="CP103" s="108">
        <v>78511.8</v>
      </c>
      <c r="CQ103" s="108">
        <f t="shared" ref="CQ103:DB103" si="255">SUM(CQ104:CQ115)</f>
        <v>9453.6</v>
      </c>
      <c r="CR103" s="108">
        <f t="shared" si="255"/>
        <v>26802.400000000001</v>
      </c>
      <c r="CS103" s="108">
        <f t="shared" si="255"/>
        <v>41249</v>
      </c>
      <c r="CT103" s="108">
        <v>55228.2</v>
      </c>
      <c r="CU103" s="108">
        <f t="shared" si="255"/>
        <v>73203</v>
      </c>
      <c r="CV103" s="108">
        <f t="shared" si="255"/>
        <v>96541.6</v>
      </c>
      <c r="CW103" s="108">
        <f t="shared" si="255"/>
        <v>114786.4</v>
      </c>
      <c r="CX103" s="108">
        <f t="shared" si="255"/>
        <v>141951.9</v>
      </c>
      <c r="CY103" s="108">
        <f t="shared" si="255"/>
        <v>161026.20000000001</v>
      </c>
      <c r="CZ103" s="108">
        <f t="shared" si="255"/>
        <v>197201.7</v>
      </c>
      <c r="DA103" s="108">
        <f t="shared" si="255"/>
        <v>217664.7</v>
      </c>
      <c r="DB103" s="108">
        <f t="shared" si="255"/>
        <v>239538</v>
      </c>
      <c r="DC103" s="108">
        <f t="shared" si="207"/>
        <v>304418</v>
      </c>
      <c r="DD103" s="108">
        <v>50692.800000000003</v>
      </c>
      <c r="DE103" s="108">
        <v>52282.9</v>
      </c>
      <c r="DF103" s="108">
        <v>99107.399999999951</v>
      </c>
      <c r="DG103" s="108">
        <v>102334.9</v>
      </c>
      <c r="DH103" s="108">
        <f t="shared" ref="DH103:DS103" si="256">SUM(DH104:DH115)</f>
        <v>16224.6</v>
      </c>
      <c r="DI103" s="108">
        <f t="shared" si="256"/>
        <v>35215</v>
      </c>
      <c r="DJ103" s="108">
        <f t="shared" si="256"/>
        <v>50692.800000000003</v>
      </c>
      <c r="DK103" s="108">
        <f t="shared" si="256"/>
        <v>68180</v>
      </c>
      <c r="DL103" s="108">
        <f t="shared" si="256"/>
        <v>86109.5</v>
      </c>
      <c r="DM103" s="108">
        <f t="shared" si="256"/>
        <v>102975.7</v>
      </c>
      <c r="DN103" s="108">
        <f t="shared" si="256"/>
        <v>131460.5</v>
      </c>
      <c r="DO103" s="108">
        <f t="shared" si="256"/>
        <v>166662.89999999997</v>
      </c>
      <c r="DP103" s="108">
        <f t="shared" si="256"/>
        <v>202083.09999999995</v>
      </c>
      <c r="DQ103" s="108">
        <f t="shared" si="256"/>
        <v>235342</v>
      </c>
      <c r="DR103" s="108">
        <f t="shared" si="256"/>
        <v>259948.59999999998</v>
      </c>
      <c r="DS103" s="108">
        <f t="shared" si="256"/>
        <v>304418</v>
      </c>
      <c r="DT103" s="108">
        <f t="shared" si="200"/>
        <v>522795</v>
      </c>
      <c r="DU103" s="108">
        <v>87127</v>
      </c>
      <c r="DV103" s="108">
        <v>100222.1</v>
      </c>
      <c r="DW103" s="108">
        <v>131603.1</v>
      </c>
      <c r="DX103" s="108">
        <v>203842.8</v>
      </c>
      <c r="DY103" s="108">
        <f t="shared" ref="DY103:EJ103" si="257">SUM(DY104:DY115)</f>
        <v>34770</v>
      </c>
      <c r="DZ103" s="108">
        <f t="shared" si="257"/>
        <v>61967.999999999993</v>
      </c>
      <c r="EA103" s="108">
        <f t="shared" si="257"/>
        <v>87127</v>
      </c>
      <c r="EB103" s="108">
        <f t="shared" si="257"/>
        <v>124386.5</v>
      </c>
      <c r="EC103" s="108">
        <f t="shared" si="257"/>
        <v>156624.29999999999</v>
      </c>
      <c r="ED103" s="108">
        <f t="shared" si="257"/>
        <v>187349.09999999998</v>
      </c>
      <c r="EE103" s="108">
        <f t="shared" si="257"/>
        <v>237548</v>
      </c>
      <c r="EF103" s="108">
        <f t="shared" si="257"/>
        <v>280287.3</v>
      </c>
      <c r="EG103" s="108">
        <f t="shared" si="257"/>
        <v>318952.2</v>
      </c>
      <c r="EH103" s="108">
        <f t="shared" si="257"/>
        <v>387201.39999999997</v>
      </c>
      <c r="EI103" s="108">
        <f t="shared" si="257"/>
        <v>448042.1</v>
      </c>
      <c r="EJ103" s="108">
        <f t="shared" si="257"/>
        <v>522795</v>
      </c>
      <c r="EK103" s="108">
        <v>605450</v>
      </c>
      <c r="EL103" s="108">
        <v>125130.5</v>
      </c>
      <c r="EM103" s="108">
        <v>107367.3</v>
      </c>
      <c r="EN103" s="108">
        <v>161194.79999999999</v>
      </c>
      <c r="EO103" s="108">
        <v>211757.4</v>
      </c>
      <c r="EP103" s="108">
        <f t="shared" ref="EP103:EW103" si="258">SUM(EP104:EP115)</f>
        <v>40557.200000000004</v>
      </c>
      <c r="EQ103" s="108">
        <f t="shared" si="258"/>
        <v>82541.5</v>
      </c>
      <c r="ER103" s="108">
        <f t="shared" si="258"/>
        <v>125130.49999999999</v>
      </c>
      <c r="ES103" s="108">
        <f t="shared" si="258"/>
        <v>164718.5</v>
      </c>
      <c r="ET103" s="108">
        <f t="shared" si="258"/>
        <v>202135.99999999997</v>
      </c>
      <c r="EU103" s="108">
        <f t="shared" si="258"/>
        <v>232497.8</v>
      </c>
      <c r="EV103" s="108">
        <f t="shared" si="258"/>
        <v>289025.2</v>
      </c>
      <c r="EW103" s="108">
        <f t="shared" si="258"/>
        <v>337964.7</v>
      </c>
      <c r="EX103" s="108">
        <v>393692.6</v>
      </c>
      <c r="EY103" s="108">
        <v>471208.3</v>
      </c>
      <c r="EZ103" s="108">
        <v>539118.80000000005</v>
      </c>
      <c r="FA103" s="108">
        <v>605450</v>
      </c>
      <c r="FB103" s="108">
        <v>603819</v>
      </c>
      <c r="FC103" s="108">
        <v>108489.3</v>
      </c>
      <c r="FD103" s="108">
        <v>99777.1</v>
      </c>
      <c r="FE103" s="108">
        <v>167019.6</v>
      </c>
      <c r="FF103" s="108">
        <v>228533</v>
      </c>
      <c r="FG103" s="108">
        <v>39982.9</v>
      </c>
      <c r="FH103" s="108">
        <v>75301</v>
      </c>
      <c r="FI103" s="108">
        <v>108489.3</v>
      </c>
      <c r="FJ103" s="108">
        <v>149368.70000000001</v>
      </c>
      <c r="FK103" s="108">
        <v>178357.1</v>
      </c>
      <c r="FL103" s="108">
        <v>208266.4</v>
      </c>
      <c r="FM103" s="108">
        <v>259138.7</v>
      </c>
      <c r="FN103" s="108">
        <v>300339</v>
      </c>
      <c r="FO103" s="108">
        <v>375286</v>
      </c>
      <c r="FP103" s="108">
        <v>485177</v>
      </c>
      <c r="FQ103" s="108">
        <v>534591.4</v>
      </c>
      <c r="FR103" s="108">
        <v>603819</v>
      </c>
      <c r="FS103" s="108">
        <v>795808</v>
      </c>
      <c r="FT103" s="108">
        <v>135974.39999999999</v>
      </c>
      <c r="FU103" s="108">
        <v>179419.8</v>
      </c>
      <c r="FV103" s="108">
        <v>240715.2</v>
      </c>
      <c r="FW103" s="108">
        <v>239698.6</v>
      </c>
      <c r="FX103" s="108">
        <v>44760.2</v>
      </c>
      <c r="FY103" s="108">
        <v>97954.4</v>
      </c>
      <c r="FZ103" s="108">
        <f>SUM(FZ104:FZ115)</f>
        <v>135974.39999999999</v>
      </c>
      <c r="GA103" s="108">
        <v>197093.8</v>
      </c>
      <c r="GB103" s="108">
        <v>251240.2</v>
      </c>
      <c r="GC103" s="108">
        <v>315394.2</v>
      </c>
      <c r="GD103" s="108">
        <v>384075.6</v>
      </c>
      <c r="GE103" s="108">
        <v>464330.3</v>
      </c>
      <c r="GF103" s="108">
        <v>556109.4</v>
      </c>
      <c r="GG103" s="108">
        <v>624526.9</v>
      </c>
      <c r="GH103" s="108">
        <v>702369.8</v>
      </c>
      <c r="GI103" s="108">
        <v>795808</v>
      </c>
      <c r="GJ103" s="108">
        <v>817398.8</v>
      </c>
      <c r="GK103" s="108">
        <v>157061.4</v>
      </c>
      <c r="GL103" s="108">
        <v>161770.20000000001</v>
      </c>
      <c r="GM103" s="108">
        <v>204648.1</v>
      </c>
      <c r="GN103" s="108">
        <v>293919</v>
      </c>
      <c r="GO103" s="108">
        <v>48343.8</v>
      </c>
      <c r="GP103" s="108">
        <v>111872.3</v>
      </c>
      <c r="GQ103" s="108">
        <v>157061.4</v>
      </c>
      <c r="GR103" s="108">
        <v>210605.3</v>
      </c>
      <c r="GS103" s="108">
        <v>259271.2</v>
      </c>
      <c r="GT103" s="108">
        <v>318831.59999999998</v>
      </c>
      <c r="GU103" s="108">
        <v>397355.9</v>
      </c>
      <c r="GV103" s="108">
        <v>456215.5</v>
      </c>
      <c r="GW103" s="108">
        <v>523479.7</v>
      </c>
      <c r="GX103" s="108">
        <v>606756.69999999995</v>
      </c>
      <c r="GY103" s="108">
        <v>705004.7</v>
      </c>
      <c r="GZ103" s="108">
        <v>817398.7</v>
      </c>
      <c r="HA103" s="108">
        <v>1163089.2</v>
      </c>
      <c r="HB103" s="108">
        <v>161620.79999999999</v>
      </c>
      <c r="HC103" s="108">
        <v>317033.59999999998</v>
      </c>
      <c r="HD103" s="108">
        <v>295708.7</v>
      </c>
      <c r="HE103" s="108">
        <v>388726.1</v>
      </c>
      <c r="HF103" s="108">
        <v>36456.199999999997</v>
      </c>
      <c r="HG103" s="108">
        <v>95761.1</v>
      </c>
      <c r="HH103" s="108">
        <v>161620.79999999999</v>
      </c>
      <c r="HI103" s="108">
        <v>230136.3</v>
      </c>
      <c r="HJ103" s="108">
        <v>367788.9</v>
      </c>
      <c r="HK103" s="108">
        <v>478654.4</v>
      </c>
      <c r="HL103" s="108">
        <v>573351.4</v>
      </c>
      <c r="HM103" s="108">
        <v>669703.30000000005</v>
      </c>
      <c r="HN103" s="108">
        <v>774363.1</v>
      </c>
      <c r="HO103" s="108">
        <v>883257</v>
      </c>
      <c r="HP103" s="108">
        <v>1010984.5</v>
      </c>
      <c r="HQ103" s="108">
        <v>1163089.2</v>
      </c>
      <c r="HR103" s="108">
        <v>1468091.5</v>
      </c>
      <c r="HS103" s="108">
        <v>282976.8</v>
      </c>
      <c r="HT103" s="108">
        <v>306836.09999999998</v>
      </c>
      <c r="HU103" s="108">
        <v>506374.9</v>
      </c>
      <c r="HV103" s="108">
        <v>371903.7</v>
      </c>
      <c r="HW103" s="108">
        <v>47657.1</v>
      </c>
      <c r="HX103" s="108">
        <v>174440.5</v>
      </c>
      <c r="HY103" s="108">
        <v>282976.8</v>
      </c>
      <c r="HZ103" s="108">
        <v>372493.9</v>
      </c>
      <c r="IA103" s="108">
        <v>471373.3</v>
      </c>
      <c r="IB103" s="108">
        <v>589812.9</v>
      </c>
      <c r="IC103" s="108">
        <v>728822</v>
      </c>
      <c r="ID103" s="108">
        <v>865569.9</v>
      </c>
      <c r="IE103" s="108">
        <v>1096187.8</v>
      </c>
      <c r="IF103" s="108">
        <v>1173833.8</v>
      </c>
      <c r="IG103" s="108">
        <v>1275123.1000000001</v>
      </c>
      <c r="IH103" s="108">
        <v>1468091.5</v>
      </c>
    </row>
    <row r="104" spans="1:242" s="32" customFormat="1" ht="24" customHeight="1" x14ac:dyDescent="0.2">
      <c r="A104" s="112" t="s">
        <v>212</v>
      </c>
      <c r="B104" s="51">
        <v>95</v>
      </c>
      <c r="C104" s="51" t="s">
        <v>213</v>
      </c>
      <c r="D104" s="33"/>
      <c r="E104" s="108">
        <f t="shared" si="229"/>
        <v>0</v>
      </c>
      <c r="F104" s="108">
        <f t="shared" si="177"/>
        <v>0</v>
      </c>
      <c r="G104" s="108">
        <f t="shared" si="178"/>
        <v>0</v>
      </c>
      <c r="H104" s="108">
        <f t="shared" si="179"/>
        <v>0</v>
      </c>
      <c r="I104" s="108">
        <f t="shared" si="180"/>
        <v>0</v>
      </c>
      <c r="J104" s="108"/>
      <c r="K104" s="108"/>
      <c r="L104" s="108"/>
      <c r="M104" s="108"/>
      <c r="N104" s="108"/>
      <c r="O104" s="108"/>
      <c r="P104" s="108"/>
      <c r="Q104" s="108"/>
      <c r="R104" s="108"/>
      <c r="S104" s="108"/>
      <c r="T104" s="108"/>
      <c r="U104" s="108"/>
      <c r="V104" s="108">
        <f t="shared" si="230"/>
        <v>0</v>
      </c>
      <c r="W104" s="108">
        <f t="shared" si="181"/>
        <v>0</v>
      </c>
      <c r="X104" s="108">
        <f t="shared" si="182"/>
        <v>0</v>
      </c>
      <c r="Y104" s="108">
        <f t="shared" si="183"/>
        <v>0</v>
      </c>
      <c r="Z104" s="108">
        <f t="shared" si="184"/>
        <v>0</v>
      </c>
      <c r="AA104" s="108"/>
      <c r="AB104" s="108"/>
      <c r="AC104" s="108"/>
      <c r="AD104" s="108"/>
      <c r="AE104" s="108"/>
      <c r="AF104" s="108"/>
      <c r="AG104" s="108"/>
      <c r="AH104" s="108"/>
      <c r="AI104" s="108"/>
      <c r="AJ104" s="108"/>
      <c r="AK104" s="108"/>
      <c r="AL104" s="108"/>
      <c r="AM104" s="108">
        <f t="shared" si="231"/>
        <v>0</v>
      </c>
      <c r="AN104" s="108">
        <f t="shared" si="185"/>
        <v>0</v>
      </c>
      <c r="AO104" s="108">
        <f t="shared" si="186"/>
        <v>0</v>
      </c>
      <c r="AP104" s="108">
        <f t="shared" si="187"/>
        <v>0</v>
      </c>
      <c r="AQ104" s="108">
        <f t="shared" si="188"/>
        <v>0</v>
      </c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>
        <f t="shared" si="189"/>
        <v>55207</v>
      </c>
      <c r="BE104" s="108">
        <f t="shared" si="190"/>
        <v>0</v>
      </c>
      <c r="BF104" s="108">
        <f t="shared" si="191"/>
        <v>0</v>
      </c>
      <c r="BG104" s="108">
        <f t="shared" si="192"/>
        <v>0</v>
      </c>
      <c r="BH104" s="108">
        <f t="shared" si="193"/>
        <v>55207</v>
      </c>
      <c r="BI104" s="108"/>
      <c r="BJ104" s="108"/>
      <c r="BK104" s="108"/>
      <c r="BL104" s="108"/>
      <c r="BM104" s="108"/>
      <c r="BN104" s="108"/>
      <c r="BO104" s="108"/>
      <c r="BP104" s="108"/>
      <c r="BQ104" s="108"/>
      <c r="BR104" s="108"/>
      <c r="BS104" s="108"/>
      <c r="BT104" s="108">
        <v>55207</v>
      </c>
      <c r="BU104" s="108">
        <f t="shared" si="194"/>
        <v>104319</v>
      </c>
      <c r="BV104" s="108">
        <f t="shared" si="195"/>
        <v>0</v>
      </c>
      <c r="BW104" s="108">
        <f t="shared" si="196"/>
        <v>0</v>
      </c>
      <c r="BX104" s="108">
        <f t="shared" si="197"/>
        <v>0</v>
      </c>
      <c r="BY104" s="108">
        <f t="shared" si="198"/>
        <v>104319</v>
      </c>
      <c r="BZ104" s="108"/>
      <c r="CA104" s="108"/>
      <c r="CB104" s="108"/>
      <c r="CC104" s="108"/>
      <c r="CD104" s="108"/>
      <c r="CE104" s="108"/>
      <c r="CF104" s="108"/>
      <c r="CG104" s="108"/>
      <c r="CH104" s="108"/>
      <c r="CI104" s="108"/>
      <c r="CJ104" s="108"/>
      <c r="CK104" s="108">
        <v>104319</v>
      </c>
      <c r="CL104" s="108">
        <f t="shared" si="199"/>
        <v>140951</v>
      </c>
      <c r="CM104" s="108">
        <v>26322.5</v>
      </c>
      <c r="CN104" s="108">
        <v>39165.5</v>
      </c>
      <c r="CO104" s="108">
        <v>38877.699999999997</v>
      </c>
      <c r="CP104" s="108">
        <v>36585.300000000003</v>
      </c>
      <c r="CQ104" s="108">
        <v>6130.3</v>
      </c>
      <c r="CR104" s="108">
        <v>16990.2</v>
      </c>
      <c r="CS104" s="108">
        <v>26322.5</v>
      </c>
      <c r="CT104" s="108">
        <v>36128</v>
      </c>
      <c r="CU104" s="108">
        <v>49177.8</v>
      </c>
      <c r="CV104" s="108">
        <v>65488</v>
      </c>
      <c r="CW104" s="108">
        <v>76347.199999999997</v>
      </c>
      <c r="CX104" s="108">
        <v>93920.8</v>
      </c>
      <c r="CY104" s="108">
        <v>104365.7</v>
      </c>
      <c r="CZ104" s="108">
        <v>124253</v>
      </c>
      <c r="DA104" s="108">
        <v>130685.1</v>
      </c>
      <c r="DB104" s="108">
        <v>140951</v>
      </c>
      <c r="DC104" s="108">
        <f t="shared" si="207"/>
        <v>159188</v>
      </c>
      <c r="DD104" s="108">
        <v>29569.9</v>
      </c>
      <c r="DE104" s="108">
        <v>29913.7</v>
      </c>
      <c r="DF104" s="108">
        <v>44157.8</v>
      </c>
      <c r="DG104" s="108">
        <v>55546.6</v>
      </c>
      <c r="DH104" s="108">
        <v>10419.799999999999</v>
      </c>
      <c r="DI104" s="108">
        <v>22536.6</v>
      </c>
      <c r="DJ104" s="108">
        <v>29569.9</v>
      </c>
      <c r="DK104" s="108">
        <v>40204</v>
      </c>
      <c r="DL104" s="108">
        <v>51345.1</v>
      </c>
      <c r="DM104" s="108">
        <v>59483.6</v>
      </c>
      <c r="DN104" s="108">
        <v>74401.7</v>
      </c>
      <c r="DO104" s="108">
        <v>85962.9</v>
      </c>
      <c r="DP104" s="108">
        <v>103641.4</v>
      </c>
      <c r="DQ104" s="108">
        <v>119871</v>
      </c>
      <c r="DR104" s="108">
        <v>131707</v>
      </c>
      <c r="DS104" s="108">
        <v>159188</v>
      </c>
      <c r="DT104" s="108">
        <f t="shared" si="200"/>
        <v>212099</v>
      </c>
      <c r="DU104" s="108">
        <v>44376.7</v>
      </c>
      <c r="DV104" s="108">
        <v>51579.4</v>
      </c>
      <c r="DW104" s="108">
        <v>49042.9</v>
      </c>
      <c r="DX104" s="108">
        <v>67100</v>
      </c>
      <c r="DY104" s="108">
        <v>19156.5</v>
      </c>
      <c r="DZ104" s="108">
        <v>33123.5</v>
      </c>
      <c r="EA104" s="108">
        <v>44376.7</v>
      </c>
      <c r="EB104" s="108">
        <v>68079.7</v>
      </c>
      <c r="EC104" s="108">
        <v>85915</v>
      </c>
      <c r="ED104" s="108">
        <v>95956.1</v>
      </c>
      <c r="EE104" s="108">
        <v>117111</v>
      </c>
      <c r="EF104" s="108">
        <v>131133.79999999999</v>
      </c>
      <c r="EG104" s="108">
        <v>144999</v>
      </c>
      <c r="EH104" s="108">
        <v>173711.3</v>
      </c>
      <c r="EI104" s="108">
        <v>190609.1</v>
      </c>
      <c r="EJ104" s="108">
        <v>212099</v>
      </c>
      <c r="EK104" s="108">
        <v>288426</v>
      </c>
      <c r="EL104" s="108">
        <v>63637.599999999999</v>
      </c>
      <c r="EM104" s="108">
        <v>74566</v>
      </c>
      <c r="EN104" s="108">
        <v>79973.399999999994</v>
      </c>
      <c r="EO104" s="108">
        <v>70249</v>
      </c>
      <c r="EP104" s="108">
        <v>22074.400000000001</v>
      </c>
      <c r="EQ104" s="108">
        <v>44907.5</v>
      </c>
      <c r="ER104" s="108">
        <v>63637.599999999999</v>
      </c>
      <c r="ES104" s="108">
        <v>91746.7</v>
      </c>
      <c r="ET104" s="108">
        <v>120006</v>
      </c>
      <c r="EU104" s="108">
        <v>138203.6</v>
      </c>
      <c r="EV104" s="108">
        <v>171969.9</v>
      </c>
      <c r="EW104" s="108">
        <v>194825.9</v>
      </c>
      <c r="EX104" s="108">
        <v>218177</v>
      </c>
      <c r="EY104" s="108">
        <v>246648.7</v>
      </c>
      <c r="EZ104" s="108">
        <v>266180.40000000002</v>
      </c>
      <c r="FA104" s="108">
        <v>288426</v>
      </c>
      <c r="FB104" s="108">
        <v>382750</v>
      </c>
      <c r="FC104" s="108">
        <v>65682.100000000006</v>
      </c>
      <c r="FD104" s="108">
        <v>70834.7</v>
      </c>
      <c r="FE104" s="108">
        <v>94705.9</v>
      </c>
      <c r="FF104" s="108">
        <v>151527.29999999999</v>
      </c>
      <c r="FG104" s="108">
        <v>25069.7</v>
      </c>
      <c r="FH104" s="108">
        <v>47692.3</v>
      </c>
      <c r="FI104" s="108">
        <v>65682.100000000006</v>
      </c>
      <c r="FJ104" s="108">
        <v>94844.9</v>
      </c>
      <c r="FK104" s="108">
        <v>115197.7</v>
      </c>
      <c r="FL104" s="108">
        <v>136516.79999999999</v>
      </c>
      <c r="FM104" s="108">
        <v>170444.9</v>
      </c>
      <c r="FN104" s="108">
        <v>188985.4</v>
      </c>
      <c r="FO104" s="108">
        <v>231222.7</v>
      </c>
      <c r="FP104" s="108">
        <v>315037.2</v>
      </c>
      <c r="FQ104" s="108">
        <v>343442.4</v>
      </c>
      <c r="FR104" s="108">
        <v>382750</v>
      </c>
      <c r="FS104" s="108">
        <v>589133</v>
      </c>
      <c r="FT104" s="108">
        <v>103050.3</v>
      </c>
      <c r="FU104" s="108">
        <v>145671.79999999999</v>
      </c>
      <c r="FV104" s="108">
        <v>167139.29999999999</v>
      </c>
      <c r="FW104" s="108">
        <v>173271.6</v>
      </c>
      <c r="FX104" s="108">
        <v>34074.199999999997</v>
      </c>
      <c r="FY104" s="108">
        <v>76255.8</v>
      </c>
      <c r="FZ104" s="108">
        <v>103050.3</v>
      </c>
      <c r="GA104" s="108">
        <v>153712.20000000001</v>
      </c>
      <c r="GB104" s="108">
        <v>199027.3</v>
      </c>
      <c r="GC104" s="108">
        <v>248722.1</v>
      </c>
      <c r="GD104" s="108">
        <v>299101.3</v>
      </c>
      <c r="GE104" s="108">
        <v>353428.4</v>
      </c>
      <c r="GF104" s="108">
        <v>415861.4</v>
      </c>
      <c r="GG104" s="108">
        <v>466871.4</v>
      </c>
      <c r="GH104" s="108">
        <v>520575.2</v>
      </c>
      <c r="GI104" s="108">
        <v>589133</v>
      </c>
      <c r="GJ104" s="108">
        <v>580333</v>
      </c>
      <c r="GK104" s="108">
        <v>125794.7</v>
      </c>
      <c r="GL104" s="108">
        <v>128379.9</v>
      </c>
      <c r="GM104" s="108">
        <v>127753.60000000001</v>
      </c>
      <c r="GN104" s="108">
        <v>198404.8</v>
      </c>
      <c r="GO104" s="108">
        <v>39400.400000000001</v>
      </c>
      <c r="GP104" s="108">
        <v>92245.5</v>
      </c>
      <c r="GQ104" s="108">
        <v>125794.7</v>
      </c>
      <c r="GR104" s="108">
        <v>170184.3</v>
      </c>
      <c r="GS104" s="108">
        <v>210270.5</v>
      </c>
      <c r="GT104" s="108">
        <v>254174.6</v>
      </c>
      <c r="GU104" s="108">
        <v>308844.79999999999</v>
      </c>
      <c r="GV104" s="108">
        <v>346414.1</v>
      </c>
      <c r="GW104" s="108">
        <v>381928.2</v>
      </c>
      <c r="GX104" s="108">
        <v>439023</v>
      </c>
      <c r="GY104" s="108">
        <v>509268.3</v>
      </c>
      <c r="GZ104" s="108">
        <v>580333</v>
      </c>
      <c r="HA104" s="108">
        <v>651344.19999999995</v>
      </c>
      <c r="HB104" s="108">
        <v>104073.2</v>
      </c>
      <c r="HC104" s="108">
        <v>174886.7</v>
      </c>
      <c r="HD104" s="108">
        <v>179005.7</v>
      </c>
      <c r="HE104" s="108">
        <v>193378.6</v>
      </c>
      <c r="HF104" s="108">
        <v>20447.5</v>
      </c>
      <c r="HG104" s="108">
        <v>60124</v>
      </c>
      <c r="HH104" s="108">
        <v>104073.2</v>
      </c>
      <c r="HI104" s="108">
        <v>155116.4</v>
      </c>
      <c r="HJ104" s="108">
        <v>206671.7</v>
      </c>
      <c r="HK104" s="108">
        <v>278959.90000000002</v>
      </c>
      <c r="HL104" s="108">
        <v>348426.7</v>
      </c>
      <c r="HM104" s="108">
        <v>414042.3</v>
      </c>
      <c r="HN104" s="108">
        <v>457965.6</v>
      </c>
      <c r="HO104" s="108">
        <v>532108.9</v>
      </c>
      <c r="HP104" s="108">
        <v>587923.80000000005</v>
      </c>
      <c r="HQ104" s="108">
        <v>651344.19999999995</v>
      </c>
      <c r="HR104" s="108">
        <v>728758.7</v>
      </c>
      <c r="HS104" s="108">
        <v>133959.4</v>
      </c>
      <c r="HT104" s="108">
        <v>184502.39999999999</v>
      </c>
      <c r="HU104" s="108">
        <v>212835.20000000001</v>
      </c>
      <c r="HV104" s="108">
        <v>197461.7</v>
      </c>
      <c r="HW104" s="108">
        <v>32893.300000000003</v>
      </c>
      <c r="HX104" s="108">
        <v>81471.5</v>
      </c>
      <c r="HY104" s="108">
        <v>133959.4</v>
      </c>
      <c r="HZ104" s="108">
        <v>189266.1</v>
      </c>
      <c r="IA104" s="108">
        <v>263561.90000000002</v>
      </c>
      <c r="IB104" s="108">
        <v>318461.8</v>
      </c>
      <c r="IC104" s="108">
        <v>394079.9</v>
      </c>
      <c r="ID104" s="108">
        <v>452809.7</v>
      </c>
      <c r="IE104" s="108">
        <v>531297</v>
      </c>
      <c r="IF104" s="108">
        <v>578865.4</v>
      </c>
      <c r="IG104" s="108">
        <v>644819.19999999995</v>
      </c>
      <c r="IH104" s="108">
        <v>728758.7</v>
      </c>
    </row>
    <row r="105" spans="1:242" s="32" customFormat="1" ht="24" customHeight="1" x14ac:dyDescent="0.2">
      <c r="A105" s="112" t="s">
        <v>214</v>
      </c>
      <c r="B105" s="51">
        <v>96</v>
      </c>
      <c r="C105" s="51" t="s">
        <v>215</v>
      </c>
      <c r="D105" s="33"/>
      <c r="E105" s="108">
        <f t="shared" si="229"/>
        <v>0</v>
      </c>
      <c r="F105" s="108">
        <f t="shared" si="177"/>
        <v>0</v>
      </c>
      <c r="G105" s="108">
        <f t="shared" si="178"/>
        <v>0</v>
      </c>
      <c r="H105" s="108">
        <f t="shared" si="179"/>
        <v>0</v>
      </c>
      <c r="I105" s="108">
        <f t="shared" ref="I105:I128" si="259">U105</f>
        <v>0</v>
      </c>
      <c r="J105" s="108"/>
      <c r="K105" s="108"/>
      <c r="L105" s="108"/>
      <c r="M105" s="108"/>
      <c r="N105" s="108"/>
      <c r="O105" s="108"/>
      <c r="P105" s="108"/>
      <c r="Q105" s="108"/>
      <c r="R105" s="108"/>
      <c r="S105" s="108"/>
      <c r="T105" s="108"/>
      <c r="U105" s="108"/>
      <c r="V105" s="108">
        <f t="shared" si="230"/>
        <v>0</v>
      </c>
      <c r="W105" s="108">
        <f t="shared" si="181"/>
        <v>0</v>
      </c>
      <c r="X105" s="108">
        <f t="shared" si="182"/>
        <v>0</v>
      </c>
      <c r="Y105" s="108">
        <f t="shared" si="183"/>
        <v>0</v>
      </c>
      <c r="Z105" s="108">
        <f t="shared" ref="Z105:Z128" si="260">AL105</f>
        <v>0</v>
      </c>
      <c r="AA105" s="108"/>
      <c r="AB105" s="108"/>
      <c r="AC105" s="108"/>
      <c r="AD105" s="108"/>
      <c r="AE105" s="108"/>
      <c r="AF105" s="108"/>
      <c r="AG105" s="108"/>
      <c r="AH105" s="108"/>
      <c r="AI105" s="108"/>
      <c r="AJ105" s="108"/>
      <c r="AK105" s="108"/>
      <c r="AL105" s="108"/>
      <c r="AM105" s="108">
        <f t="shared" si="231"/>
        <v>0</v>
      </c>
      <c r="AN105" s="108">
        <f t="shared" si="185"/>
        <v>0</v>
      </c>
      <c r="AO105" s="108">
        <f t="shared" si="186"/>
        <v>0</v>
      </c>
      <c r="AP105" s="108">
        <f t="shared" si="187"/>
        <v>0</v>
      </c>
      <c r="AQ105" s="108">
        <f t="shared" ref="AQ105:AQ128" si="261">BC105</f>
        <v>0</v>
      </c>
      <c r="AR105" s="108"/>
      <c r="AS105" s="108"/>
      <c r="AT105" s="108"/>
      <c r="AU105" s="108"/>
      <c r="AV105" s="108"/>
      <c r="AW105" s="108"/>
      <c r="AX105" s="108"/>
      <c r="AY105" s="108"/>
      <c r="AZ105" s="108"/>
      <c r="BA105" s="108"/>
      <c r="BB105" s="108"/>
      <c r="BC105" s="108"/>
      <c r="BD105" s="108">
        <f t="shared" si="189"/>
        <v>3938</v>
      </c>
      <c r="BE105" s="108">
        <f t="shared" si="190"/>
        <v>0</v>
      </c>
      <c r="BF105" s="108">
        <f t="shared" si="191"/>
        <v>0</v>
      </c>
      <c r="BG105" s="108">
        <f t="shared" si="192"/>
        <v>0</v>
      </c>
      <c r="BH105" s="108">
        <f t="shared" ref="BH105:BH128" si="262">BT105</f>
        <v>3938</v>
      </c>
      <c r="BI105" s="108"/>
      <c r="BJ105" s="108"/>
      <c r="BK105" s="108"/>
      <c r="BL105" s="108"/>
      <c r="BM105" s="108"/>
      <c r="BN105" s="108"/>
      <c r="BO105" s="108"/>
      <c r="BP105" s="108"/>
      <c r="BQ105" s="108"/>
      <c r="BR105" s="108"/>
      <c r="BS105" s="108"/>
      <c r="BT105" s="108">
        <v>3938</v>
      </c>
      <c r="BU105" s="108">
        <f t="shared" si="194"/>
        <v>17179</v>
      </c>
      <c r="BV105" s="108">
        <f t="shared" si="195"/>
        <v>0</v>
      </c>
      <c r="BW105" s="108">
        <f t="shared" si="196"/>
        <v>0</v>
      </c>
      <c r="BX105" s="108">
        <f t="shared" si="197"/>
        <v>0</v>
      </c>
      <c r="BY105" s="108">
        <f t="shared" ref="BY105:BY128" si="263">CK105</f>
        <v>17179</v>
      </c>
      <c r="BZ105" s="108"/>
      <c r="CA105" s="108"/>
      <c r="CB105" s="108"/>
      <c r="CC105" s="108"/>
      <c r="CD105" s="108"/>
      <c r="CE105" s="108"/>
      <c r="CF105" s="108"/>
      <c r="CG105" s="108"/>
      <c r="CH105" s="108"/>
      <c r="CI105" s="108"/>
      <c r="CJ105" s="108"/>
      <c r="CK105" s="108">
        <v>17179</v>
      </c>
      <c r="CL105" s="108">
        <f t="shared" si="199"/>
        <v>22803</v>
      </c>
      <c r="CM105" s="108">
        <v>6975.1</v>
      </c>
      <c r="CN105" s="108">
        <v>6034.1</v>
      </c>
      <c r="CO105" s="108">
        <v>5571.2</v>
      </c>
      <c r="CP105" s="108">
        <v>4222.6000000000004</v>
      </c>
      <c r="CQ105" s="108">
        <v>726.8</v>
      </c>
      <c r="CR105" s="108">
        <v>5429</v>
      </c>
      <c r="CS105" s="108">
        <v>6975.1</v>
      </c>
      <c r="CT105" s="108">
        <v>8516.7000000000007</v>
      </c>
      <c r="CU105" s="108">
        <v>11264.3</v>
      </c>
      <c r="CV105" s="108">
        <v>13009.2</v>
      </c>
      <c r="CW105" s="108">
        <v>14511.4</v>
      </c>
      <c r="CX105" s="108">
        <v>16360</v>
      </c>
      <c r="CY105" s="108">
        <v>18580.400000000001</v>
      </c>
      <c r="CZ105" s="108">
        <v>20435.400000000001</v>
      </c>
      <c r="DA105" s="108">
        <v>21227.9</v>
      </c>
      <c r="DB105" s="108">
        <v>22803</v>
      </c>
      <c r="DC105" s="108">
        <f t="shared" si="207"/>
        <v>21748</v>
      </c>
      <c r="DD105" s="108">
        <v>4277.1000000000004</v>
      </c>
      <c r="DE105" s="108">
        <v>5331.8</v>
      </c>
      <c r="DF105" s="108">
        <v>6959.5</v>
      </c>
      <c r="DG105" s="108">
        <v>5179.6000000000004</v>
      </c>
      <c r="DH105" s="108">
        <v>1648.5</v>
      </c>
      <c r="DI105" s="108">
        <v>2753.7</v>
      </c>
      <c r="DJ105" s="108">
        <v>4277.1000000000004</v>
      </c>
      <c r="DK105" s="108">
        <v>6023.2</v>
      </c>
      <c r="DL105" s="108">
        <v>7604.2</v>
      </c>
      <c r="DM105" s="108">
        <v>9608.9</v>
      </c>
      <c r="DN105" s="108">
        <v>10920.5</v>
      </c>
      <c r="DO105" s="108">
        <v>14838.5</v>
      </c>
      <c r="DP105" s="108">
        <v>16568.400000000001</v>
      </c>
      <c r="DQ105" s="108">
        <v>18152.3</v>
      </c>
      <c r="DR105" s="108">
        <v>20327.900000000001</v>
      </c>
      <c r="DS105" s="108">
        <v>21748</v>
      </c>
      <c r="DT105" s="108">
        <f t="shared" si="200"/>
        <v>34421</v>
      </c>
      <c r="DU105" s="108">
        <v>10808.5</v>
      </c>
      <c r="DV105" s="108">
        <v>8764</v>
      </c>
      <c r="DW105" s="108">
        <v>9672.4</v>
      </c>
      <c r="DX105" s="108">
        <v>5176.1000000000004</v>
      </c>
      <c r="DY105" s="108">
        <v>5186.3</v>
      </c>
      <c r="DZ105" s="108">
        <v>8093.6</v>
      </c>
      <c r="EA105" s="108">
        <v>10808.5</v>
      </c>
      <c r="EB105" s="108">
        <v>12094.8</v>
      </c>
      <c r="EC105" s="108">
        <v>17664.099999999999</v>
      </c>
      <c r="ED105" s="108">
        <v>19572.5</v>
      </c>
      <c r="EE105" s="108">
        <v>23339.1</v>
      </c>
      <c r="EF105" s="108">
        <v>27274.7</v>
      </c>
      <c r="EG105" s="108">
        <v>29244.9</v>
      </c>
      <c r="EH105" s="108">
        <v>31289.599999999999</v>
      </c>
      <c r="EI105" s="108">
        <v>32688.6</v>
      </c>
      <c r="EJ105" s="108">
        <v>34421</v>
      </c>
      <c r="EK105" s="108">
        <v>22760</v>
      </c>
      <c r="EL105" s="108">
        <v>10267.299999999999</v>
      </c>
      <c r="EM105" s="108">
        <v>3140.7</v>
      </c>
      <c r="EN105" s="108">
        <v>5104.7</v>
      </c>
      <c r="EO105" s="108">
        <v>4247.3</v>
      </c>
      <c r="EP105" s="108">
        <v>1055.2</v>
      </c>
      <c r="EQ105" s="108">
        <v>5516.4</v>
      </c>
      <c r="ER105" s="108">
        <v>10267.299999999999</v>
      </c>
      <c r="ES105" s="108">
        <v>11192</v>
      </c>
      <c r="ET105" s="108">
        <v>12315.3</v>
      </c>
      <c r="EU105" s="108">
        <v>13408</v>
      </c>
      <c r="EV105" s="108">
        <v>15622.4</v>
      </c>
      <c r="EW105" s="108">
        <v>16785.400000000001</v>
      </c>
      <c r="EX105" s="108">
        <v>18512.7</v>
      </c>
      <c r="EY105" s="108">
        <v>19652.599999999999</v>
      </c>
      <c r="EZ105" s="108">
        <v>21558.1</v>
      </c>
      <c r="FA105" s="108">
        <v>22760</v>
      </c>
      <c r="FB105" s="108">
        <v>18863</v>
      </c>
      <c r="FC105" s="108">
        <v>4456.2</v>
      </c>
      <c r="FD105" s="108">
        <v>4546.7</v>
      </c>
      <c r="FE105" s="108">
        <v>3817</v>
      </c>
      <c r="FF105" s="108">
        <v>6043.1</v>
      </c>
      <c r="FG105" s="108">
        <v>339.3</v>
      </c>
      <c r="FH105" s="108">
        <v>2022.8</v>
      </c>
      <c r="FI105" s="108">
        <v>4456.2</v>
      </c>
      <c r="FJ105" s="108">
        <v>5458.3</v>
      </c>
      <c r="FK105" s="108">
        <v>6894.6</v>
      </c>
      <c r="FL105" s="108">
        <v>9002.9</v>
      </c>
      <c r="FM105" s="108">
        <v>11116.9</v>
      </c>
      <c r="FN105" s="108">
        <v>12045.2</v>
      </c>
      <c r="FO105" s="108">
        <v>12819.9</v>
      </c>
      <c r="FP105" s="108">
        <v>16021.2</v>
      </c>
      <c r="FQ105" s="108">
        <v>17823.3</v>
      </c>
      <c r="FR105" s="108">
        <v>18863</v>
      </c>
      <c r="FS105" s="108">
        <v>24339</v>
      </c>
      <c r="FT105" s="108">
        <v>4953.2</v>
      </c>
      <c r="FU105" s="108">
        <v>4407</v>
      </c>
      <c r="FV105" s="108">
        <v>8214.6</v>
      </c>
      <c r="FW105" s="108">
        <v>6764.2</v>
      </c>
      <c r="FX105" s="108">
        <v>991.8</v>
      </c>
      <c r="FY105" s="108">
        <v>3224.9</v>
      </c>
      <c r="FZ105" s="108">
        <v>4953.2</v>
      </c>
      <c r="GA105" s="108">
        <v>6740.5</v>
      </c>
      <c r="GB105" s="108">
        <v>7699.7</v>
      </c>
      <c r="GC105" s="108">
        <v>9360.2000000000007</v>
      </c>
      <c r="GD105" s="108">
        <v>11978.4</v>
      </c>
      <c r="GE105" s="108">
        <v>14502.2</v>
      </c>
      <c r="GF105" s="108">
        <v>17574.8</v>
      </c>
      <c r="GG105" s="108">
        <v>18710.2</v>
      </c>
      <c r="GH105" s="108">
        <v>22467.599999999999</v>
      </c>
      <c r="GI105" s="108">
        <v>24339</v>
      </c>
      <c r="GJ105" s="108">
        <v>24848.1</v>
      </c>
      <c r="GK105" s="108">
        <v>6456.4</v>
      </c>
      <c r="GL105" s="108">
        <v>4128</v>
      </c>
      <c r="GM105" s="108">
        <v>5596.7</v>
      </c>
      <c r="GN105" s="108">
        <v>8667</v>
      </c>
      <c r="GO105" s="108">
        <v>1379.8</v>
      </c>
      <c r="GP105" s="108">
        <v>3378.2</v>
      </c>
      <c r="GQ105" s="108">
        <v>6456.4</v>
      </c>
      <c r="GR105" s="108">
        <v>7813.6</v>
      </c>
      <c r="GS105" s="108">
        <v>9095.1</v>
      </c>
      <c r="GT105" s="108">
        <v>10584.4</v>
      </c>
      <c r="GU105" s="108">
        <v>12181.1</v>
      </c>
      <c r="GV105" s="108">
        <v>14009.2</v>
      </c>
      <c r="GW105" s="108">
        <v>16181.1</v>
      </c>
      <c r="GX105" s="108">
        <v>18709.2</v>
      </c>
      <c r="GY105" s="108">
        <v>21186.9</v>
      </c>
      <c r="GZ105" s="108">
        <v>24848.1</v>
      </c>
      <c r="HA105" s="108">
        <v>191497.7</v>
      </c>
      <c r="HB105" s="108">
        <v>5137.1000000000004</v>
      </c>
      <c r="HC105" s="108">
        <v>97425.5</v>
      </c>
      <c r="HD105" s="108">
        <v>26244.7</v>
      </c>
      <c r="HE105" s="108">
        <v>62690.400000000001</v>
      </c>
      <c r="HF105" s="108">
        <v>1605.5</v>
      </c>
      <c r="HG105" s="108">
        <v>2974.4</v>
      </c>
      <c r="HH105" s="108">
        <v>5137.1000000000004</v>
      </c>
      <c r="HI105" s="108">
        <v>7085.1</v>
      </c>
      <c r="HJ105" s="108">
        <v>80632.3</v>
      </c>
      <c r="HK105" s="108">
        <v>102562.6</v>
      </c>
      <c r="HL105" s="108">
        <v>103683.6</v>
      </c>
      <c r="HM105" s="108">
        <v>108737.3</v>
      </c>
      <c r="HN105" s="108">
        <v>128807.3</v>
      </c>
      <c r="HO105" s="108">
        <v>116225.60000000001</v>
      </c>
      <c r="HP105" s="108">
        <v>144715.4</v>
      </c>
      <c r="HQ105" s="108">
        <v>191497.7</v>
      </c>
      <c r="HR105" s="108">
        <v>427171.9</v>
      </c>
      <c r="HS105" s="108">
        <v>102663.5</v>
      </c>
      <c r="HT105" s="108">
        <v>72588.2</v>
      </c>
      <c r="HU105" s="108">
        <v>191023.2</v>
      </c>
      <c r="HV105" s="108">
        <v>60897</v>
      </c>
      <c r="HW105" s="108">
        <v>1982.3</v>
      </c>
      <c r="HX105" s="108">
        <v>65104.1</v>
      </c>
      <c r="HY105" s="108">
        <v>102663.5</v>
      </c>
      <c r="HZ105" s="108">
        <v>122509.7</v>
      </c>
      <c r="IA105" s="108">
        <v>130411.2</v>
      </c>
      <c r="IB105" s="108">
        <v>175251.7</v>
      </c>
      <c r="IC105" s="108">
        <v>217952.4</v>
      </c>
      <c r="ID105" s="108">
        <v>270364.09999999998</v>
      </c>
      <c r="IE105" s="108">
        <v>366274.9</v>
      </c>
      <c r="IF105" s="108">
        <v>368285.6</v>
      </c>
      <c r="IG105" s="108">
        <v>371057.4</v>
      </c>
      <c r="IH105" s="108">
        <v>427171.9</v>
      </c>
    </row>
    <row r="106" spans="1:242" s="32" customFormat="1" ht="24" customHeight="1" x14ac:dyDescent="0.2">
      <c r="A106" s="112" t="s">
        <v>216</v>
      </c>
      <c r="B106" s="51">
        <v>97</v>
      </c>
      <c r="C106" s="51" t="s">
        <v>217</v>
      </c>
      <c r="D106" s="33"/>
      <c r="E106" s="108">
        <f t="shared" si="229"/>
        <v>0</v>
      </c>
      <c r="F106" s="108">
        <f t="shared" si="177"/>
        <v>0</v>
      </c>
      <c r="G106" s="108">
        <f t="shared" si="178"/>
        <v>0</v>
      </c>
      <c r="H106" s="108">
        <f t="shared" si="179"/>
        <v>0</v>
      </c>
      <c r="I106" s="108">
        <f t="shared" si="259"/>
        <v>0</v>
      </c>
      <c r="J106" s="108"/>
      <c r="K106" s="108"/>
      <c r="L106" s="108"/>
      <c r="M106" s="108"/>
      <c r="N106" s="108"/>
      <c r="O106" s="108"/>
      <c r="P106" s="108"/>
      <c r="Q106" s="108"/>
      <c r="R106" s="108"/>
      <c r="S106" s="108"/>
      <c r="T106" s="108"/>
      <c r="U106" s="108"/>
      <c r="V106" s="108">
        <f t="shared" si="230"/>
        <v>0</v>
      </c>
      <c r="W106" s="108">
        <f t="shared" si="181"/>
        <v>0</v>
      </c>
      <c r="X106" s="108">
        <f t="shared" si="182"/>
        <v>0</v>
      </c>
      <c r="Y106" s="108">
        <f t="shared" si="183"/>
        <v>0</v>
      </c>
      <c r="Z106" s="108">
        <f t="shared" si="260"/>
        <v>0</v>
      </c>
      <c r="AA106" s="108"/>
      <c r="AB106" s="108"/>
      <c r="AC106" s="108"/>
      <c r="AD106" s="108"/>
      <c r="AE106" s="108"/>
      <c r="AF106" s="108"/>
      <c r="AG106" s="108"/>
      <c r="AH106" s="108"/>
      <c r="AI106" s="108"/>
      <c r="AJ106" s="108"/>
      <c r="AK106" s="108"/>
      <c r="AL106" s="108"/>
      <c r="AM106" s="108">
        <f t="shared" si="231"/>
        <v>73.5</v>
      </c>
      <c r="AN106" s="108">
        <f t="shared" si="185"/>
        <v>0</v>
      </c>
      <c r="AO106" s="108">
        <f t="shared" si="186"/>
        <v>0</v>
      </c>
      <c r="AP106" s="108">
        <f t="shared" si="187"/>
        <v>0</v>
      </c>
      <c r="AQ106" s="108">
        <f t="shared" si="261"/>
        <v>73.5</v>
      </c>
      <c r="AR106" s="108"/>
      <c r="AS106" s="108"/>
      <c r="AT106" s="108"/>
      <c r="AU106" s="108"/>
      <c r="AV106" s="108"/>
      <c r="AW106" s="108"/>
      <c r="AX106" s="108"/>
      <c r="AY106" s="108"/>
      <c r="AZ106" s="108"/>
      <c r="BA106" s="108"/>
      <c r="BB106" s="108"/>
      <c r="BC106" s="108">
        <v>73.5</v>
      </c>
      <c r="BD106" s="108">
        <f t="shared" si="189"/>
        <v>788</v>
      </c>
      <c r="BE106" s="108">
        <f t="shared" si="190"/>
        <v>0</v>
      </c>
      <c r="BF106" s="108">
        <f t="shared" si="191"/>
        <v>0</v>
      </c>
      <c r="BG106" s="108">
        <f t="shared" si="192"/>
        <v>0</v>
      </c>
      <c r="BH106" s="108">
        <f t="shared" si="262"/>
        <v>788</v>
      </c>
      <c r="BI106" s="108"/>
      <c r="BJ106" s="108"/>
      <c r="BK106" s="108"/>
      <c r="BL106" s="108"/>
      <c r="BM106" s="108"/>
      <c r="BN106" s="108"/>
      <c r="BO106" s="108"/>
      <c r="BP106" s="108"/>
      <c r="BQ106" s="108"/>
      <c r="BR106" s="108"/>
      <c r="BS106" s="108"/>
      <c r="BT106" s="108">
        <v>788</v>
      </c>
      <c r="BU106" s="108">
        <f t="shared" si="194"/>
        <v>12556</v>
      </c>
      <c r="BV106" s="108">
        <f t="shared" si="195"/>
        <v>0</v>
      </c>
      <c r="BW106" s="108">
        <f t="shared" si="196"/>
        <v>0</v>
      </c>
      <c r="BX106" s="108">
        <f t="shared" si="197"/>
        <v>0</v>
      </c>
      <c r="BY106" s="108">
        <f t="shared" si="263"/>
        <v>12556</v>
      </c>
      <c r="BZ106" s="108"/>
      <c r="CA106" s="108"/>
      <c r="CB106" s="108"/>
      <c r="CC106" s="108"/>
      <c r="CD106" s="108"/>
      <c r="CE106" s="108"/>
      <c r="CF106" s="108"/>
      <c r="CG106" s="108"/>
      <c r="CH106" s="108"/>
      <c r="CI106" s="108"/>
      <c r="CJ106" s="108"/>
      <c r="CK106" s="108">
        <v>12556</v>
      </c>
      <c r="CL106" s="108">
        <f t="shared" si="199"/>
        <v>17886</v>
      </c>
      <c r="CM106" s="108">
        <v>0</v>
      </c>
      <c r="CN106" s="108">
        <v>0</v>
      </c>
      <c r="CO106" s="108">
        <v>0</v>
      </c>
      <c r="CP106" s="108">
        <v>17886</v>
      </c>
      <c r="CQ106" s="108">
        <v>914.1</v>
      </c>
      <c r="CR106" s="108">
        <v>1204.5999999999999</v>
      </c>
      <c r="CS106" s="108"/>
      <c r="CT106" s="108"/>
      <c r="CU106" s="108"/>
      <c r="CV106" s="108"/>
      <c r="CW106" s="108"/>
      <c r="CX106" s="108"/>
      <c r="CY106" s="108"/>
      <c r="CZ106" s="108"/>
      <c r="DA106" s="108">
        <v>18718.3</v>
      </c>
      <c r="DB106" s="108">
        <v>17886</v>
      </c>
      <c r="DC106" s="108">
        <f t="shared" si="207"/>
        <v>16742</v>
      </c>
      <c r="DD106" s="108">
        <v>3254.3</v>
      </c>
      <c r="DE106" s="108">
        <v>4607.2</v>
      </c>
      <c r="DF106" s="108">
        <v>5465.8</v>
      </c>
      <c r="DG106" s="108">
        <v>3414.7</v>
      </c>
      <c r="DH106" s="108">
        <v>610.5</v>
      </c>
      <c r="DI106" s="108">
        <v>2113.1</v>
      </c>
      <c r="DJ106" s="108">
        <v>3254.3</v>
      </c>
      <c r="DK106" s="108">
        <v>4685.3</v>
      </c>
      <c r="DL106" s="108">
        <v>5866.2</v>
      </c>
      <c r="DM106" s="108">
        <v>7861.5</v>
      </c>
      <c r="DN106" s="108">
        <v>9340.7000000000007</v>
      </c>
      <c r="DO106" s="108">
        <v>11736.2</v>
      </c>
      <c r="DP106" s="108">
        <v>13327.3</v>
      </c>
      <c r="DQ106" s="108">
        <v>15052.7</v>
      </c>
      <c r="DR106" s="108">
        <v>15989.8</v>
      </c>
      <c r="DS106" s="108">
        <v>16742</v>
      </c>
      <c r="DT106" s="108">
        <f t="shared" si="200"/>
        <v>39115</v>
      </c>
      <c r="DU106" s="108">
        <v>8839.5</v>
      </c>
      <c r="DV106" s="108">
        <v>7591.2</v>
      </c>
      <c r="DW106" s="108">
        <v>8126.4</v>
      </c>
      <c r="DX106" s="108">
        <v>14557.9</v>
      </c>
      <c r="DY106" s="108">
        <v>2163.5</v>
      </c>
      <c r="DZ106" s="108">
        <v>5478.5</v>
      </c>
      <c r="EA106" s="108">
        <v>8839.5</v>
      </c>
      <c r="EB106" s="108">
        <v>12041.4</v>
      </c>
      <c r="EC106" s="108">
        <v>14355</v>
      </c>
      <c r="ED106" s="108">
        <v>16430.7</v>
      </c>
      <c r="EE106" s="108">
        <v>18695.7</v>
      </c>
      <c r="EF106" s="108">
        <v>21391.8</v>
      </c>
      <c r="EG106" s="108">
        <v>24557.1</v>
      </c>
      <c r="EH106" s="108">
        <v>28193.5</v>
      </c>
      <c r="EI106" s="108">
        <v>31931.5</v>
      </c>
      <c r="EJ106" s="108">
        <v>39115</v>
      </c>
      <c r="EK106" s="108">
        <v>19983</v>
      </c>
      <c r="EL106" s="108">
        <v>5132.3999999999996</v>
      </c>
      <c r="EM106" s="108">
        <v>4917.7</v>
      </c>
      <c r="EN106" s="108">
        <v>4357</v>
      </c>
      <c r="EO106" s="108">
        <v>5575.9</v>
      </c>
      <c r="EP106" s="108">
        <v>1959.9</v>
      </c>
      <c r="EQ106" s="108">
        <v>3196.5</v>
      </c>
      <c r="ER106" s="108">
        <v>5132.3999999999996</v>
      </c>
      <c r="ES106" s="108">
        <v>6690.2</v>
      </c>
      <c r="ET106" s="108">
        <v>8050.8</v>
      </c>
      <c r="EU106" s="108">
        <v>10050.1</v>
      </c>
      <c r="EV106" s="108">
        <v>11617.7</v>
      </c>
      <c r="EW106" s="108">
        <v>12941</v>
      </c>
      <c r="EX106" s="108">
        <v>14407.1</v>
      </c>
      <c r="EY106" s="108">
        <v>15792.4</v>
      </c>
      <c r="EZ106" s="108">
        <v>17323.2</v>
      </c>
      <c r="FA106" s="108">
        <v>19983</v>
      </c>
      <c r="FB106" s="108">
        <v>21136</v>
      </c>
      <c r="FC106" s="108">
        <v>4526.1000000000004</v>
      </c>
      <c r="FD106" s="108">
        <v>4296.2</v>
      </c>
      <c r="FE106" s="108">
        <v>6743.5</v>
      </c>
      <c r="FF106" s="108">
        <v>5570.2</v>
      </c>
      <c r="FG106" s="108">
        <v>1054.8</v>
      </c>
      <c r="FH106" s="108">
        <v>2866.6</v>
      </c>
      <c r="FI106" s="108">
        <v>4526.1000000000004</v>
      </c>
      <c r="FJ106" s="108">
        <v>5948.2</v>
      </c>
      <c r="FK106" s="108">
        <v>7214.6</v>
      </c>
      <c r="FL106" s="108">
        <v>8822.2999999999993</v>
      </c>
      <c r="FM106" s="108">
        <v>10575.7</v>
      </c>
      <c r="FN106" s="108">
        <v>12898.5</v>
      </c>
      <c r="FO106" s="108">
        <v>15565.8</v>
      </c>
      <c r="FP106" s="108">
        <v>17297.599999999999</v>
      </c>
      <c r="FQ106" s="108">
        <v>19072.900000000001</v>
      </c>
      <c r="FR106" s="108">
        <v>21136</v>
      </c>
      <c r="FS106" s="108">
        <v>21296</v>
      </c>
      <c r="FT106" s="108">
        <v>4407</v>
      </c>
      <c r="FU106" s="108">
        <v>5875.6</v>
      </c>
      <c r="FV106" s="108">
        <v>7225.6</v>
      </c>
      <c r="FW106" s="108">
        <v>3787.8</v>
      </c>
      <c r="FX106" s="108">
        <v>1052.9000000000001</v>
      </c>
      <c r="FY106" s="108">
        <v>2573.6</v>
      </c>
      <c r="FZ106" s="108">
        <v>4407</v>
      </c>
      <c r="GA106" s="108">
        <v>6243.4</v>
      </c>
      <c r="GB106" s="108">
        <v>8079.4</v>
      </c>
      <c r="GC106" s="108">
        <v>10282.6</v>
      </c>
      <c r="GD106" s="108">
        <v>12352.1</v>
      </c>
      <c r="GE106" s="108">
        <v>15320.8</v>
      </c>
      <c r="GF106" s="108">
        <v>17508.2</v>
      </c>
      <c r="GG106" s="108">
        <v>18654.7</v>
      </c>
      <c r="GH106" s="108">
        <v>19914.599999999999</v>
      </c>
      <c r="GI106" s="108">
        <v>21296</v>
      </c>
      <c r="GJ106" s="108">
        <v>21830.2</v>
      </c>
      <c r="GK106" s="108">
        <v>4759.5</v>
      </c>
      <c r="GL106" s="108">
        <v>6156.5</v>
      </c>
      <c r="GM106" s="108">
        <v>6941.6</v>
      </c>
      <c r="GN106" s="108">
        <v>3972.6</v>
      </c>
      <c r="GO106" s="108">
        <v>1053.3</v>
      </c>
      <c r="GP106" s="108">
        <v>2884</v>
      </c>
      <c r="GQ106" s="108">
        <v>4759.5</v>
      </c>
      <c r="GR106" s="108">
        <v>6800.3</v>
      </c>
      <c r="GS106" s="108">
        <v>8787.1</v>
      </c>
      <c r="GT106" s="108">
        <v>10916</v>
      </c>
      <c r="GU106" s="108">
        <v>12787</v>
      </c>
      <c r="GV106" s="108">
        <v>15404.6</v>
      </c>
      <c r="GW106" s="108">
        <v>17857.599999999999</v>
      </c>
      <c r="GX106" s="108">
        <v>19306.599999999999</v>
      </c>
      <c r="GY106" s="108">
        <v>20772.5</v>
      </c>
      <c r="GZ106" s="108">
        <v>21830.2</v>
      </c>
      <c r="HA106" s="108">
        <v>22974.400000000001</v>
      </c>
      <c r="HB106" s="108">
        <v>5475.5</v>
      </c>
      <c r="HC106" s="108">
        <v>6398.4</v>
      </c>
      <c r="HD106" s="108">
        <v>7345.4</v>
      </c>
      <c r="HE106" s="108">
        <v>3755.1</v>
      </c>
      <c r="HF106" s="108">
        <v>1245.0999999999999</v>
      </c>
      <c r="HG106" s="108">
        <v>2985.6</v>
      </c>
      <c r="HH106" s="108">
        <v>5475.5</v>
      </c>
      <c r="HI106" s="108">
        <v>7803.1</v>
      </c>
      <c r="HJ106" s="108">
        <v>9708.7999999999993</v>
      </c>
      <c r="HK106" s="108">
        <v>11873.9</v>
      </c>
      <c r="HL106" s="108">
        <v>14430.3</v>
      </c>
      <c r="HM106" s="108">
        <v>17039.5</v>
      </c>
      <c r="HN106" s="108">
        <v>19219.3</v>
      </c>
      <c r="HO106" s="108">
        <v>20656.900000000001</v>
      </c>
      <c r="HP106" s="108">
        <v>21857</v>
      </c>
      <c r="HQ106" s="108">
        <v>22974.400000000001</v>
      </c>
      <c r="HR106" s="108">
        <v>23778.9</v>
      </c>
      <c r="HS106" s="108">
        <v>5164.3999999999996</v>
      </c>
      <c r="HT106" s="108">
        <v>6915.2</v>
      </c>
      <c r="HU106" s="108">
        <v>8655</v>
      </c>
      <c r="HV106" s="108">
        <v>3044.3</v>
      </c>
      <c r="HW106" s="108">
        <v>1352.6</v>
      </c>
      <c r="HX106" s="108">
        <v>3091.9</v>
      </c>
      <c r="HY106" s="108">
        <v>5164.3999999999996</v>
      </c>
      <c r="HZ106" s="108">
        <v>7498.6</v>
      </c>
      <c r="IA106" s="108">
        <v>9628.2999999999993</v>
      </c>
      <c r="IB106" s="108">
        <v>12079.6</v>
      </c>
      <c r="IC106" s="108">
        <v>14633.3</v>
      </c>
      <c r="ID106" s="108">
        <v>17634.8</v>
      </c>
      <c r="IE106" s="108">
        <v>20734.599999999999</v>
      </c>
      <c r="IF106" s="108">
        <v>21533</v>
      </c>
      <c r="IG106" s="108">
        <v>22563.4</v>
      </c>
      <c r="IH106" s="108">
        <v>23778.9</v>
      </c>
    </row>
    <row r="107" spans="1:242" s="32" customFormat="1" ht="24" customHeight="1" x14ac:dyDescent="0.2">
      <c r="A107" s="112" t="s">
        <v>218</v>
      </c>
      <c r="B107" s="51">
        <v>98</v>
      </c>
      <c r="C107" s="51" t="s">
        <v>219</v>
      </c>
      <c r="D107" s="33"/>
      <c r="E107" s="108">
        <f t="shared" si="229"/>
        <v>0</v>
      </c>
      <c r="F107" s="108">
        <f t="shared" si="177"/>
        <v>0</v>
      </c>
      <c r="G107" s="108">
        <f t="shared" si="178"/>
        <v>0</v>
      </c>
      <c r="H107" s="108">
        <f t="shared" si="179"/>
        <v>0</v>
      </c>
      <c r="I107" s="108">
        <f t="shared" si="259"/>
        <v>0</v>
      </c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>
        <f t="shared" si="230"/>
        <v>18.100000000000001</v>
      </c>
      <c r="W107" s="108">
        <f t="shared" si="181"/>
        <v>0</v>
      </c>
      <c r="X107" s="108">
        <f t="shared" si="182"/>
        <v>0</v>
      </c>
      <c r="Y107" s="108">
        <f t="shared" si="183"/>
        <v>0</v>
      </c>
      <c r="Z107" s="108">
        <f t="shared" si="260"/>
        <v>18.100000000000001</v>
      </c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>
        <v>18.100000000000001</v>
      </c>
      <c r="AM107" s="108">
        <f t="shared" si="231"/>
        <v>418.1</v>
      </c>
      <c r="AN107" s="108">
        <f t="shared" si="185"/>
        <v>0</v>
      </c>
      <c r="AO107" s="108">
        <f t="shared" si="186"/>
        <v>0</v>
      </c>
      <c r="AP107" s="108">
        <f t="shared" si="187"/>
        <v>0</v>
      </c>
      <c r="AQ107" s="108">
        <f t="shared" si="261"/>
        <v>418.1</v>
      </c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>
        <v>418.1</v>
      </c>
      <c r="BD107" s="108">
        <f t="shared" si="189"/>
        <v>4132</v>
      </c>
      <c r="BE107" s="108">
        <f t="shared" si="190"/>
        <v>0</v>
      </c>
      <c r="BF107" s="108">
        <f t="shared" si="191"/>
        <v>0</v>
      </c>
      <c r="BG107" s="108">
        <f t="shared" si="192"/>
        <v>0</v>
      </c>
      <c r="BH107" s="108">
        <f t="shared" si="262"/>
        <v>4132</v>
      </c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>
        <v>4132</v>
      </c>
      <c r="BU107" s="108">
        <f t="shared" si="194"/>
        <v>45658</v>
      </c>
      <c r="BV107" s="108">
        <f t="shared" si="195"/>
        <v>0</v>
      </c>
      <c r="BW107" s="108">
        <f t="shared" si="196"/>
        <v>0</v>
      </c>
      <c r="BX107" s="108">
        <f t="shared" si="197"/>
        <v>0</v>
      </c>
      <c r="BY107" s="108">
        <f t="shared" si="263"/>
        <v>45658</v>
      </c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/>
      <c r="CK107" s="108">
        <v>45658</v>
      </c>
      <c r="CL107" s="108">
        <f t="shared" si="199"/>
        <v>54483</v>
      </c>
      <c r="CM107" s="108">
        <v>0</v>
      </c>
      <c r="CN107" s="108">
        <v>0</v>
      </c>
      <c r="CO107" s="108">
        <v>0</v>
      </c>
      <c r="CP107" s="108">
        <v>54483</v>
      </c>
      <c r="CQ107" s="108">
        <v>1558.1</v>
      </c>
      <c r="CR107" s="108">
        <v>2930.4</v>
      </c>
      <c r="CS107" s="108"/>
      <c r="CT107" s="108"/>
      <c r="CU107" s="108"/>
      <c r="CV107" s="108"/>
      <c r="CW107" s="108"/>
      <c r="CX107" s="108"/>
      <c r="CY107" s="108"/>
      <c r="CZ107" s="108"/>
      <c r="DA107" s="108">
        <v>43967.7</v>
      </c>
      <c r="DB107" s="108">
        <v>54483</v>
      </c>
      <c r="DC107" s="108">
        <f t="shared" si="207"/>
        <v>105581</v>
      </c>
      <c r="DD107" s="108">
        <v>13297.5</v>
      </c>
      <c r="DE107" s="108">
        <v>12108.3</v>
      </c>
      <c r="DF107" s="108">
        <v>41376</v>
      </c>
      <c r="DG107" s="108">
        <v>38799.199999999997</v>
      </c>
      <c r="DH107" s="108">
        <v>3361.6</v>
      </c>
      <c r="DI107" s="108">
        <v>7541.8</v>
      </c>
      <c r="DJ107" s="108">
        <v>13297.5</v>
      </c>
      <c r="DK107" s="108">
        <v>16882.8</v>
      </c>
      <c r="DL107" s="108">
        <v>20833.099999999999</v>
      </c>
      <c r="DM107" s="108">
        <v>25405.8</v>
      </c>
      <c r="DN107" s="108">
        <v>35996</v>
      </c>
      <c r="DO107" s="108">
        <v>53278.6</v>
      </c>
      <c r="DP107" s="108">
        <v>66781.8</v>
      </c>
      <c r="DQ107" s="108">
        <v>81268.5</v>
      </c>
      <c r="DR107" s="108">
        <v>90682</v>
      </c>
      <c r="DS107" s="108">
        <v>105581</v>
      </c>
      <c r="DT107" s="108">
        <f t="shared" si="200"/>
        <v>235176</v>
      </c>
      <c r="DU107" s="108">
        <v>22636.400000000001</v>
      </c>
      <c r="DV107" s="108">
        <v>31996.3</v>
      </c>
      <c r="DW107" s="108">
        <v>64622</v>
      </c>
      <c r="DX107" s="108">
        <v>115921.3</v>
      </c>
      <c r="DY107" s="108">
        <v>8201</v>
      </c>
      <c r="DZ107" s="108">
        <v>14965.3</v>
      </c>
      <c r="EA107" s="108">
        <v>22636.400000000001</v>
      </c>
      <c r="EB107" s="108">
        <v>31593.5</v>
      </c>
      <c r="EC107" s="108">
        <v>38018.400000000001</v>
      </c>
      <c r="ED107" s="108">
        <v>54632.7</v>
      </c>
      <c r="EE107" s="108">
        <v>77548.2</v>
      </c>
      <c r="EF107" s="108">
        <v>99596.3</v>
      </c>
      <c r="EG107" s="108">
        <v>119254.7</v>
      </c>
      <c r="EH107" s="108">
        <v>153055.9</v>
      </c>
      <c r="EI107" s="108">
        <v>191801.9</v>
      </c>
      <c r="EJ107" s="108">
        <v>235176</v>
      </c>
      <c r="EK107" s="108">
        <v>270961</v>
      </c>
      <c r="EL107" s="108">
        <v>45729</v>
      </c>
      <c r="EM107" s="108">
        <v>24565</v>
      </c>
      <c r="EN107" s="108">
        <v>69470.100000000006</v>
      </c>
      <c r="EO107" s="108">
        <v>131196.9</v>
      </c>
      <c r="EP107" s="108">
        <v>15387.3</v>
      </c>
      <c r="EQ107" s="108">
        <v>28597.4</v>
      </c>
      <c r="ER107" s="108">
        <v>45729</v>
      </c>
      <c r="ES107" s="108">
        <v>54677.8</v>
      </c>
      <c r="ET107" s="108">
        <v>61261.7</v>
      </c>
      <c r="EU107" s="108">
        <v>70294</v>
      </c>
      <c r="EV107" s="108">
        <v>88595.1</v>
      </c>
      <c r="EW107" s="108">
        <v>112108.7</v>
      </c>
      <c r="EX107" s="108">
        <v>139764.1</v>
      </c>
      <c r="EY107" s="108">
        <v>186195.6</v>
      </c>
      <c r="EZ107" s="108">
        <v>231310.1</v>
      </c>
      <c r="FA107" s="108">
        <v>270961</v>
      </c>
      <c r="FB107" s="108">
        <v>177764</v>
      </c>
      <c r="FC107" s="108">
        <v>33386.6</v>
      </c>
      <c r="FD107" s="108">
        <v>19198.2</v>
      </c>
      <c r="FE107" s="108">
        <v>60777.1</v>
      </c>
      <c r="FF107" s="108">
        <v>64402.1</v>
      </c>
      <c r="FG107" s="108">
        <v>13533.3</v>
      </c>
      <c r="FH107" s="108">
        <v>22434.6</v>
      </c>
      <c r="FI107" s="108">
        <v>33386.6</v>
      </c>
      <c r="FJ107" s="108">
        <v>42397.2</v>
      </c>
      <c r="FK107" s="108">
        <v>48056</v>
      </c>
      <c r="FL107" s="108">
        <v>52584.800000000003</v>
      </c>
      <c r="FM107" s="108">
        <v>65120.3</v>
      </c>
      <c r="FN107" s="108">
        <v>84312.8</v>
      </c>
      <c r="FO107" s="108">
        <v>113361.9</v>
      </c>
      <c r="FP107" s="108">
        <v>134290.20000000001</v>
      </c>
      <c r="FQ107" s="108">
        <v>151436.6</v>
      </c>
      <c r="FR107" s="108">
        <v>177764</v>
      </c>
      <c r="FS107" s="108">
        <v>157381</v>
      </c>
      <c r="FT107" s="108">
        <v>22884.5</v>
      </c>
      <c r="FU107" s="108">
        <v>22717.200000000001</v>
      </c>
      <c r="FV107" s="108">
        <v>57232.1</v>
      </c>
      <c r="FW107" s="108">
        <v>54547.199999999997</v>
      </c>
      <c r="FX107" s="108">
        <v>8499</v>
      </c>
      <c r="FY107" s="108">
        <v>15583.1</v>
      </c>
      <c r="FZ107" s="108">
        <v>22884.5</v>
      </c>
      <c r="GA107" s="108">
        <v>29509.4</v>
      </c>
      <c r="GB107" s="108">
        <v>35364.800000000003</v>
      </c>
      <c r="GC107" s="108">
        <v>45601.7</v>
      </c>
      <c r="GD107" s="108">
        <v>58575.8</v>
      </c>
      <c r="GE107" s="108">
        <v>78914.8</v>
      </c>
      <c r="GF107" s="108">
        <v>102833.8</v>
      </c>
      <c r="GG107" s="108">
        <v>117712.5</v>
      </c>
      <c r="GH107" s="108">
        <v>136073.70000000001</v>
      </c>
      <c r="GI107" s="108">
        <v>157381</v>
      </c>
      <c r="GJ107" s="108">
        <v>186878.7</v>
      </c>
      <c r="GK107" s="108">
        <v>19544.400000000001</v>
      </c>
      <c r="GL107" s="108">
        <v>22715.3</v>
      </c>
      <c r="GM107" s="108">
        <v>63755.1</v>
      </c>
      <c r="GN107" s="108">
        <v>80863.899999999994</v>
      </c>
      <c r="GO107" s="108">
        <v>6409.1</v>
      </c>
      <c r="GP107" s="108">
        <v>13090.3</v>
      </c>
      <c r="GQ107" s="108">
        <v>19544.400000000001</v>
      </c>
      <c r="GR107" s="108">
        <v>25201.1</v>
      </c>
      <c r="GS107" s="108">
        <v>30376.5</v>
      </c>
      <c r="GT107" s="108">
        <v>42259.7</v>
      </c>
      <c r="GU107" s="108">
        <v>62489</v>
      </c>
      <c r="GV107" s="108">
        <v>78983.7</v>
      </c>
      <c r="GW107" s="108">
        <v>106014.8</v>
      </c>
      <c r="GX107" s="108">
        <v>128112.5</v>
      </c>
      <c r="GY107" s="108">
        <v>151790.9</v>
      </c>
      <c r="GZ107" s="108">
        <v>186878.7</v>
      </c>
      <c r="HA107" s="108">
        <v>295266</v>
      </c>
      <c r="HB107" s="108">
        <v>46264.4</v>
      </c>
      <c r="HC107" s="108">
        <v>37847.5</v>
      </c>
      <c r="HD107" s="108">
        <v>82671.3</v>
      </c>
      <c r="HE107" s="108">
        <v>128482.8</v>
      </c>
      <c r="HF107" s="108">
        <v>12897.7</v>
      </c>
      <c r="HG107" s="108">
        <v>29149</v>
      </c>
      <c r="HH107" s="108">
        <v>46264.4</v>
      </c>
      <c r="HI107" s="108">
        <v>59304.9</v>
      </c>
      <c r="HJ107" s="108">
        <v>69777.7</v>
      </c>
      <c r="HK107" s="108">
        <v>84111.9</v>
      </c>
      <c r="HL107" s="108">
        <v>105536</v>
      </c>
      <c r="HM107" s="108">
        <v>128441.5</v>
      </c>
      <c r="HN107" s="108">
        <v>166783.20000000001</v>
      </c>
      <c r="HO107" s="108">
        <v>212475.8</v>
      </c>
      <c r="HP107" s="108">
        <v>254676.9</v>
      </c>
      <c r="HQ107" s="108">
        <v>295266</v>
      </c>
      <c r="HR107" s="108">
        <v>288382</v>
      </c>
      <c r="HS107" s="108">
        <v>41189.5</v>
      </c>
      <c r="HT107" s="108">
        <v>42830.3</v>
      </c>
      <c r="HU107" s="108">
        <v>93861.5</v>
      </c>
      <c r="HV107" s="108">
        <v>110500.7</v>
      </c>
      <c r="HW107" s="108">
        <v>11428.9</v>
      </c>
      <c r="HX107" s="108">
        <v>24773</v>
      </c>
      <c r="HY107" s="108">
        <v>41189.5</v>
      </c>
      <c r="HZ107" s="108">
        <v>53219.5</v>
      </c>
      <c r="IA107" s="108">
        <v>67771.899999999994</v>
      </c>
      <c r="IB107" s="108">
        <v>84019.8</v>
      </c>
      <c r="IC107" s="108">
        <v>102156.4</v>
      </c>
      <c r="ID107" s="108">
        <v>124761.3</v>
      </c>
      <c r="IE107" s="108">
        <v>177881.3</v>
      </c>
      <c r="IF107" s="108">
        <v>205149.8</v>
      </c>
      <c r="IG107" s="108">
        <v>236683.1</v>
      </c>
      <c r="IH107" s="108">
        <v>288382</v>
      </c>
    </row>
    <row r="108" spans="1:242" s="32" customFormat="1" ht="12.95" customHeight="1" x14ac:dyDescent="0.2">
      <c r="A108" s="112" t="s">
        <v>220</v>
      </c>
      <c r="B108" s="51">
        <v>99</v>
      </c>
      <c r="C108" s="51" t="s">
        <v>221</v>
      </c>
      <c r="D108" s="33"/>
      <c r="E108" s="108">
        <f t="shared" si="229"/>
        <v>19.8</v>
      </c>
      <c r="F108" s="108">
        <f t="shared" si="177"/>
        <v>0</v>
      </c>
      <c r="G108" s="108">
        <f t="shared" si="178"/>
        <v>0</v>
      </c>
      <c r="H108" s="108">
        <f t="shared" si="179"/>
        <v>0</v>
      </c>
      <c r="I108" s="108">
        <f t="shared" si="259"/>
        <v>19.8</v>
      </c>
      <c r="J108" s="108"/>
      <c r="K108" s="108"/>
      <c r="L108" s="108"/>
      <c r="M108" s="108"/>
      <c r="N108" s="108"/>
      <c r="O108" s="108"/>
      <c r="P108" s="108"/>
      <c r="Q108" s="108"/>
      <c r="R108" s="108"/>
      <c r="S108" s="108"/>
      <c r="T108" s="108"/>
      <c r="U108" s="108">
        <v>19.8</v>
      </c>
      <c r="V108" s="108">
        <f t="shared" si="230"/>
        <v>29.9</v>
      </c>
      <c r="W108" s="108">
        <f t="shared" si="181"/>
        <v>0</v>
      </c>
      <c r="X108" s="108">
        <f t="shared" si="182"/>
        <v>0</v>
      </c>
      <c r="Y108" s="108">
        <f t="shared" si="183"/>
        <v>0</v>
      </c>
      <c r="Z108" s="108">
        <f t="shared" si="260"/>
        <v>29.9</v>
      </c>
      <c r="AA108" s="108"/>
      <c r="AB108" s="108"/>
      <c r="AC108" s="108"/>
      <c r="AD108" s="108"/>
      <c r="AE108" s="108"/>
      <c r="AF108" s="108"/>
      <c r="AG108" s="108"/>
      <c r="AH108" s="108"/>
      <c r="AI108" s="108"/>
      <c r="AJ108" s="108"/>
      <c r="AK108" s="108"/>
      <c r="AL108" s="108">
        <v>29.9</v>
      </c>
      <c r="AM108" s="108">
        <f t="shared" si="231"/>
        <v>43.5</v>
      </c>
      <c r="AN108" s="108">
        <f t="shared" si="185"/>
        <v>0</v>
      </c>
      <c r="AO108" s="108">
        <f t="shared" si="186"/>
        <v>0</v>
      </c>
      <c r="AP108" s="108">
        <f t="shared" si="187"/>
        <v>0</v>
      </c>
      <c r="AQ108" s="108">
        <f t="shared" si="261"/>
        <v>43.5</v>
      </c>
      <c r="AR108" s="108"/>
      <c r="AS108" s="108"/>
      <c r="AT108" s="108"/>
      <c r="AU108" s="108"/>
      <c r="AV108" s="108"/>
      <c r="AW108" s="108"/>
      <c r="AX108" s="108"/>
      <c r="AY108" s="108"/>
      <c r="AZ108" s="108"/>
      <c r="BA108" s="108"/>
      <c r="BB108" s="108"/>
      <c r="BC108" s="108">
        <v>43.5</v>
      </c>
      <c r="BD108" s="108">
        <f t="shared" si="189"/>
        <v>220</v>
      </c>
      <c r="BE108" s="108">
        <f t="shared" si="190"/>
        <v>0</v>
      </c>
      <c r="BF108" s="108">
        <f t="shared" si="191"/>
        <v>0</v>
      </c>
      <c r="BG108" s="108">
        <f t="shared" si="192"/>
        <v>0</v>
      </c>
      <c r="BH108" s="108">
        <f t="shared" si="262"/>
        <v>220</v>
      </c>
      <c r="BI108" s="108"/>
      <c r="BJ108" s="108"/>
      <c r="BK108" s="108"/>
      <c r="BL108" s="108"/>
      <c r="BM108" s="108"/>
      <c r="BN108" s="108"/>
      <c r="BO108" s="108"/>
      <c r="BP108" s="108"/>
      <c r="BQ108" s="108"/>
      <c r="BR108" s="108"/>
      <c r="BS108" s="108"/>
      <c r="BT108" s="108">
        <v>220</v>
      </c>
      <c r="BU108" s="108">
        <f t="shared" si="194"/>
        <v>1520</v>
      </c>
      <c r="BV108" s="108">
        <f t="shared" si="195"/>
        <v>0</v>
      </c>
      <c r="BW108" s="108">
        <f t="shared" si="196"/>
        <v>0</v>
      </c>
      <c r="BX108" s="108">
        <f t="shared" si="197"/>
        <v>0</v>
      </c>
      <c r="BY108" s="108">
        <f t="shared" si="263"/>
        <v>1520</v>
      </c>
      <c r="BZ108" s="108"/>
      <c r="CA108" s="108"/>
      <c r="CB108" s="108"/>
      <c r="CC108" s="108"/>
      <c r="CD108" s="108"/>
      <c r="CE108" s="108"/>
      <c r="CF108" s="108"/>
      <c r="CG108" s="108"/>
      <c r="CH108" s="108"/>
      <c r="CI108" s="108"/>
      <c r="CJ108" s="108"/>
      <c r="CK108" s="108">
        <v>1520</v>
      </c>
      <c r="CL108" s="108">
        <f t="shared" si="199"/>
        <v>3357</v>
      </c>
      <c r="CM108" s="108">
        <v>0</v>
      </c>
      <c r="CN108" s="108">
        <v>0</v>
      </c>
      <c r="CO108" s="108">
        <v>0</v>
      </c>
      <c r="CP108" s="108">
        <v>3357</v>
      </c>
      <c r="CQ108" s="108">
        <v>15.9</v>
      </c>
      <c r="CR108" s="108">
        <v>150.69999999999999</v>
      </c>
      <c r="CS108" s="108"/>
      <c r="CT108" s="108"/>
      <c r="CU108" s="108"/>
      <c r="CV108" s="108"/>
      <c r="CW108" s="108"/>
      <c r="CX108" s="108"/>
      <c r="CY108" s="108"/>
      <c r="CZ108" s="108"/>
      <c r="DA108" s="108">
        <v>3030.1</v>
      </c>
      <c r="DB108" s="108">
        <v>3357</v>
      </c>
      <c r="DC108" s="108">
        <f t="shared" si="207"/>
        <v>954</v>
      </c>
      <c r="DD108" s="108">
        <v>261.5</v>
      </c>
      <c r="DE108" s="108">
        <v>200.4</v>
      </c>
      <c r="DF108" s="108">
        <v>1164</v>
      </c>
      <c r="DG108" s="108">
        <v>-671.9</v>
      </c>
      <c r="DH108" s="108">
        <v>156.1</v>
      </c>
      <c r="DI108" s="108">
        <v>237.4</v>
      </c>
      <c r="DJ108" s="108">
        <v>261.5</v>
      </c>
      <c r="DK108" s="108">
        <v>339.7</v>
      </c>
      <c r="DL108" s="108">
        <v>398.1</v>
      </c>
      <c r="DM108" s="108">
        <v>461.9</v>
      </c>
      <c r="DN108" s="108">
        <v>690.7</v>
      </c>
      <c r="DO108" s="108">
        <v>722.4</v>
      </c>
      <c r="DP108" s="108">
        <v>1625.9</v>
      </c>
      <c r="DQ108" s="108">
        <v>846.7</v>
      </c>
      <c r="DR108" s="108">
        <v>918</v>
      </c>
      <c r="DS108" s="108">
        <v>954</v>
      </c>
      <c r="DT108" s="108">
        <f t="shared" si="200"/>
        <v>1814</v>
      </c>
      <c r="DU108" s="108">
        <v>426.4</v>
      </c>
      <c r="DV108" s="108">
        <v>222.9</v>
      </c>
      <c r="DW108" s="108">
        <v>114.8</v>
      </c>
      <c r="DX108" s="108">
        <v>1049.9000000000001</v>
      </c>
      <c r="DY108" s="108">
        <v>52</v>
      </c>
      <c r="DZ108" s="108">
        <v>280</v>
      </c>
      <c r="EA108" s="108">
        <v>426.4</v>
      </c>
      <c r="EB108" s="108">
        <v>524.6</v>
      </c>
      <c r="EC108" s="108">
        <v>588.5</v>
      </c>
      <c r="ED108" s="108">
        <v>649.29999999999995</v>
      </c>
      <c r="EE108" s="108">
        <v>723</v>
      </c>
      <c r="EF108" s="108">
        <v>758.3</v>
      </c>
      <c r="EG108" s="108">
        <v>764.1</v>
      </c>
      <c r="EH108" s="108">
        <v>800.7</v>
      </c>
      <c r="EI108" s="108">
        <v>850.6</v>
      </c>
      <c r="EJ108" s="108">
        <v>1814</v>
      </c>
      <c r="EK108" s="108">
        <v>1478</v>
      </c>
      <c r="EL108" s="108">
        <v>333.5</v>
      </c>
      <c r="EM108" s="108">
        <v>132.80000000000001</v>
      </c>
      <c r="EN108" s="108">
        <v>781.2</v>
      </c>
      <c r="EO108" s="108">
        <v>230.5</v>
      </c>
      <c r="EP108" s="108">
        <v>66.900000000000006</v>
      </c>
      <c r="EQ108" s="108">
        <v>302</v>
      </c>
      <c r="ER108" s="108">
        <v>333.5</v>
      </c>
      <c r="ES108" s="108">
        <v>367.4</v>
      </c>
      <c r="ET108" s="108">
        <v>435.4</v>
      </c>
      <c r="EU108" s="108">
        <v>466.3</v>
      </c>
      <c r="EV108" s="108">
        <v>1132.4000000000001</v>
      </c>
      <c r="EW108" s="108">
        <v>1206.7</v>
      </c>
      <c r="EX108" s="108">
        <v>1247.5</v>
      </c>
      <c r="EY108" s="108">
        <v>1188.5</v>
      </c>
      <c r="EZ108" s="108">
        <v>1063.5</v>
      </c>
      <c r="FA108" s="108">
        <v>1478</v>
      </c>
      <c r="FB108" s="108">
        <v>692</v>
      </c>
      <c r="FC108" s="108">
        <v>123.4</v>
      </c>
      <c r="FD108" s="108">
        <v>-3</v>
      </c>
      <c r="FE108" s="108">
        <v>477.4</v>
      </c>
      <c r="FF108" s="108">
        <v>94.2</v>
      </c>
      <c r="FG108" s="108">
        <v>-82.6</v>
      </c>
      <c r="FH108" s="108">
        <v>81.099999999999994</v>
      </c>
      <c r="FI108" s="108">
        <v>123.4</v>
      </c>
      <c r="FJ108" s="108">
        <v>162.69999999999999</v>
      </c>
      <c r="FK108" s="108">
        <v>81.099999999999994</v>
      </c>
      <c r="FL108" s="108">
        <v>120.4</v>
      </c>
      <c r="FM108" s="108">
        <v>172.6</v>
      </c>
      <c r="FN108" s="108">
        <v>576.20000000000005</v>
      </c>
      <c r="FO108" s="108">
        <v>597.79999999999995</v>
      </c>
      <c r="FP108" s="108">
        <v>639.70000000000005</v>
      </c>
      <c r="FQ108" s="108">
        <v>664.6</v>
      </c>
      <c r="FR108" s="108">
        <v>692</v>
      </c>
      <c r="FS108" s="108">
        <v>407</v>
      </c>
      <c r="FT108" s="108">
        <v>83</v>
      </c>
      <c r="FU108" s="108">
        <v>86.1</v>
      </c>
      <c r="FV108" s="108">
        <v>84.6</v>
      </c>
      <c r="FW108" s="108">
        <v>153.30000000000001</v>
      </c>
      <c r="FX108" s="108">
        <v>49.8</v>
      </c>
      <c r="FY108" s="108">
        <v>79.599999999999994</v>
      </c>
      <c r="FZ108" s="108">
        <v>83</v>
      </c>
      <c r="GA108" s="108">
        <v>103.6</v>
      </c>
      <c r="GB108" s="108">
        <v>135.9</v>
      </c>
      <c r="GC108" s="108">
        <v>169.1</v>
      </c>
      <c r="GD108" s="108">
        <v>201.9</v>
      </c>
      <c r="GE108" s="108">
        <v>228.5</v>
      </c>
      <c r="GF108" s="108">
        <v>253.7</v>
      </c>
      <c r="GG108" s="108">
        <v>315.8</v>
      </c>
      <c r="GH108" s="108">
        <v>357.1</v>
      </c>
      <c r="GI108" s="108">
        <v>407</v>
      </c>
      <c r="GJ108" s="108"/>
      <c r="GK108" s="108"/>
      <c r="GL108" s="108">
        <v>0</v>
      </c>
      <c r="GM108" s="108">
        <v>0</v>
      </c>
      <c r="GN108" s="108">
        <v>0</v>
      </c>
      <c r="GO108" s="108">
        <v>0</v>
      </c>
      <c r="GP108" s="108"/>
      <c r="GQ108" s="108"/>
      <c r="GR108" s="108"/>
      <c r="GS108" s="108"/>
      <c r="GT108" s="108"/>
      <c r="GU108" s="108"/>
      <c r="GV108" s="108"/>
      <c r="GW108" s="108"/>
      <c r="GX108" s="108"/>
      <c r="GY108" s="108"/>
      <c r="GZ108" s="108"/>
      <c r="HA108" s="108"/>
      <c r="HB108" s="108"/>
      <c r="HC108" s="108"/>
      <c r="HD108" s="108"/>
      <c r="HE108" s="108"/>
      <c r="HF108" s="108"/>
      <c r="HG108" s="108"/>
      <c r="HH108" s="108"/>
      <c r="HI108" s="108"/>
      <c r="HJ108" s="108"/>
      <c r="HK108" s="108"/>
      <c r="HL108" s="108"/>
      <c r="HM108" s="108"/>
      <c r="HN108" s="108"/>
      <c r="HO108" s="108"/>
      <c r="HP108" s="108"/>
      <c r="HQ108" s="108"/>
      <c r="HR108" s="108"/>
      <c r="HS108" s="108"/>
      <c r="HT108" s="108"/>
      <c r="HU108" s="108"/>
      <c r="HV108" s="108"/>
      <c r="HW108" s="108"/>
      <c r="HX108" s="108"/>
      <c r="HY108" s="108"/>
      <c r="HZ108" s="108"/>
      <c r="IA108" s="108"/>
      <c r="IB108" s="108"/>
      <c r="IC108" s="108"/>
      <c r="ID108" s="108"/>
      <c r="IE108" s="108"/>
      <c r="IF108" s="108"/>
      <c r="IG108" s="108"/>
      <c r="IH108" s="108"/>
    </row>
    <row r="109" spans="1:242" s="32" customFormat="1" ht="12.95" customHeight="1" x14ac:dyDescent="0.2">
      <c r="A109" s="112" t="s">
        <v>222</v>
      </c>
      <c r="B109" s="51">
        <v>100</v>
      </c>
      <c r="C109" s="52" t="s">
        <v>223</v>
      </c>
      <c r="D109" s="33"/>
      <c r="E109" s="108">
        <f t="shared" si="229"/>
        <v>0</v>
      </c>
      <c r="F109" s="108">
        <f t="shared" si="177"/>
        <v>0</v>
      </c>
      <c r="G109" s="108">
        <f t="shared" si="178"/>
        <v>0</v>
      </c>
      <c r="H109" s="108">
        <f t="shared" si="179"/>
        <v>0</v>
      </c>
      <c r="I109" s="108">
        <f t="shared" si="259"/>
        <v>0</v>
      </c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/>
      <c r="U109" s="108"/>
      <c r="V109" s="108">
        <f t="shared" si="230"/>
        <v>0</v>
      </c>
      <c r="W109" s="108">
        <f t="shared" si="181"/>
        <v>0</v>
      </c>
      <c r="X109" s="108">
        <f t="shared" si="182"/>
        <v>0</v>
      </c>
      <c r="Y109" s="108">
        <f t="shared" si="183"/>
        <v>0</v>
      </c>
      <c r="Z109" s="108">
        <f t="shared" si="260"/>
        <v>0</v>
      </c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>
        <f t="shared" si="231"/>
        <v>2.5</v>
      </c>
      <c r="AN109" s="108">
        <f t="shared" si="185"/>
        <v>0</v>
      </c>
      <c r="AO109" s="108">
        <f t="shared" si="186"/>
        <v>0</v>
      </c>
      <c r="AP109" s="108">
        <f t="shared" si="187"/>
        <v>0</v>
      </c>
      <c r="AQ109" s="108">
        <f t="shared" si="261"/>
        <v>2.5</v>
      </c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>
        <v>2.5</v>
      </c>
      <c r="BD109" s="108">
        <f t="shared" si="189"/>
        <v>4451</v>
      </c>
      <c r="BE109" s="108">
        <f t="shared" si="190"/>
        <v>0</v>
      </c>
      <c r="BF109" s="108">
        <f t="shared" si="191"/>
        <v>0</v>
      </c>
      <c r="BG109" s="108">
        <f t="shared" si="192"/>
        <v>0</v>
      </c>
      <c r="BH109" s="108">
        <f t="shared" si="262"/>
        <v>4451</v>
      </c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>
        <v>4451</v>
      </c>
      <c r="BU109" s="108">
        <f t="shared" si="194"/>
        <v>214</v>
      </c>
      <c r="BV109" s="108">
        <f t="shared" si="195"/>
        <v>0</v>
      </c>
      <c r="BW109" s="108">
        <f t="shared" si="196"/>
        <v>0</v>
      </c>
      <c r="BX109" s="108">
        <f t="shared" si="197"/>
        <v>0</v>
      </c>
      <c r="BY109" s="108">
        <f t="shared" si="263"/>
        <v>214</v>
      </c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>
        <v>214</v>
      </c>
      <c r="CL109" s="108">
        <f t="shared" si="199"/>
        <v>21</v>
      </c>
      <c r="CM109" s="108">
        <v>0</v>
      </c>
      <c r="CN109" s="108">
        <v>0</v>
      </c>
      <c r="CO109" s="108">
        <v>0</v>
      </c>
      <c r="CP109" s="108">
        <v>21</v>
      </c>
      <c r="CQ109" s="108">
        <v>92.9</v>
      </c>
      <c r="CR109" s="108">
        <v>88.9</v>
      </c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>
        <v>21</v>
      </c>
      <c r="DC109" s="108">
        <f t="shared" si="207"/>
        <v>158</v>
      </c>
      <c r="DD109" s="108">
        <v>32.5</v>
      </c>
      <c r="DE109" s="108">
        <v>102.2</v>
      </c>
      <c r="DF109" s="108">
        <v>-22.7</v>
      </c>
      <c r="DG109" s="108">
        <v>46</v>
      </c>
      <c r="DH109" s="108">
        <v>12</v>
      </c>
      <c r="DI109" s="108">
        <v>19.5</v>
      </c>
      <c r="DJ109" s="108">
        <v>32.5</v>
      </c>
      <c r="DK109" s="108">
        <v>45</v>
      </c>
      <c r="DL109" s="108">
        <v>60</v>
      </c>
      <c r="DM109" s="108">
        <v>134.69999999999999</v>
      </c>
      <c r="DN109" s="108">
        <v>87</v>
      </c>
      <c r="DO109" s="108">
        <v>99.5</v>
      </c>
      <c r="DP109" s="108">
        <v>112</v>
      </c>
      <c r="DQ109" s="108">
        <v>124.5</v>
      </c>
      <c r="DR109" s="108">
        <v>286.89999999999998</v>
      </c>
      <c r="DS109" s="108">
        <v>158</v>
      </c>
      <c r="DT109" s="108">
        <f t="shared" si="200"/>
        <v>124</v>
      </c>
      <c r="DU109" s="108">
        <v>32.200000000000003</v>
      </c>
      <c r="DV109" s="108">
        <v>32.6</v>
      </c>
      <c r="DW109" s="108">
        <v>21.9</v>
      </c>
      <c r="DX109" s="108">
        <v>37.299999999999997</v>
      </c>
      <c r="DY109" s="108">
        <v>9.6999999999999993</v>
      </c>
      <c r="DZ109" s="108">
        <v>22.6</v>
      </c>
      <c r="EA109" s="108">
        <v>32.200000000000003</v>
      </c>
      <c r="EB109" s="108">
        <v>42.4</v>
      </c>
      <c r="EC109" s="108">
        <v>71.8</v>
      </c>
      <c r="ED109" s="108">
        <v>64.8</v>
      </c>
      <c r="EE109" s="108">
        <v>76.2</v>
      </c>
      <c r="EF109" s="108">
        <v>86.7</v>
      </c>
      <c r="EG109" s="108">
        <v>86.7</v>
      </c>
      <c r="EH109" s="108">
        <v>104.3</v>
      </c>
      <c r="EI109" s="108">
        <v>114</v>
      </c>
      <c r="EJ109" s="108">
        <v>124</v>
      </c>
      <c r="EK109" s="108">
        <v>126</v>
      </c>
      <c r="EL109" s="108">
        <v>30.7</v>
      </c>
      <c r="EM109" s="108">
        <v>31.7</v>
      </c>
      <c r="EN109" s="108">
        <v>30.5</v>
      </c>
      <c r="EO109" s="108">
        <v>33.1</v>
      </c>
      <c r="EP109" s="108">
        <v>9</v>
      </c>
      <c r="EQ109" s="108">
        <v>21.7</v>
      </c>
      <c r="ER109" s="108">
        <v>30.7</v>
      </c>
      <c r="ES109" s="108">
        <v>44.4</v>
      </c>
      <c r="ET109" s="108">
        <v>53.4</v>
      </c>
      <c r="EU109" s="108">
        <v>62.4</v>
      </c>
      <c r="EV109" s="108">
        <v>74.3</v>
      </c>
      <c r="EW109" s="108">
        <v>83.6</v>
      </c>
      <c r="EX109" s="108">
        <v>92.9</v>
      </c>
      <c r="EY109" s="108">
        <v>102.2</v>
      </c>
      <c r="EZ109" s="108">
        <v>111.6</v>
      </c>
      <c r="FA109" s="108">
        <v>126</v>
      </c>
      <c r="FB109" s="108">
        <v>111</v>
      </c>
      <c r="FC109" s="108">
        <v>52.5</v>
      </c>
      <c r="FD109" s="108">
        <v>102.9</v>
      </c>
      <c r="FE109" s="108">
        <v>-72.2</v>
      </c>
      <c r="FF109" s="108">
        <v>27.8</v>
      </c>
      <c r="FG109" s="108">
        <v>9.5</v>
      </c>
      <c r="FH109" s="108">
        <v>43</v>
      </c>
      <c r="FI109" s="108">
        <v>52.5</v>
      </c>
      <c r="FJ109" s="108">
        <v>137.4</v>
      </c>
      <c r="FK109" s="108">
        <v>146.4</v>
      </c>
      <c r="FL109" s="108">
        <v>155.4</v>
      </c>
      <c r="FM109" s="108">
        <v>448.7</v>
      </c>
      <c r="FN109" s="108">
        <v>74</v>
      </c>
      <c r="FO109" s="108">
        <v>83.2</v>
      </c>
      <c r="FP109" s="108">
        <v>92.7</v>
      </c>
      <c r="FQ109" s="108">
        <v>101.7</v>
      </c>
      <c r="FR109" s="108">
        <v>111</v>
      </c>
      <c r="FS109" s="108">
        <v>638</v>
      </c>
      <c r="FT109" s="108">
        <v>25.5</v>
      </c>
      <c r="FU109" s="108">
        <v>31.5</v>
      </c>
      <c r="FV109" s="108">
        <v>42</v>
      </c>
      <c r="FW109" s="108">
        <v>539</v>
      </c>
      <c r="FX109" s="108">
        <v>8.3000000000000007</v>
      </c>
      <c r="FY109" s="108">
        <v>17.100000000000001</v>
      </c>
      <c r="FZ109" s="108">
        <v>25.5</v>
      </c>
      <c r="GA109" s="108">
        <v>33</v>
      </c>
      <c r="GB109" s="108">
        <v>41.3</v>
      </c>
      <c r="GC109" s="108">
        <v>57</v>
      </c>
      <c r="GD109" s="108">
        <v>82.3</v>
      </c>
      <c r="GE109" s="108">
        <v>90.6</v>
      </c>
      <c r="GF109" s="108">
        <v>99</v>
      </c>
      <c r="GG109" s="108">
        <v>121.4</v>
      </c>
      <c r="GH109" s="108">
        <v>629.79999999999995</v>
      </c>
      <c r="GI109" s="108">
        <v>638</v>
      </c>
      <c r="GJ109" s="108">
        <v>151.19999999999999</v>
      </c>
      <c r="GK109" s="108">
        <v>31.1</v>
      </c>
      <c r="GL109" s="108">
        <v>41.2</v>
      </c>
      <c r="GM109" s="108">
        <v>41.7</v>
      </c>
      <c r="GN109" s="108">
        <v>37.200000000000003</v>
      </c>
      <c r="GO109" s="108">
        <v>12.1</v>
      </c>
      <c r="GP109" s="108">
        <v>21.1</v>
      </c>
      <c r="GQ109" s="108">
        <v>31.1</v>
      </c>
      <c r="GR109" s="108">
        <v>51.3</v>
      </c>
      <c r="GS109" s="108">
        <v>61.3</v>
      </c>
      <c r="GT109" s="108">
        <v>72.3</v>
      </c>
      <c r="GU109" s="108">
        <v>93</v>
      </c>
      <c r="GV109" s="108">
        <v>103</v>
      </c>
      <c r="GW109" s="108">
        <v>114</v>
      </c>
      <c r="GX109" s="108">
        <v>124</v>
      </c>
      <c r="GY109" s="108">
        <v>141.19999999999999</v>
      </c>
      <c r="GZ109" s="108">
        <v>151.19999999999999</v>
      </c>
      <c r="HA109" s="108">
        <v>42.8</v>
      </c>
      <c r="HB109" s="108">
        <v>32.799999999999997</v>
      </c>
      <c r="HC109" s="108">
        <v>10</v>
      </c>
      <c r="HD109" s="108">
        <v>0</v>
      </c>
      <c r="HE109" s="108">
        <v>0</v>
      </c>
      <c r="HF109" s="108">
        <v>10</v>
      </c>
      <c r="HG109" s="108">
        <v>20</v>
      </c>
      <c r="HH109" s="108">
        <v>32.799999999999997</v>
      </c>
      <c r="HI109" s="108">
        <v>42.8</v>
      </c>
      <c r="HJ109" s="108">
        <v>42.8</v>
      </c>
      <c r="HK109" s="108">
        <v>42.8</v>
      </c>
      <c r="HL109" s="108">
        <v>42.8</v>
      </c>
      <c r="HM109" s="108">
        <v>42.8</v>
      </c>
      <c r="HN109" s="108">
        <v>42.8</v>
      </c>
      <c r="HO109" s="108">
        <v>42.8</v>
      </c>
      <c r="HP109" s="108">
        <v>42.8</v>
      </c>
      <c r="HQ109" s="108">
        <v>42.8</v>
      </c>
      <c r="HR109" s="108"/>
      <c r="HS109" s="108"/>
      <c r="HT109" s="108"/>
      <c r="HU109" s="108"/>
      <c r="HV109" s="108"/>
      <c r="HW109" s="108"/>
      <c r="HX109" s="108"/>
      <c r="HY109" s="108"/>
      <c r="HZ109" s="108"/>
      <c r="IA109" s="108"/>
      <c r="IB109" s="108"/>
      <c r="IC109" s="108"/>
      <c r="ID109" s="108"/>
      <c r="IE109" s="108"/>
      <c r="IF109" s="108"/>
      <c r="IG109" s="108"/>
      <c r="IH109" s="108"/>
    </row>
    <row r="110" spans="1:242" s="32" customFormat="1" ht="12.95" customHeight="1" x14ac:dyDescent="0.2">
      <c r="A110" s="112" t="s">
        <v>224</v>
      </c>
      <c r="B110" s="51">
        <v>101</v>
      </c>
      <c r="C110" s="51" t="s">
        <v>225</v>
      </c>
      <c r="D110" s="33"/>
      <c r="E110" s="108">
        <f t="shared" si="229"/>
        <v>0</v>
      </c>
      <c r="F110" s="108">
        <f t="shared" si="177"/>
        <v>0</v>
      </c>
      <c r="G110" s="108">
        <f t="shared" si="178"/>
        <v>0</v>
      </c>
      <c r="H110" s="108">
        <f t="shared" si="179"/>
        <v>0</v>
      </c>
      <c r="I110" s="108">
        <f t="shared" si="259"/>
        <v>0</v>
      </c>
      <c r="J110" s="108"/>
      <c r="K110" s="108"/>
      <c r="L110" s="108"/>
      <c r="M110" s="108"/>
      <c r="N110" s="108"/>
      <c r="O110" s="108"/>
      <c r="P110" s="108"/>
      <c r="Q110" s="108"/>
      <c r="R110" s="108"/>
      <c r="S110" s="108"/>
      <c r="T110" s="108"/>
      <c r="U110" s="108"/>
      <c r="V110" s="108">
        <f t="shared" si="230"/>
        <v>0</v>
      </c>
      <c r="W110" s="108">
        <f t="shared" si="181"/>
        <v>0</v>
      </c>
      <c r="X110" s="108">
        <f t="shared" si="182"/>
        <v>0</v>
      </c>
      <c r="Y110" s="108">
        <f t="shared" si="183"/>
        <v>0</v>
      </c>
      <c r="Z110" s="108">
        <f t="shared" si="260"/>
        <v>0</v>
      </c>
      <c r="AA110" s="108"/>
      <c r="AB110" s="108"/>
      <c r="AC110" s="108"/>
      <c r="AD110" s="108"/>
      <c r="AE110" s="108"/>
      <c r="AF110" s="108"/>
      <c r="AG110" s="108"/>
      <c r="AH110" s="108"/>
      <c r="AI110" s="108"/>
      <c r="AJ110" s="108"/>
      <c r="AK110" s="108"/>
      <c r="AL110" s="108"/>
      <c r="AM110" s="108">
        <f t="shared" si="231"/>
        <v>0</v>
      </c>
      <c r="AN110" s="108">
        <f t="shared" si="185"/>
        <v>0</v>
      </c>
      <c r="AO110" s="108">
        <f t="shared" si="186"/>
        <v>0</v>
      </c>
      <c r="AP110" s="108">
        <f t="shared" si="187"/>
        <v>0</v>
      </c>
      <c r="AQ110" s="108">
        <f t="shared" si="261"/>
        <v>0</v>
      </c>
      <c r="AR110" s="108"/>
      <c r="AS110" s="108"/>
      <c r="AT110" s="108"/>
      <c r="AU110" s="108"/>
      <c r="AV110" s="108"/>
      <c r="AW110" s="108"/>
      <c r="AX110" s="108"/>
      <c r="AY110" s="108"/>
      <c r="AZ110" s="108"/>
      <c r="BA110" s="108"/>
      <c r="BB110" s="108"/>
      <c r="BC110" s="108"/>
      <c r="BD110" s="108">
        <f t="shared" si="189"/>
        <v>0</v>
      </c>
      <c r="BE110" s="108">
        <f t="shared" si="190"/>
        <v>0</v>
      </c>
      <c r="BF110" s="108">
        <f t="shared" si="191"/>
        <v>0</v>
      </c>
      <c r="BG110" s="108">
        <f t="shared" si="192"/>
        <v>0</v>
      </c>
      <c r="BH110" s="108">
        <f t="shared" si="262"/>
        <v>0</v>
      </c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>
        <f t="shared" si="194"/>
        <v>0</v>
      </c>
      <c r="BV110" s="108">
        <f t="shared" si="195"/>
        <v>0</v>
      </c>
      <c r="BW110" s="108">
        <f t="shared" si="196"/>
        <v>0</v>
      </c>
      <c r="BX110" s="108">
        <f t="shared" si="197"/>
        <v>0</v>
      </c>
      <c r="BY110" s="108">
        <f t="shared" si="263"/>
        <v>0</v>
      </c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>
        <f t="shared" si="199"/>
        <v>0</v>
      </c>
      <c r="CM110" s="108">
        <v>0</v>
      </c>
      <c r="CN110" s="108">
        <v>0</v>
      </c>
      <c r="CO110" s="108">
        <v>0</v>
      </c>
      <c r="CP110" s="108">
        <v>0</v>
      </c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08"/>
      <c r="DB110" s="108"/>
      <c r="DC110" s="108">
        <f t="shared" si="207"/>
        <v>0</v>
      </c>
      <c r="DD110" s="108">
        <v>0</v>
      </c>
      <c r="DE110" s="108">
        <v>0</v>
      </c>
      <c r="DF110" s="108">
        <v>0</v>
      </c>
      <c r="DG110" s="108">
        <v>0</v>
      </c>
      <c r="DH110" s="108">
        <f>DT110</f>
        <v>0</v>
      </c>
      <c r="DI110" s="108"/>
      <c r="DJ110" s="108"/>
      <c r="DK110" s="108"/>
      <c r="DL110" s="108"/>
      <c r="DM110" s="108"/>
      <c r="DN110" s="108"/>
      <c r="DO110" s="108"/>
      <c r="DP110" s="108"/>
      <c r="DQ110" s="108"/>
      <c r="DR110" s="108"/>
      <c r="DS110" s="108"/>
      <c r="DT110" s="108">
        <f t="shared" si="200"/>
        <v>0</v>
      </c>
      <c r="DU110" s="108">
        <v>0</v>
      </c>
      <c r="DV110" s="108">
        <v>0</v>
      </c>
      <c r="DW110" s="108">
        <v>0</v>
      </c>
      <c r="DX110" s="108">
        <v>0</v>
      </c>
      <c r="DY110" s="108"/>
      <c r="DZ110" s="108"/>
      <c r="EA110" s="108"/>
      <c r="EB110" s="108"/>
      <c r="EC110" s="108"/>
      <c r="ED110" s="108"/>
      <c r="EE110" s="108"/>
      <c r="EF110" s="108"/>
      <c r="EG110" s="108"/>
      <c r="EH110" s="108"/>
      <c r="EI110" s="108"/>
      <c r="EJ110" s="108"/>
      <c r="EK110" s="108">
        <v>0</v>
      </c>
      <c r="EL110" s="108">
        <v>0</v>
      </c>
      <c r="EM110" s="108">
        <v>0</v>
      </c>
      <c r="EN110" s="108">
        <v>0</v>
      </c>
      <c r="EO110" s="108">
        <v>0</v>
      </c>
      <c r="EP110" s="108"/>
      <c r="EQ110" s="108"/>
      <c r="ER110" s="108"/>
      <c r="ES110" s="108"/>
      <c r="ET110" s="108"/>
      <c r="EU110" s="108"/>
      <c r="EV110" s="108"/>
      <c r="EW110" s="108"/>
      <c r="EX110" s="108"/>
      <c r="EY110" s="108"/>
      <c r="EZ110" s="108"/>
      <c r="FA110" s="108"/>
      <c r="FB110" s="108">
        <v>0</v>
      </c>
      <c r="FC110" s="108">
        <v>0</v>
      </c>
      <c r="FD110" s="108">
        <v>0</v>
      </c>
      <c r="FE110" s="108">
        <v>0</v>
      </c>
      <c r="FF110" s="108">
        <v>0</v>
      </c>
      <c r="FG110" s="108"/>
      <c r="FH110" s="108"/>
      <c r="FI110" s="108"/>
      <c r="FJ110" s="108"/>
      <c r="FK110" s="108"/>
      <c r="FL110" s="108"/>
      <c r="FM110" s="108"/>
      <c r="FN110" s="108"/>
      <c r="FO110" s="108"/>
      <c r="FP110" s="108"/>
      <c r="FQ110" s="108"/>
      <c r="FR110" s="108"/>
      <c r="FS110" s="108"/>
      <c r="FT110" s="108"/>
      <c r="FU110" s="108"/>
      <c r="FV110" s="108"/>
      <c r="FW110" s="108">
        <v>0</v>
      </c>
      <c r="FX110" s="108"/>
      <c r="FY110" s="108"/>
      <c r="FZ110" s="108"/>
      <c r="GA110" s="108"/>
      <c r="GB110" s="108"/>
      <c r="GC110" s="108"/>
      <c r="GD110" s="108"/>
      <c r="GE110" s="108"/>
      <c r="GF110" s="108"/>
      <c r="GG110" s="108"/>
      <c r="GH110" s="108"/>
      <c r="GI110" s="108"/>
      <c r="GJ110" s="108"/>
      <c r="GK110" s="108"/>
      <c r="GL110" s="108"/>
      <c r="GM110" s="108"/>
      <c r="GN110" s="108"/>
      <c r="GO110" s="108"/>
      <c r="GP110" s="108"/>
      <c r="GQ110" s="108"/>
      <c r="GR110" s="108"/>
      <c r="GS110" s="108"/>
      <c r="GT110" s="108"/>
      <c r="GU110" s="108"/>
      <c r="GV110" s="108"/>
      <c r="GW110" s="108"/>
      <c r="GX110" s="108"/>
      <c r="GY110" s="108"/>
      <c r="GZ110" s="108"/>
      <c r="HA110" s="108"/>
      <c r="HB110" s="108"/>
      <c r="HC110" s="108"/>
      <c r="HD110" s="108"/>
      <c r="HE110" s="108"/>
      <c r="HF110" s="108"/>
      <c r="HG110" s="108"/>
      <c r="HH110" s="108"/>
      <c r="HI110" s="108"/>
      <c r="HJ110" s="108"/>
      <c r="HK110" s="108"/>
      <c r="HL110" s="108"/>
      <c r="HM110" s="108"/>
      <c r="HN110" s="108"/>
      <c r="HO110" s="108"/>
      <c r="HP110" s="108"/>
      <c r="HQ110" s="108"/>
      <c r="HR110" s="108"/>
      <c r="HS110" s="108"/>
      <c r="HT110" s="108"/>
      <c r="HU110" s="108"/>
      <c r="HV110" s="108"/>
      <c r="HW110" s="108"/>
      <c r="HX110" s="108"/>
      <c r="HY110" s="108"/>
      <c r="HZ110" s="108"/>
      <c r="IA110" s="108"/>
      <c r="IB110" s="108"/>
      <c r="IC110" s="108"/>
      <c r="ID110" s="108"/>
      <c r="IE110" s="108"/>
      <c r="IF110" s="108"/>
      <c r="IG110" s="108"/>
      <c r="IH110" s="108"/>
    </row>
    <row r="111" spans="1:242" s="32" customFormat="1" ht="14.1" customHeight="1" x14ac:dyDescent="0.2">
      <c r="A111" s="112" t="s">
        <v>226</v>
      </c>
      <c r="B111" s="51">
        <v>102</v>
      </c>
      <c r="C111" s="51" t="s">
        <v>227</v>
      </c>
      <c r="D111" s="33"/>
      <c r="E111" s="108">
        <f t="shared" si="229"/>
        <v>0</v>
      </c>
      <c r="F111" s="108">
        <f t="shared" si="177"/>
        <v>0</v>
      </c>
      <c r="G111" s="108">
        <f t="shared" si="178"/>
        <v>0</v>
      </c>
      <c r="H111" s="108">
        <f t="shared" si="179"/>
        <v>0</v>
      </c>
      <c r="I111" s="108">
        <f t="shared" si="259"/>
        <v>0</v>
      </c>
      <c r="J111" s="108"/>
      <c r="K111" s="108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>
        <f t="shared" si="230"/>
        <v>0</v>
      </c>
      <c r="W111" s="108">
        <f t="shared" si="181"/>
        <v>0</v>
      </c>
      <c r="X111" s="108">
        <f t="shared" si="182"/>
        <v>0</v>
      </c>
      <c r="Y111" s="108">
        <f t="shared" si="183"/>
        <v>0</v>
      </c>
      <c r="Z111" s="108">
        <f t="shared" si="260"/>
        <v>0</v>
      </c>
      <c r="AA111" s="108"/>
      <c r="AB111" s="108"/>
      <c r="AC111" s="108"/>
      <c r="AD111" s="108"/>
      <c r="AE111" s="108"/>
      <c r="AF111" s="108"/>
      <c r="AG111" s="108"/>
      <c r="AH111" s="108"/>
      <c r="AI111" s="108"/>
      <c r="AJ111" s="108"/>
      <c r="AK111" s="108"/>
      <c r="AL111" s="108"/>
      <c r="AM111" s="108">
        <f t="shared" si="231"/>
        <v>0</v>
      </c>
      <c r="AN111" s="108">
        <f t="shared" si="185"/>
        <v>0</v>
      </c>
      <c r="AO111" s="108">
        <f t="shared" si="186"/>
        <v>0</v>
      </c>
      <c r="AP111" s="108">
        <f t="shared" si="187"/>
        <v>0</v>
      </c>
      <c r="AQ111" s="108">
        <f t="shared" si="261"/>
        <v>0</v>
      </c>
      <c r="AR111" s="108"/>
      <c r="AS111" s="108"/>
      <c r="AT111" s="108"/>
      <c r="AU111" s="108"/>
      <c r="AV111" s="108"/>
      <c r="AW111" s="108"/>
      <c r="AX111" s="108"/>
      <c r="AY111" s="108"/>
      <c r="AZ111" s="108"/>
      <c r="BA111" s="108"/>
      <c r="BB111" s="108"/>
      <c r="BC111" s="108"/>
      <c r="BD111" s="108">
        <f t="shared" si="189"/>
        <v>0</v>
      </c>
      <c r="BE111" s="108">
        <f t="shared" si="190"/>
        <v>0</v>
      </c>
      <c r="BF111" s="108">
        <f t="shared" si="191"/>
        <v>0</v>
      </c>
      <c r="BG111" s="108">
        <f t="shared" si="192"/>
        <v>0</v>
      </c>
      <c r="BH111" s="108">
        <f t="shared" si="262"/>
        <v>0</v>
      </c>
      <c r="BI111" s="108"/>
      <c r="BJ111" s="108"/>
      <c r="BK111" s="108"/>
      <c r="BL111" s="108"/>
      <c r="BM111" s="108"/>
      <c r="BN111" s="108"/>
      <c r="BO111" s="108"/>
      <c r="BP111" s="108"/>
      <c r="BQ111" s="108"/>
      <c r="BR111" s="108"/>
      <c r="BS111" s="108"/>
      <c r="BT111" s="108"/>
      <c r="BU111" s="108">
        <f t="shared" si="194"/>
        <v>0</v>
      </c>
      <c r="BV111" s="108">
        <f t="shared" si="195"/>
        <v>0</v>
      </c>
      <c r="BW111" s="108">
        <f t="shared" si="196"/>
        <v>0</v>
      </c>
      <c r="BX111" s="108">
        <f t="shared" si="197"/>
        <v>0</v>
      </c>
      <c r="BY111" s="108">
        <f t="shared" si="263"/>
        <v>0</v>
      </c>
      <c r="BZ111" s="108"/>
      <c r="CA111" s="108"/>
      <c r="CB111" s="108"/>
      <c r="CC111" s="108"/>
      <c r="CD111" s="108"/>
      <c r="CE111" s="108"/>
      <c r="CF111" s="108"/>
      <c r="CG111" s="108"/>
      <c r="CH111" s="108"/>
      <c r="CI111" s="108"/>
      <c r="CJ111" s="108"/>
      <c r="CK111" s="108"/>
      <c r="CL111" s="108">
        <f t="shared" si="199"/>
        <v>0</v>
      </c>
      <c r="CM111" s="108">
        <v>0</v>
      </c>
      <c r="CN111" s="108">
        <v>0</v>
      </c>
      <c r="CO111" s="108">
        <v>0</v>
      </c>
      <c r="CP111" s="108">
        <v>0</v>
      </c>
      <c r="CQ111" s="108"/>
      <c r="CR111" s="108"/>
      <c r="CS111" s="108"/>
      <c r="CT111" s="108"/>
      <c r="CU111" s="108"/>
      <c r="CV111" s="108"/>
      <c r="CW111" s="108"/>
      <c r="CX111" s="108"/>
      <c r="CY111" s="108"/>
      <c r="CZ111" s="108"/>
      <c r="DA111" s="108"/>
      <c r="DB111" s="108"/>
      <c r="DC111" s="108">
        <f t="shared" si="207"/>
        <v>0</v>
      </c>
      <c r="DD111" s="108">
        <v>0</v>
      </c>
      <c r="DE111" s="108">
        <v>0</v>
      </c>
      <c r="DF111" s="108">
        <v>0</v>
      </c>
      <c r="DG111" s="108">
        <v>0</v>
      </c>
      <c r="DH111" s="108"/>
      <c r="DI111" s="108"/>
      <c r="DJ111" s="108"/>
      <c r="DK111" s="108"/>
      <c r="DL111" s="108"/>
      <c r="DM111" s="108"/>
      <c r="DN111" s="108"/>
      <c r="DO111" s="108"/>
      <c r="DP111" s="108"/>
      <c r="DQ111" s="108"/>
      <c r="DR111" s="108"/>
      <c r="DS111" s="108"/>
      <c r="DT111" s="108">
        <f t="shared" si="200"/>
        <v>0</v>
      </c>
      <c r="DU111" s="108">
        <v>0</v>
      </c>
      <c r="DV111" s="108">
        <v>0</v>
      </c>
      <c r="DW111" s="108">
        <v>0</v>
      </c>
      <c r="DX111" s="108">
        <v>0</v>
      </c>
      <c r="DY111" s="108"/>
      <c r="DZ111" s="108"/>
      <c r="EA111" s="108"/>
      <c r="EB111" s="108"/>
      <c r="EC111" s="108"/>
      <c r="ED111" s="108"/>
      <c r="EE111" s="108"/>
      <c r="EF111" s="108"/>
      <c r="EG111" s="108"/>
      <c r="EH111" s="108"/>
      <c r="EI111" s="108"/>
      <c r="EJ111" s="108"/>
      <c r="EK111" s="108">
        <v>0</v>
      </c>
      <c r="EL111" s="108">
        <v>0</v>
      </c>
      <c r="EM111" s="108">
        <v>0</v>
      </c>
      <c r="EN111" s="108">
        <v>0</v>
      </c>
      <c r="EO111" s="108">
        <v>0</v>
      </c>
      <c r="EP111" s="108"/>
      <c r="EQ111" s="108"/>
      <c r="ER111" s="108"/>
      <c r="ES111" s="108"/>
      <c r="ET111" s="108"/>
      <c r="EU111" s="108"/>
      <c r="EV111" s="108"/>
      <c r="EW111" s="108"/>
      <c r="EX111" s="108"/>
      <c r="EY111" s="108"/>
      <c r="EZ111" s="108"/>
      <c r="FA111" s="108"/>
      <c r="FB111" s="108">
        <v>0</v>
      </c>
      <c r="FC111" s="108">
        <v>0</v>
      </c>
      <c r="FD111" s="108">
        <v>0</v>
      </c>
      <c r="FE111" s="108">
        <v>0</v>
      </c>
      <c r="FF111" s="108">
        <v>0</v>
      </c>
      <c r="FG111" s="108"/>
      <c r="FH111" s="108"/>
      <c r="FI111" s="108"/>
      <c r="FJ111" s="108"/>
      <c r="FK111" s="108"/>
      <c r="FL111" s="108"/>
      <c r="FM111" s="108"/>
      <c r="FN111" s="108"/>
      <c r="FO111" s="108"/>
      <c r="FP111" s="108"/>
      <c r="FQ111" s="108"/>
      <c r="FR111" s="108"/>
      <c r="FS111" s="108"/>
      <c r="FT111" s="108"/>
      <c r="FU111" s="108"/>
      <c r="FV111" s="108"/>
      <c r="FW111" s="108">
        <v>0</v>
      </c>
      <c r="FX111" s="108"/>
      <c r="FY111" s="108"/>
      <c r="FZ111" s="108"/>
      <c r="GA111" s="108"/>
      <c r="GB111" s="108"/>
      <c r="GC111" s="108"/>
      <c r="GD111" s="108"/>
      <c r="GE111" s="108"/>
      <c r="GF111" s="108"/>
      <c r="GG111" s="108"/>
      <c r="GH111" s="108"/>
      <c r="GI111" s="108"/>
      <c r="GJ111" s="108"/>
      <c r="GK111" s="108"/>
      <c r="GL111" s="108"/>
      <c r="GM111" s="108"/>
      <c r="GN111" s="108"/>
      <c r="GO111" s="108"/>
      <c r="GP111" s="108"/>
      <c r="GQ111" s="108"/>
      <c r="GR111" s="108"/>
      <c r="GS111" s="108"/>
      <c r="GT111" s="108"/>
      <c r="GU111" s="108"/>
      <c r="GV111" s="108"/>
      <c r="GW111" s="108"/>
      <c r="GX111" s="108"/>
      <c r="GY111" s="108"/>
      <c r="GZ111" s="108"/>
      <c r="HA111" s="108"/>
      <c r="HB111" s="108"/>
      <c r="HC111" s="108"/>
      <c r="HD111" s="108"/>
      <c r="HE111" s="108"/>
      <c r="HF111" s="108"/>
      <c r="HG111" s="108"/>
      <c r="HH111" s="108"/>
      <c r="HI111" s="108"/>
      <c r="HJ111" s="108"/>
      <c r="HK111" s="108"/>
      <c r="HL111" s="108"/>
      <c r="HM111" s="108"/>
      <c r="HN111" s="108"/>
      <c r="HO111" s="108"/>
      <c r="HP111" s="108"/>
      <c r="HQ111" s="108"/>
      <c r="HR111" s="108"/>
      <c r="HS111" s="108"/>
      <c r="HT111" s="108"/>
      <c r="HU111" s="108"/>
      <c r="HV111" s="108"/>
      <c r="HW111" s="108"/>
      <c r="HX111" s="108"/>
      <c r="HY111" s="108"/>
      <c r="HZ111" s="108"/>
      <c r="IA111" s="108"/>
      <c r="IB111" s="108"/>
      <c r="IC111" s="108"/>
      <c r="ID111" s="108"/>
      <c r="IE111" s="108"/>
      <c r="IF111" s="108"/>
      <c r="IG111" s="108"/>
      <c r="IH111" s="108"/>
    </row>
    <row r="112" spans="1:242" s="32" customFormat="1" ht="14.1" customHeight="1" x14ac:dyDescent="0.2">
      <c r="A112" s="112" t="s">
        <v>228</v>
      </c>
      <c r="B112" s="51">
        <v>103</v>
      </c>
      <c r="C112" s="51" t="s">
        <v>229</v>
      </c>
      <c r="D112" s="33"/>
      <c r="E112" s="108">
        <f t="shared" si="229"/>
        <v>1.3</v>
      </c>
      <c r="F112" s="108">
        <f t="shared" si="177"/>
        <v>0</v>
      </c>
      <c r="G112" s="108">
        <f t="shared" si="178"/>
        <v>0</v>
      </c>
      <c r="H112" s="108">
        <f t="shared" si="179"/>
        <v>0</v>
      </c>
      <c r="I112" s="108">
        <f t="shared" si="259"/>
        <v>1.3</v>
      </c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>
        <v>1.3</v>
      </c>
      <c r="V112" s="108">
        <f t="shared" si="230"/>
        <v>1.2</v>
      </c>
      <c r="W112" s="108">
        <f t="shared" si="181"/>
        <v>0</v>
      </c>
      <c r="X112" s="108">
        <f t="shared" si="182"/>
        <v>0</v>
      </c>
      <c r="Y112" s="108">
        <f t="shared" si="183"/>
        <v>0</v>
      </c>
      <c r="Z112" s="108">
        <f t="shared" si="260"/>
        <v>1.2</v>
      </c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  <c r="AL112" s="108">
        <v>1.2</v>
      </c>
      <c r="AM112" s="108">
        <f t="shared" si="231"/>
        <v>1.8</v>
      </c>
      <c r="AN112" s="108">
        <f t="shared" si="185"/>
        <v>0</v>
      </c>
      <c r="AO112" s="108">
        <f t="shared" si="186"/>
        <v>0</v>
      </c>
      <c r="AP112" s="108">
        <f t="shared" si="187"/>
        <v>0</v>
      </c>
      <c r="AQ112" s="108">
        <f t="shared" si="261"/>
        <v>1.8</v>
      </c>
      <c r="AR112" s="108"/>
      <c r="AS112" s="108"/>
      <c r="AT112" s="108"/>
      <c r="AU112" s="108"/>
      <c r="AV112" s="108"/>
      <c r="AW112" s="108"/>
      <c r="AX112" s="108"/>
      <c r="AY112" s="108"/>
      <c r="AZ112" s="108"/>
      <c r="BA112" s="108"/>
      <c r="BB112" s="108"/>
      <c r="BC112" s="108">
        <v>1.8</v>
      </c>
      <c r="BD112" s="108">
        <f t="shared" si="189"/>
        <v>15</v>
      </c>
      <c r="BE112" s="108">
        <f t="shared" si="190"/>
        <v>0</v>
      </c>
      <c r="BF112" s="108">
        <f t="shared" si="191"/>
        <v>0</v>
      </c>
      <c r="BG112" s="108">
        <f t="shared" si="192"/>
        <v>0</v>
      </c>
      <c r="BH112" s="108">
        <f t="shared" si="262"/>
        <v>15</v>
      </c>
      <c r="BI112" s="108"/>
      <c r="BJ112" s="108"/>
      <c r="BK112" s="108"/>
      <c r="BL112" s="108"/>
      <c r="BM112" s="108"/>
      <c r="BN112" s="108"/>
      <c r="BO112" s="108"/>
      <c r="BP112" s="108"/>
      <c r="BQ112" s="108"/>
      <c r="BR112" s="108"/>
      <c r="BS112" s="108"/>
      <c r="BT112" s="108">
        <v>15</v>
      </c>
      <c r="BU112" s="108">
        <f t="shared" si="194"/>
        <v>14</v>
      </c>
      <c r="BV112" s="108">
        <f t="shared" si="195"/>
        <v>0</v>
      </c>
      <c r="BW112" s="108">
        <f t="shared" si="196"/>
        <v>0</v>
      </c>
      <c r="BX112" s="108">
        <f t="shared" si="197"/>
        <v>0</v>
      </c>
      <c r="BY112" s="108">
        <f t="shared" si="263"/>
        <v>14</v>
      </c>
      <c r="BZ112" s="108"/>
      <c r="CA112" s="108"/>
      <c r="CB112" s="108"/>
      <c r="CC112" s="108"/>
      <c r="CD112" s="108"/>
      <c r="CE112" s="108"/>
      <c r="CF112" s="108"/>
      <c r="CG112" s="108"/>
      <c r="CH112" s="108"/>
      <c r="CI112" s="108"/>
      <c r="CJ112" s="108"/>
      <c r="CK112" s="108">
        <v>14</v>
      </c>
      <c r="CL112" s="108">
        <f t="shared" si="199"/>
        <v>37</v>
      </c>
      <c r="CM112" s="108">
        <v>0</v>
      </c>
      <c r="CN112" s="108">
        <v>0</v>
      </c>
      <c r="CO112" s="108">
        <v>0</v>
      </c>
      <c r="CP112" s="108">
        <v>37</v>
      </c>
      <c r="CQ112" s="108">
        <v>15.5</v>
      </c>
      <c r="CR112" s="108">
        <v>8.6</v>
      </c>
      <c r="CS112" s="108"/>
      <c r="CT112" s="108"/>
      <c r="CU112" s="108"/>
      <c r="CV112" s="108"/>
      <c r="CW112" s="108"/>
      <c r="CX112" s="108"/>
      <c r="CY112" s="108"/>
      <c r="CZ112" s="108"/>
      <c r="DA112" s="108">
        <v>35.6</v>
      </c>
      <c r="DB112" s="108">
        <v>37</v>
      </c>
      <c r="DC112" s="108">
        <f t="shared" si="207"/>
        <v>47</v>
      </c>
      <c r="DD112" s="108">
        <v>0</v>
      </c>
      <c r="DE112" s="108">
        <v>19.3</v>
      </c>
      <c r="DF112" s="108">
        <v>7</v>
      </c>
      <c r="DG112" s="108">
        <v>20.7</v>
      </c>
      <c r="DH112" s="108">
        <v>16.100000000000001</v>
      </c>
      <c r="DI112" s="108">
        <v>12.9</v>
      </c>
      <c r="DJ112" s="108"/>
      <c r="DK112" s="108"/>
      <c r="DL112" s="108">
        <v>2.8</v>
      </c>
      <c r="DM112" s="108">
        <v>19.3</v>
      </c>
      <c r="DN112" s="108">
        <v>23.9</v>
      </c>
      <c r="DO112" s="108">
        <v>24.8</v>
      </c>
      <c r="DP112" s="108">
        <v>26.3</v>
      </c>
      <c r="DQ112" s="108">
        <v>26.3</v>
      </c>
      <c r="DR112" s="108">
        <v>37</v>
      </c>
      <c r="DS112" s="108">
        <v>47</v>
      </c>
      <c r="DT112" s="108">
        <f t="shared" si="200"/>
        <v>46</v>
      </c>
      <c r="DU112" s="108">
        <v>7.3</v>
      </c>
      <c r="DV112" s="108">
        <v>35.700000000000003</v>
      </c>
      <c r="DW112" s="108">
        <v>2.7</v>
      </c>
      <c r="DX112" s="108">
        <v>0.29999999999999716</v>
      </c>
      <c r="DY112" s="108">
        <v>1</v>
      </c>
      <c r="DZ112" s="108">
        <v>4.5</v>
      </c>
      <c r="EA112" s="108">
        <v>7.3</v>
      </c>
      <c r="EB112" s="108">
        <v>10.1</v>
      </c>
      <c r="EC112" s="108">
        <v>11.5</v>
      </c>
      <c r="ED112" s="108">
        <v>43</v>
      </c>
      <c r="EE112" s="108">
        <v>54.8</v>
      </c>
      <c r="EF112" s="108">
        <v>45.7</v>
      </c>
      <c r="EG112" s="108">
        <v>45.7</v>
      </c>
      <c r="EH112" s="108">
        <v>46.1</v>
      </c>
      <c r="EI112" s="108">
        <v>46.4</v>
      </c>
      <c r="EJ112" s="108">
        <v>46</v>
      </c>
      <c r="EK112" s="108">
        <v>16</v>
      </c>
      <c r="EL112" s="108">
        <v>0</v>
      </c>
      <c r="EM112" s="108">
        <v>13.4</v>
      </c>
      <c r="EN112" s="108">
        <v>0</v>
      </c>
      <c r="EO112" s="108">
        <v>2.6</v>
      </c>
      <c r="EP112" s="108">
        <v>4.5</v>
      </c>
      <c r="EQ112" s="108"/>
      <c r="ER112" s="108"/>
      <c r="ES112" s="108"/>
      <c r="ET112" s="108">
        <v>13.4</v>
      </c>
      <c r="EU112" s="108">
        <v>13.4</v>
      </c>
      <c r="EV112" s="108">
        <v>13.4</v>
      </c>
      <c r="EW112" s="108">
        <v>13.4</v>
      </c>
      <c r="EX112" s="108">
        <v>13.4</v>
      </c>
      <c r="EY112" s="108">
        <v>13.4</v>
      </c>
      <c r="EZ112" s="108">
        <v>13.4</v>
      </c>
      <c r="FA112" s="108">
        <v>16</v>
      </c>
      <c r="FB112" s="108">
        <v>19</v>
      </c>
      <c r="FC112" s="108">
        <v>16.3</v>
      </c>
      <c r="FD112" s="108">
        <v>11.1</v>
      </c>
      <c r="FE112" s="108">
        <v>3.4</v>
      </c>
      <c r="FF112" s="108">
        <v>-11.8</v>
      </c>
      <c r="FG112" s="108">
        <v>13.7</v>
      </c>
      <c r="FH112" s="108">
        <v>13.7</v>
      </c>
      <c r="FI112" s="108">
        <v>16.3</v>
      </c>
      <c r="FJ112" s="108">
        <v>26.3</v>
      </c>
      <c r="FK112" s="108">
        <v>26.3</v>
      </c>
      <c r="FL112" s="108">
        <v>27.4</v>
      </c>
      <c r="FM112" s="108">
        <v>28.6</v>
      </c>
      <c r="FN112" s="108">
        <v>29.3</v>
      </c>
      <c r="FO112" s="108">
        <v>30.8</v>
      </c>
      <c r="FP112" s="108">
        <v>30.8</v>
      </c>
      <c r="FQ112" s="108">
        <v>31.2</v>
      </c>
      <c r="FR112" s="108">
        <v>19</v>
      </c>
      <c r="FS112" s="108">
        <v>24</v>
      </c>
      <c r="FT112" s="108">
        <v>2.5</v>
      </c>
      <c r="FU112" s="108">
        <v>8.5</v>
      </c>
      <c r="FV112" s="108">
        <v>12.9</v>
      </c>
      <c r="FW112" s="108">
        <v>0.10000000000000142</v>
      </c>
      <c r="FX112" s="108"/>
      <c r="FY112" s="108"/>
      <c r="FZ112" s="108">
        <v>2.5</v>
      </c>
      <c r="GA112" s="108">
        <v>7.5</v>
      </c>
      <c r="GB112" s="108">
        <v>8.5</v>
      </c>
      <c r="GC112" s="108">
        <v>11</v>
      </c>
      <c r="GD112" s="108">
        <v>18.5</v>
      </c>
      <c r="GE112" s="108">
        <v>21.8</v>
      </c>
      <c r="GF112" s="108">
        <v>23.9</v>
      </c>
      <c r="GG112" s="108">
        <v>23.9</v>
      </c>
      <c r="GH112" s="108">
        <v>23.6</v>
      </c>
      <c r="GI112" s="108">
        <v>24</v>
      </c>
      <c r="GJ112" s="108">
        <v>6.1</v>
      </c>
      <c r="GK112" s="108">
        <v>1</v>
      </c>
      <c r="GL112" s="108">
        <v>0</v>
      </c>
      <c r="GM112" s="108">
        <v>2.1</v>
      </c>
      <c r="GN112" s="108">
        <v>3</v>
      </c>
      <c r="GO112" s="108">
        <v>0</v>
      </c>
      <c r="GP112" s="108">
        <v>0</v>
      </c>
      <c r="GQ112" s="108">
        <v>1</v>
      </c>
      <c r="GR112" s="108">
        <v>1</v>
      </c>
      <c r="GS112" s="108">
        <v>1</v>
      </c>
      <c r="GT112" s="108">
        <v>1</v>
      </c>
      <c r="GU112" s="108">
        <v>1.5</v>
      </c>
      <c r="GV112" s="108">
        <v>3.1</v>
      </c>
      <c r="GW112" s="108">
        <v>3.1</v>
      </c>
      <c r="GX112" s="108">
        <v>6</v>
      </c>
      <c r="GY112" s="108">
        <v>6.1</v>
      </c>
      <c r="GZ112" s="108">
        <v>6.1</v>
      </c>
      <c r="HA112" s="108">
        <v>54.7</v>
      </c>
      <c r="HB112" s="108">
        <v>4.9000000000000004</v>
      </c>
      <c r="HC112" s="108">
        <v>22.7</v>
      </c>
      <c r="HD112" s="108">
        <v>6.5</v>
      </c>
      <c r="HE112" s="108">
        <v>20.6</v>
      </c>
      <c r="HF112" s="108">
        <v>4.9000000000000004</v>
      </c>
      <c r="HG112" s="108">
        <v>4.9000000000000004</v>
      </c>
      <c r="HH112" s="108">
        <v>4.9000000000000004</v>
      </c>
      <c r="HI112" s="108">
        <v>4.9000000000000004</v>
      </c>
      <c r="HJ112" s="108">
        <v>4.9000000000000004</v>
      </c>
      <c r="HK112" s="108">
        <v>27.6</v>
      </c>
      <c r="HL112" s="108">
        <v>23.7</v>
      </c>
      <c r="HM112" s="108">
        <v>34</v>
      </c>
      <c r="HN112" s="108">
        <v>34.1</v>
      </c>
      <c r="HO112" s="108">
        <v>48.9</v>
      </c>
      <c r="HP112" s="108">
        <v>53.9</v>
      </c>
      <c r="HQ112" s="108">
        <v>54.7</v>
      </c>
      <c r="HR112" s="108"/>
      <c r="HS112" s="108"/>
      <c r="HT112" s="108"/>
      <c r="HU112" s="108"/>
      <c r="HV112" s="108"/>
      <c r="HW112" s="108"/>
      <c r="HX112" s="108"/>
      <c r="HY112" s="108"/>
      <c r="HZ112" s="108"/>
      <c r="IA112" s="108"/>
      <c r="IB112" s="108"/>
      <c r="IC112" s="108"/>
      <c r="ID112" s="108"/>
      <c r="IE112" s="108"/>
      <c r="IF112" s="108"/>
      <c r="IG112" s="108"/>
      <c r="IH112" s="108"/>
    </row>
    <row r="113" spans="1:242" s="32" customFormat="1" ht="14.1" customHeight="1" x14ac:dyDescent="0.2">
      <c r="A113" s="112" t="s">
        <v>230</v>
      </c>
      <c r="B113" s="51">
        <v>104</v>
      </c>
      <c r="C113" s="51" t="s">
        <v>231</v>
      </c>
      <c r="D113" s="33"/>
      <c r="E113" s="108">
        <f t="shared" si="229"/>
        <v>0</v>
      </c>
      <c r="F113" s="108">
        <f t="shared" si="177"/>
        <v>0</v>
      </c>
      <c r="G113" s="108">
        <f t="shared" si="178"/>
        <v>0</v>
      </c>
      <c r="H113" s="108">
        <f t="shared" si="179"/>
        <v>0</v>
      </c>
      <c r="I113" s="108">
        <f t="shared" si="259"/>
        <v>0</v>
      </c>
      <c r="J113" s="108"/>
      <c r="K113" s="108"/>
      <c r="L113" s="108"/>
      <c r="M113" s="108"/>
      <c r="N113" s="108"/>
      <c r="O113" s="108"/>
      <c r="P113" s="108"/>
      <c r="Q113" s="108"/>
      <c r="R113" s="108"/>
      <c r="S113" s="108"/>
      <c r="T113" s="108"/>
      <c r="U113" s="108"/>
      <c r="V113" s="108">
        <f t="shared" si="230"/>
        <v>0</v>
      </c>
      <c r="W113" s="108">
        <f t="shared" si="181"/>
        <v>0</v>
      </c>
      <c r="X113" s="108">
        <f t="shared" si="182"/>
        <v>0</v>
      </c>
      <c r="Y113" s="108">
        <f t="shared" si="183"/>
        <v>0</v>
      </c>
      <c r="Z113" s="108">
        <f t="shared" si="260"/>
        <v>0</v>
      </c>
      <c r="AA113" s="108"/>
      <c r="AB113" s="108"/>
      <c r="AC113" s="108"/>
      <c r="AD113" s="108"/>
      <c r="AE113" s="108"/>
      <c r="AF113" s="108"/>
      <c r="AG113" s="108"/>
      <c r="AH113" s="108"/>
      <c r="AI113" s="108"/>
      <c r="AJ113" s="108"/>
      <c r="AK113" s="108"/>
      <c r="AL113" s="108"/>
      <c r="AM113" s="108">
        <f t="shared" si="231"/>
        <v>0</v>
      </c>
      <c r="AN113" s="108">
        <f t="shared" si="185"/>
        <v>0</v>
      </c>
      <c r="AO113" s="108">
        <f t="shared" si="186"/>
        <v>0</v>
      </c>
      <c r="AP113" s="108">
        <f t="shared" si="187"/>
        <v>0</v>
      </c>
      <c r="AQ113" s="108">
        <f t="shared" si="261"/>
        <v>0</v>
      </c>
      <c r="AR113" s="108"/>
      <c r="AS113" s="108"/>
      <c r="AT113" s="108"/>
      <c r="AU113" s="108"/>
      <c r="AV113" s="108"/>
      <c r="AW113" s="108"/>
      <c r="AX113" s="108"/>
      <c r="AY113" s="108"/>
      <c r="AZ113" s="108"/>
      <c r="BA113" s="108"/>
      <c r="BB113" s="108"/>
      <c r="BC113" s="108"/>
      <c r="BD113" s="108">
        <f t="shared" si="189"/>
        <v>0</v>
      </c>
      <c r="BE113" s="108">
        <f t="shared" si="190"/>
        <v>0</v>
      </c>
      <c r="BF113" s="108">
        <f t="shared" si="191"/>
        <v>0</v>
      </c>
      <c r="BG113" s="108">
        <f t="shared" si="192"/>
        <v>0</v>
      </c>
      <c r="BH113" s="108">
        <f t="shared" si="262"/>
        <v>0</v>
      </c>
      <c r="BI113" s="108"/>
      <c r="BJ113" s="108"/>
      <c r="BK113" s="108"/>
      <c r="BL113" s="108"/>
      <c r="BM113" s="108"/>
      <c r="BN113" s="108"/>
      <c r="BO113" s="108"/>
      <c r="BP113" s="108"/>
      <c r="BQ113" s="108"/>
      <c r="BR113" s="108"/>
      <c r="BS113" s="108"/>
      <c r="BT113" s="108"/>
      <c r="BU113" s="108">
        <f t="shared" si="194"/>
        <v>0</v>
      </c>
      <c r="BV113" s="108">
        <f t="shared" si="195"/>
        <v>0</v>
      </c>
      <c r="BW113" s="108">
        <f t="shared" si="196"/>
        <v>0</v>
      </c>
      <c r="BX113" s="108">
        <f t="shared" si="197"/>
        <v>0</v>
      </c>
      <c r="BY113" s="108">
        <f t="shared" si="263"/>
        <v>0</v>
      </c>
      <c r="BZ113" s="108"/>
      <c r="CA113" s="108"/>
      <c r="CB113" s="108"/>
      <c r="CC113" s="108"/>
      <c r="CD113" s="108"/>
      <c r="CE113" s="108"/>
      <c r="CF113" s="108"/>
      <c r="CG113" s="108"/>
      <c r="CH113" s="108"/>
      <c r="CI113" s="108"/>
      <c r="CJ113" s="108"/>
      <c r="CK113" s="108"/>
      <c r="CL113" s="108">
        <f t="shared" si="199"/>
        <v>0</v>
      </c>
      <c r="CM113" s="108">
        <v>7951.4</v>
      </c>
      <c r="CN113" s="108">
        <v>10093</v>
      </c>
      <c r="CO113" s="108">
        <v>20035.7</v>
      </c>
      <c r="CP113" s="108">
        <v>-38080.1</v>
      </c>
      <c r="CQ113" s="108"/>
      <c r="CR113" s="108"/>
      <c r="CS113" s="108">
        <v>7951.4</v>
      </c>
      <c r="CT113" s="108">
        <v>10583.5</v>
      </c>
      <c r="CU113" s="108">
        <v>12760.9</v>
      </c>
      <c r="CV113" s="108">
        <v>18044.400000000001</v>
      </c>
      <c r="CW113" s="108">
        <v>23927.8</v>
      </c>
      <c r="CX113" s="108">
        <v>31671.1</v>
      </c>
      <c r="CY113" s="108">
        <v>38080.1</v>
      </c>
      <c r="CZ113" s="108">
        <v>52513.3</v>
      </c>
      <c r="DA113" s="108"/>
      <c r="DB113" s="108"/>
      <c r="DC113" s="108">
        <f t="shared" si="207"/>
        <v>0</v>
      </c>
      <c r="DD113" s="108">
        <v>0</v>
      </c>
      <c r="DE113" s="108">
        <v>0</v>
      </c>
      <c r="DF113" s="108">
        <v>0</v>
      </c>
      <c r="DG113" s="108">
        <v>0</v>
      </c>
      <c r="DH113" s="108"/>
      <c r="DI113" s="108"/>
      <c r="DJ113" s="108"/>
      <c r="DK113" s="108"/>
      <c r="DL113" s="108"/>
      <c r="DM113" s="108"/>
      <c r="DN113" s="108"/>
      <c r="DO113" s="108"/>
      <c r="DP113" s="108"/>
      <c r="DQ113" s="108"/>
      <c r="DR113" s="108"/>
      <c r="DS113" s="108"/>
      <c r="DT113" s="108">
        <f t="shared" si="200"/>
        <v>0</v>
      </c>
      <c r="DU113" s="108">
        <v>0</v>
      </c>
      <c r="DV113" s="108">
        <v>0</v>
      </c>
      <c r="DW113" s="108">
        <v>0</v>
      </c>
      <c r="DX113" s="108">
        <v>0</v>
      </c>
      <c r="DY113" s="108"/>
      <c r="DZ113" s="108"/>
      <c r="EA113" s="108"/>
      <c r="EB113" s="108"/>
      <c r="EC113" s="108"/>
      <c r="ED113" s="108"/>
      <c r="EE113" s="108"/>
      <c r="EF113" s="108"/>
      <c r="EG113" s="108"/>
      <c r="EH113" s="108"/>
      <c r="EI113" s="108"/>
      <c r="EJ113" s="108"/>
      <c r="EK113" s="108">
        <v>0</v>
      </c>
      <c r="EL113" s="108">
        <v>0</v>
      </c>
      <c r="EM113" s="108">
        <v>0</v>
      </c>
      <c r="EN113" s="108">
        <v>0</v>
      </c>
      <c r="EO113" s="108">
        <v>0</v>
      </c>
      <c r="EP113" s="108"/>
      <c r="EQ113" s="108"/>
      <c r="ER113" s="108"/>
      <c r="ES113" s="108"/>
      <c r="ET113" s="108"/>
      <c r="EU113" s="108"/>
      <c r="EV113" s="108"/>
      <c r="EW113" s="108"/>
      <c r="EX113" s="108"/>
      <c r="EY113" s="108"/>
      <c r="EZ113" s="108"/>
      <c r="FA113" s="108"/>
      <c r="FB113" s="108">
        <v>0</v>
      </c>
      <c r="FC113" s="108">
        <v>0</v>
      </c>
      <c r="FD113" s="108">
        <v>0</v>
      </c>
      <c r="FE113" s="108">
        <v>0</v>
      </c>
      <c r="FF113" s="108">
        <v>0</v>
      </c>
      <c r="FG113" s="108"/>
      <c r="FH113" s="108"/>
      <c r="FI113" s="108"/>
      <c r="FJ113" s="108"/>
      <c r="FK113" s="108"/>
      <c r="FL113" s="108"/>
      <c r="FM113" s="108"/>
      <c r="FN113" s="108"/>
      <c r="FO113" s="108"/>
      <c r="FP113" s="108"/>
      <c r="FQ113" s="108"/>
      <c r="FR113" s="108"/>
      <c r="FS113" s="108"/>
      <c r="FT113" s="108"/>
      <c r="FU113" s="108"/>
      <c r="FV113" s="108"/>
      <c r="FW113" s="108">
        <v>0</v>
      </c>
      <c r="FX113" s="108"/>
      <c r="FY113" s="108"/>
      <c r="FZ113" s="108"/>
      <c r="GA113" s="108"/>
      <c r="GB113" s="108"/>
      <c r="GC113" s="108"/>
      <c r="GD113" s="108"/>
      <c r="GE113" s="108"/>
      <c r="GF113" s="108"/>
      <c r="GG113" s="108"/>
      <c r="GH113" s="108"/>
      <c r="GI113" s="108"/>
      <c r="GJ113" s="108"/>
      <c r="GK113" s="108"/>
      <c r="GL113" s="108"/>
      <c r="GM113" s="108"/>
      <c r="GN113" s="108"/>
      <c r="GO113" s="108"/>
      <c r="GP113" s="108"/>
      <c r="GQ113" s="108"/>
      <c r="GR113" s="108"/>
      <c r="GS113" s="108"/>
      <c r="GT113" s="108"/>
      <c r="GU113" s="108"/>
      <c r="GV113" s="108"/>
      <c r="GW113" s="108"/>
      <c r="GX113" s="108"/>
      <c r="GY113" s="108"/>
      <c r="GZ113" s="108"/>
      <c r="HA113" s="108"/>
      <c r="HB113" s="108"/>
      <c r="HC113" s="108"/>
      <c r="HD113" s="108"/>
      <c r="HE113" s="108"/>
      <c r="HF113" s="108"/>
      <c r="HG113" s="108"/>
      <c r="HH113" s="108"/>
      <c r="HI113" s="108"/>
      <c r="HJ113" s="108"/>
      <c r="HK113" s="108"/>
      <c r="HL113" s="108"/>
      <c r="HM113" s="108"/>
      <c r="HN113" s="108"/>
      <c r="HO113" s="108"/>
      <c r="HP113" s="108"/>
      <c r="HQ113" s="108"/>
      <c r="HR113" s="108"/>
      <c r="HS113" s="108"/>
      <c r="HT113" s="108"/>
      <c r="HU113" s="108"/>
      <c r="HV113" s="108"/>
      <c r="HW113" s="108"/>
      <c r="HX113" s="108"/>
      <c r="HY113" s="108"/>
      <c r="HZ113" s="108"/>
      <c r="IA113" s="108"/>
      <c r="IB113" s="108"/>
      <c r="IC113" s="108"/>
      <c r="ID113" s="108"/>
      <c r="IE113" s="108"/>
      <c r="IF113" s="108"/>
      <c r="IG113" s="108"/>
      <c r="IH113" s="108"/>
    </row>
    <row r="114" spans="1:242" s="32" customFormat="1" ht="12.95" customHeight="1" x14ac:dyDescent="0.2">
      <c r="A114" s="112" t="s">
        <v>232</v>
      </c>
      <c r="B114" s="51">
        <v>105</v>
      </c>
      <c r="C114" s="51" t="s">
        <v>233</v>
      </c>
      <c r="D114" s="33"/>
      <c r="E114" s="108">
        <f t="shared" si="229"/>
        <v>0</v>
      </c>
      <c r="F114" s="108">
        <f t="shared" si="177"/>
        <v>0</v>
      </c>
      <c r="G114" s="108">
        <f t="shared" si="178"/>
        <v>0</v>
      </c>
      <c r="H114" s="108">
        <f t="shared" si="179"/>
        <v>0</v>
      </c>
      <c r="I114" s="108">
        <f t="shared" si="259"/>
        <v>0</v>
      </c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/>
      <c r="V114" s="108">
        <f t="shared" si="230"/>
        <v>0</v>
      </c>
      <c r="W114" s="108">
        <f t="shared" si="181"/>
        <v>0</v>
      </c>
      <c r="X114" s="108">
        <f t="shared" si="182"/>
        <v>0</v>
      </c>
      <c r="Y114" s="108">
        <f t="shared" si="183"/>
        <v>0</v>
      </c>
      <c r="Z114" s="108">
        <f t="shared" si="260"/>
        <v>0</v>
      </c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  <c r="AL114" s="108"/>
      <c r="AM114" s="108">
        <f t="shared" si="231"/>
        <v>0</v>
      </c>
      <c r="AN114" s="108">
        <f t="shared" si="185"/>
        <v>0</v>
      </c>
      <c r="AO114" s="108">
        <f t="shared" si="186"/>
        <v>0</v>
      </c>
      <c r="AP114" s="108">
        <f t="shared" si="187"/>
        <v>0</v>
      </c>
      <c r="AQ114" s="108">
        <f t="shared" si="261"/>
        <v>0</v>
      </c>
      <c r="AR114" s="108"/>
      <c r="AS114" s="108"/>
      <c r="AT114" s="108"/>
      <c r="AU114" s="108"/>
      <c r="AV114" s="108"/>
      <c r="AW114" s="108"/>
      <c r="AX114" s="108"/>
      <c r="AY114" s="108"/>
      <c r="AZ114" s="108"/>
      <c r="BA114" s="108"/>
      <c r="BB114" s="108"/>
      <c r="BC114" s="108"/>
      <c r="BD114" s="108">
        <f t="shared" si="189"/>
        <v>0</v>
      </c>
      <c r="BE114" s="108">
        <f t="shared" si="190"/>
        <v>0</v>
      </c>
      <c r="BF114" s="108">
        <f t="shared" si="191"/>
        <v>0</v>
      </c>
      <c r="BG114" s="108">
        <f t="shared" si="192"/>
        <v>0</v>
      </c>
      <c r="BH114" s="108">
        <f t="shared" si="262"/>
        <v>0</v>
      </c>
      <c r="BI114" s="108"/>
      <c r="BJ114" s="108"/>
      <c r="BK114" s="108"/>
      <c r="BL114" s="108"/>
      <c r="BM114" s="108"/>
      <c r="BN114" s="108"/>
      <c r="BO114" s="108"/>
      <c r="BP114" s="108"/>
      <c r="BQ114" s="108"/>
      <c r="BR114" s="108"/>
      <c r="BS114" s="108"/>
      <c r="BT114" s="108"/>
      <c r="BU114" s="108">
        <f t="shared" si="194"/>
        <v>0</v>
      </c>
      <c r="BV114" s="108">
        <f t="shared" si="195"/>
        <v>0</v>
      </c>
      <c r="BW114" s="108">
        <f t="shared" si="196"/>
        <v>0</v>
      </c>
      <c r="BX114" s="108">
        <f t="shared" si="197"/>
        <v>0</v>
      </c>
      <c r="BY114" s="108">
        <f t="shared" si="263"/>
        <v>0</v>
      </c>
      <c r="BZ114" s="108"/>
      <c r="CA114" s="108"/>
      <c r="CB114" s="108"/>
      <c r="CC114" s="108"/>
      <c r="CD114" s="108"/>
      <c r="CE114" s="108"/>
      <c r="CF114" s="108"/>
      <c r="CG114" s="108"/>
      <c r="CH114" s="108"/>
      <c r="CI114" s="108"/>
      <c r="CJ114" s="108"/>
      <c r="CK114" s="108"/>
      <c r="CL114" s="108">
        <f t="shared" si="199"/>
        <v>0</v>
      </c>
      <c r="CM114" s="108">
        <v>0</v>
      </c>
      <c r="CN114" s="108">
        <v>0</v>
      </c>
      <c r="CO114" s="108">
        <v>0</v>
      </c>
      <c r="CP114" s="108">
        <v>0</v>
      </c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>
        <f t="shared" si="207"/>
        <v>0</v>
      </c>
      <c r="DD114" s="108">
        <v>0</v>
      </c>
      <c r="DE114" s="108">
        <v>0</v>
      </c>
      <c r="DF114" s="108">
        <v>0</v>
      </c>
      <c r="DG114" s="108">
        <v>0</v>
      </c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/>
      <c r="DT114" s="108">
        <f t="shared" si="200"/>
        <v>0</v>
      </c>
      <c r="DU114" s="108">
        <v>0</v>
      </c>
      <c r="DV114" s="108">
        <v>0</v>
      </c>
      <c r="DW114" s="108">
        <v>0</v>
      </c>
      <c r="DX114" s="108">
        <v>0</v>
      </c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/>
      <c r="EJ114" s="108"/>
      <c r="EK114" s="108">
        <v>0</v>
      </c>
      <c r="EL114" s="108">
        <v>0</v>
      </c>
      <c r="EM114" s="108">
        <v>0</v>
      </c>
      <c r="EN114" s="108">
        <v>0</v>
      </c>
      <c r="EO114" s="108">
        <v>0</v>
      </c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/>
      <c r="FB114" s="108">
        <v>0</v>
      </c>
      <c r="FC114" s="108">
        <v>0</v>
      </c>
      <c r="FD114" s="108">
        <v>0</v>
      </c>
      <c r="FE114" s="108">
        <v>0</v>
      </c>
      <c r="FF114" s="108">
        <v>0</v>
      </c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/>
      <c r="FR114" s="108"/>
      <c r="FS114" s="108"/>
      <c r="FT114" s="108"/>
      <c r="FU114" s="108"/>
      <c r="FV114" s="108"/>
      <c r="FW114" s="108">
        <v>0</v>
      </c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I114" s="108"/>
      <c r="GJ114" s="108"/>
      <c r="GK114" s="108"/>
      <c r="GL114" s="108"/>
      <c r="GM114" s="108"/>
      <c r="GN114" s="108"/>
      <c r="GO114" s="108"/>
      <c r="GP114" s="108"/>
      <c r="GQ114" s="108"/>
      <c r="GR114" s="108"/>
      <c r="GS114" s="108"/>
      <c r="GT114" s="108"/>
      <c r="GU114" s="108"/>
      <c r="GV114" s="108"/>
      <c r="GW114" s="108"/>
      <c r="GX114" s="108"/>
      <c r="GY114" s="108"/>
      <c r="GZ114" s="108"/>
      <c r="HA114" s="108"/>
      <c r="HB114" s="108"/>
      <c r="HC114" s="108"/>
      <c r="HD114" s="108"/>
      <c r="HE114" s="108"/>
      <c r="HF114" s="108"/>
      <c r="HG114" s="108"/>
      <c r="HH114" s="108"/>
      <c r="HI114" s="108"/>
      <c r="HJ114" s="108"/>
      <c r="HK114" s="108"/>
      <c r="HL114" s="108"/>
      <c r="HM114" s="108"/>
      <c r="HN114" s="108"/>
      <c r="HO114" s="108"/>
      <c r="HP114" s="108"/>
      <c r="HQ114" s="108"/>
      <c r="HR114" s="108"/>
      <c r="HS114" s="108"/>
      <c r="HT114" s="108"/>
      <c r="HU114" s="108"/>
      <c r="HV114" s="108"/>
      <c r="HW114" s="108"/>
      <c r="HX114" s="108"/>
      <c r="HY114" s="108"/>
      <c r="HZ114" s="108"/>
      <c r="IA114" s="108"/>
      <c r="IB114" s="108"/>
      <c r="IC114" s="108"/>
      <c r="ID114" s="108"/>
      <c r="IE114" s="108"/>
      <c r="IF114" s="108"/>
      <c r="IG114" s="108"/>
      <c r="IH114" s="108"/>
    </row>
    <row r="115" spans="1:242" s="32" customFormat="1" ht="24" customHeight="1" x14ac:dyDescent="0.2">
      <c r="A115" s="112" t="s">
        <v>67</v>
      </c>
      <c r="B115" s="51">
        <v>106</v>
      </c>
      <c r="C115" s="51" t="s">
        <v>234</v>
      </c>
      <c r="D115" s="33"/>
      <c r="E115" s="108">
        <f t="shared" si="229"/>
        <v>0</v>
      </c>
      <c r="F115" s="108">
        <f t="shared" si="177"/>
        <v>0</v>
      </c>
      <c r="G115" s="108">
        <f t="shared" si="178"/>
        <v>0</v>
      </c>
      <c r="H115" s="108">
        <f t="shared" si="179"/>
        <v>0</v>
      </c>
      <c r="I115" s="108">
        <f t="shared" si="259"/>
        <v>0</v>
      </c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/>
      <c r="U115" s="108"/>
      <c r="V115" s="108">
        <f t="shared" si="230"/>
        <v>0</v>
      </c>
      <c r="W115" s="108">
        <f t="shared" si="181"/>
        <v>0</v>
      </c>
      <c r="X115" s="108">
        <f t="shared" si="182"/>
        <v>0</v>
      </c>
      <c r="Y115" s="108">
        <f t="shared" si="183"/>
        <v>0</v>
      </c>
      <c r="Z115" s="108">
        <f t="shared" si="260"/>
        <v>0</v>
      </c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>
        <f t="shared" si="231"/>
        <v>0</v>
      </c>
      <c r="AN115" s="108">
        <f t="shared" si="185"/>
        <v>0</v>
      </c>
      <c r="AO115" s="108">
        <f t="shared" si="186"/>
        <v>0</v>
      </c>
      <c r="AP115" s="108">
        <f t="shared" si="187"/>
        <v>0</v>
      </c>
      <c r="AQ115" s="108">
        <f t="shared" si="261"/>
        <v>0</v>
      </c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>
        <f t="shared" si="189"/>
        <v>0</v>
      </c>
      <c r="BE115" s="108">
        <f t="shared" si="190"/>
        <v>0</v>
      </c>
      <c r="BF115" s="108">
        <f t="shared" si="191"/>
        <v>0</v>
      </c>
      <c r="BG115" s="108">
        <f t="shared" si="192"/>
        <v>0</v>
      </c>
      <c r="BH115" s="108">
        <f t="shared" si="262"/>
        <v>0</v>
      </c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>
        <f t="shared" si="194"/>
        <v>0</v>
      </c>
      <c r="BV115" s="108">
        <f t="shared" si="195"/>
        <v>0</v>
      </c>
      <c r="BW115" s="108">
        <f t="shared" si="196"/>
        <v>0</v>
      </c>
      <c r="BX115" s="108">
        <f t="shared" si="197"/>
        <v>0</v>
      </c>
      <c r="BY115" s="108">
        <f t="shared" si="263"/>
        <v>0</v>
      </c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>
        <f t="shared" si="199"/>
        <v>0</v>
      </c>
      <c r="CM115" s="108">
        <v>0</v>
      </c>
      <c r="CN115" s="108">
        <v>0</v>
      </c>
      <c r="CO115" s="108">
        <v>0</v>
      </c>
      <c r="CP115" s="108">
        <v>0</v>
      </c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>
        <f t="shared" ref="DC115:DC127" si="264">DS115</f>
        <v>0</v>
      </c>
      <c r="DD115" s="108">
        <v>0</v>
      </c>
      <c r="DE115" s="108">
        <v>0</v>
      </c>
      <c r="DF115" s="108">
        <v>0</v>
      </c>
      <c r="DG115" s="108">
        <v>0</v>
      </c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/>
      <c r="DT115" s="108">
        <f t="shared" si="200"/>
        <v>0</v>
      </c>
      <c r="DU115" s="108">
        <v>0</v>
      </c>
      <c r="DV115" s="108">
        <v>0</v>
      </c>
      <c r="DW115" s="108">
        <v>0</v>
      </c>
      <c r="DX115" s="108">
        <v>0</v>
      </c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/>
      <c r="EJ115" s="108"/>
      <c r="EK115" s="108">
        <v>1700</v>
      </c>
      <c r="EL115" s="108">
        <v>0</v>
      </c>
      <c r="EM115" s="108">
        <v>0</v>
      </c>
      <c r="EN115" s="108">
        <v>1477.9</v>
      </c>
      <c r="EO115" s="108">
        <v>222.1</v>
      </c>
      <c r="EP115" s="108"/>
      <c r="EQ115" s="108"/>
      <c r="ER115" s="108"/>
      <c r="ES115" s="108"/>
      <c r="ET115" s="108"/>
      <c r="EU115" s="108"/>
      <c r="EV115" s="108"/>
      <c r="EW115" s="108"/>
      <c r="EX115" s="108">
        <v>1477.9</v>
      </c>
      <c r="EY115" s="108">
        <v>1614.9</v>
      </c>
      <c r="EZ115" s="108">
        <v>1558.5</v>
      </c>
      <c r="FA115" s="108">
        <v>1700</v>
      </c>
      <c r="FB115" s="108">
        <v>2484</v>
      </c>
      <c r="FC115" s="108">
        <v>246.1</v>
      </c>
      <c r="FD115" s="108">
        <v>790.3</v>
      </c>
      <c r="FE115" s="108">
        <v>567.5</v>
      </c>
      <c r="FF115" s="108">
        <v>880.1</v>
      </c>
      <c r="FG115" s="108">
        <v>45.2</v>
      </c>
      <c r="FH115" s="108">
        <v>146.9</v>
      </c>
      <c r="FI115" s="108">
        <v>246.1</v>
      </c>
      <c r="FJ115" s="108">
        <v>393.7</v>
      </c>
      <c r="FK115" s="108">
        <v>740.4</v>
      </c>
      <c r="FL115" s="108">
        <v>1036.4000000000001</v>
      </c>
      <c r="FM115" s="108">
        <v>1231</v>
      </c>
      <c r="FN115" s="108">
        <v>1417.6</v>
      </c>
      <c r="FO115" s="108">
        <v>1603.9</v>
      </c>
      <c r="FP115" s="108">
        <v>1767.6</v>
      </c>
      <c r="FQ115" s="108">
        <v>2018.7</v>
      </c>
      <c r="FR115" s="108">
        <v>2484</v>
      </c>
      <c r="FS115" s="108">
        <v>2590</v>
      </c>
      <c r="FT115" s="108">
        <v>568.4</v>
      </c>
      <c r="FU115" s="108">
        <v>622.1</v>
      </c>
      <c r="FV115" s="108">
        <v>764.1</v>
      </c>
      <c r="FW115" s="108">
        <v>635.4</v>
      </c>
      <c r="FX115" s="108">
        <v>84.2</v>
      </c>
      <c r="FY115" s="108">
        <v>220.3</v>
      </c>
      <c r="FZ115" s="108">
        <v>568.4</v>
      </c>
      <c r="GA115" s="108">
        <v>744.2</v>
      </c>
      <c r="GB115" s="108">
        <v>883.3</v>
      </c>
      <c r="GC115" s="108">
        <v>1190.5</v>
      </c>
      <c r="GD115" s="108">
        <v>1765.3</v>
      </c>
      <c r="GE115" s="108">
        <v>1823.2</v>
      </c>
      <c r="GF115" s="108">
        <v>1954.6</v>
      </c>
      <c r="GG115" s="108">
        <v>2117</v>
      </c>
      <c r="GH115" s="108">
        <v>2328.1999999999998</v>
      </c>
      <c r="GI115" s="108">
        <v>2590</v>
      </c>
      <c r="GJ115" s="108">
        <v>3351.5</v>
      </c>
      <c r="GK115" s="108">
        <v>474.3</v>
      </c>
      <c r="GL115" s="108">
        <v>349.3</v>
      </c>
      <c r="GM115" s="108">
        <v>557.29999999999995</v>
      </c>
      <c r="GN115" s="108">
        <v>1970.5</v>
      </c>
      <c r="GO115" s="108">
        <v>89.1</v>
      </c>
      <c r="GP115" s="108">
        <v>253.2</v>
      </c>
      <c r="GQ115" s="108">
        <v>474.3</v>
      </c>
      <c r="GR115" s="108">
        <v>553.70000000000005</v>
      </c>
      <c r="GS115" s="108">
        <v>679.7</v>
      </c>
      <c r="GT115" s="108">
        <v>823.6</v>
      </c>
      <c r="GU115" s="108">
        <v>959.5</v>
      </c>
      <c r="GV115" s="108">
        <v>1297.8</v>
      </c>
      <c r="GW115" s="108">
        <v>1380.9</v>
      </c>
      <c r="GX115" s="108">
        <v>1475.4</v>
      </c>
      <c r="GY115" s="108">
        <v>1838.8</v>
      </c>
      <c r="GZ115" s="108">
        <v>3351.4</v>
      </c>
      <c r="HA115" s="108">
        <v>1909.4</v>
      </c>
      <c r="HB115" s="108">
        <v>632.9</v>
      </c>
      <c r="HC115" s="108">
        <v>442.8</v>
      </c>
      <c r="HD115" s="108">
        <v>435.1</v>
      </c>
      <c r="HE115" s="108">
        <v>398.6</v>
      </c>
      <c r="HF115" s="108">
        <v>245.5</v>
      </c>
      <c r="HG115" s="108">
        <v>503.2</v>
      </c>
      <c r="HH115" s="108">
        <v>632.9</v>
      </c>
      <c r="HI115" s="108">
        <v>779.1</v>
      </c>
      <c r="HJ115" s="108">
        <v>950.7</v>
      </c>
      <c r="HK115" s="108">
        <v>1075.7</v>
      </c>
      <c r="HL115" s="108">
        <v>1208.3</v>
      </c>
      <c r="HM115" s="108">
        <v>1365.9</v>
      </c>
      <c r="HN115" s="108">
        <v>1510.8</v>
      </c>
      <c r="HO115" s="108">
        <v>1698.1</v>
      </c>
      <c r="HP115" s="108">
        <v>1714.7</v>
      </c>
      <c r="HQ115" s="108">
        <v>1909.4</v>
      </c>
      <c r="HR115" s="108"/>
      <c r="HS115" s="108"/>
      <c r="HT115" s="108"/>
      <c r="HU115" s="108"/>
      <c r="HV115" s="108"/>
      <c r="HW115" s="108"/>
      <c r="HX115" s="108"/>
      <c r="HY115" s="108"/>
      <c r="HZ115" s="108"/>
      <c r="IA115" s="108"/>
      <c r="IB115" s="108"/>
      <c r="IC115" s="108"/>
      <c r="ID115" s="108"/>
      <c r="IE115" s="108"/>
      <c r="IF115" s="108"/>
      <c r="IG115" s="108"/>
      <c r="IH115" s="108"/>
    </row>
    <row r="116" spans="1:242" s="32" customFormat="1" ht="24" customHeight="1" x14ac:dyDescent="0.2">
      <c r="A116" s="112" t="s">
        <v>235</v>
      </c>
      <c r="B116" s="51">
        <v>107</v>
      </c>
      <c r="C116" s="51" t="s">
        <v>236</v>
      </c>
      <c r="D116" s="30"/>
      <c r="E116" s="108">
        <f t="shared" si="229"/>
        <v>16</v>
      </c>
      <c r="F116" s="108">
        <f t="shared" si="177"/>
        <v>0</v>
      </c>
      <c r="G116" s="108">
        <f t="shared" si="178"/>
        <v>0</v>
      </c>
      <c r="H116" s="108">
        <f t="shared" si="179"/>
        <v>0</v>
      </c>
      <c r="I116" s="108">
        <f t="shared" si="259"/>
        <v>16</v>
      </c>
      <c r="J116" s="108">
        <f t="shared" ref="J116:U116" si="265">J117+J120+J123+J124+J127+J128</f>
        <v>0</v>
      </c>
      <c r="K116" s="108">
        <f t="shared" si="265"/>
        <v>0</v>
      </c>
      <c r="L116" s="108">
        <f t="shared" si="265"/>
        <v>0</v>
      </c>
      <c r="M116" s="108">
        <f t="shared" si="265"/>
        <v>0</v>
      </c>
      <c r="N116" s="108">
        <f t="shared" si="265"/>
        <v>0</v>
      </c>
      <c r="O116" s="108">
        <f t="shared" si="265"/>
        <v>0</v>
      </c>
      <c r="P116" s="108">
        <f t="shared" si="265"/>
        <v>0</v>
      </c>
      <c r="Q116" s="108">
        <f t="shared" si="265"/>
        <v>0</v>
      </c>
      <c r="R116" s="108">
        <f t="shared" si="265"/>
        <v>0</v>
      </c>
      <c r="S116" s="108">
        <f t="shared" si="265"/>
        <v>0</v>
      </c>
      <c r="T116" s="108">
        <f t="shared" si="265"/>
        <v>0</v>
      </c>
      <c r="U116" s="108">
        <f t="shared" si="265"/>
        <v>16</v>
      </c>
      <c r="V116" s="108">
        <f t="shared" si="230"/>
        <v>5</v>
      </c>
      <c r="W116" s="108">
        <f t="shared" si="181"/>
        <v>0</v>
      </c>
      <c r="X116" s="108">
        <f t="shared" si="182"/>
        <v>0</v>
      </c>
      <c r="Y116" s="108">
        <f t="shared" si="183"/>
        <v>0</v>
      </c>
      <c r="Z116" s="108">
        <f t="shared" si="260"/>
        <v>5</v>
      </c>
      <c r="AA116" s="108">
        <f t="shared" ref="AA116:AL116" si="266">AA117+AA120+AA123+AA124+AA127+AA128</f>
        <v>0</v>
      </c>
      <c r="AB116" s="108">
        <f t="shared" si="266"/>
        <v>0</v>
      </c>
      <c r="AC116" s="108">
        <f t="shared" si="266"/>
        <v>0</v>
      </c>
      <c r="AD116" s="108">
        <f t="shared" si="266"/>
        <v>0</v>
      </c>
      <c r="AE116" s="108">
        <f t="shared" si="266"/>
        <v>0</v>
      </c>
      <c r="AF116" s="108">
        <f t="shared" si="266"/>
        <v>0</v>
      </c>
      <c r="AG116" s="108">
        <f t="shared" si="266"/>
        <v>0</v>
      </c>
      <c r="AH116" s="108">
        <f t="shared" si="266"/>
        <v>0</v>
      </c>
      <c r="AI116" s="108">
        <f t="shared" si="266"/>
        <v>0</v>
      </c>
      <c r="AJ116" s="108">
        <f t="shared" si="266"/>
        <v>0</v>
      </c>
      <c r="AK116" s="108">
        <f t="shared" si="266"/>
        <v>0</v>
      </c>
      <c r="AL116" s="108">
        <f t="shared" si="266"/>
        <v>5</v>
      </c>
      <c r="AM116" s="108">
        <f t="shared" si="231"/>
        <v>369.6</v>
      </c>
      <c r="AN116" s="108">
        <f t="shared" si="185"/>
        <v>0</v>
      </c>
      <c r="AO116" s="108">
        <f t="shared" si="186"/>
        <v>0</v>
      </c>
      <c r="AP116" s="108">
        <f t="shared" si="187"/>
        <v>0</v>
      </c>
      <c r="AQ116" s="108">
        <f t="shared" si="261"/>
        <v>369.6</v>
      </c>
      <c r="AR116" s="108">
        <f t="shared" ref="AR116:BC116" si="267">AR117+AR120+AR123+AR124+AR127+AR128</f>
        <v>0</v>
      </c>
      <c r="AS116" s="108">
        <f t="shared" si="267"/>
        <v>0</v>
      </c>
      <c r="AT116" s="108">
        <f t="shared" si="267"/>
        <v>0</v>
      </c>
      <c r="AU116" s="108">
        <f t="shared" si="267"/>
        <v>0</v>
      </c>
      <c r="AV116" s="108">
        <f t="shared" si="267"/>
        <v>0</v>
      </c>
      <c r="AW116" s="108">
        <f t="shared" si="267"/>
        <v>0</v>
      </c>
      <c r="AX116" s="108">
        <f t="shared" si="267"/>
        <v>0</v>
      </c>
      <c r="AY116" s="108">
        <f t="shared" si="267"/>
        <v>0</v>
      </c>
      <c r="AZ116" s="108">
        <f t="shared" si="267"/>
        <v>0</v>
      </c>
      <c r="BA116" s="108">
        <f t="shared" si="267"/>
        <v>0</v>
      </c>
      <c r="BB116" s="108">
        <f t="shared" si="267"/>
        <v>0</v>
      </c>
      <c r="BC116" s="108">
        <f t="shared" si="267"/>
        <v>369.6</v>
      </c>
      <c r="BD116" s="108">
        <f t="shared" si="189"/>
        <v>29906</v>
      </c>
      <c r="BE116" s="108">
        <f t="shared" si="190"/>
        <v>0</v>
      </c>
      <c r="BF116" s="108">
        <f t="shared" si="191"/>
        <v>0</v>
      </c>
      <c r="BG116" s="108">
        <f t="shared" si="192"/>
        <v>0</v>
      </c>
      <c r="BH116" s="108">
        <f t="shared" si="262"/>
        <v>29906</v>
      </c>
      <c r="BI116" s="108">
        <f t="shared" ref="BI116:BT116" si="268">BI117+BI120+BI123+BI124+BI127+BI128</f>
        <v>0</v>
      </c>
      <c r="BJ116" s="108">
        <f t="shared" si="268"/>
        <v>0</v>
      </c>
      <c r="BK116" s="108">
        <f t="shared" si="268"/>
        <v>0</v>
      </c>
      <c r="BL116" s="108">
        <f t="shared" si="268"/>
        <v>0</v>
      </c>
      <c r="BM116" s="108">
        <f t="shared" si="268"/>
        <v>0</v>
      </c>
      <c r="BN116" s="108">
        <f t="shared" si="268"/>
        <v>0</v>
      </c>
      <c r="BO116" s="108">
        <f t="shared" si="268"/>
        <v>0</v>
      </c>
      <c r="BP116" s="108">
        <f t="shared" si="268"/>
        <v>0</v>
      </c>
      <c r="BQ116" s="108">
        <f t="shared" si="268"/>
        <v>0</v>
      </c>
      <c r="BR116" s="108">
        <f t="shared" si="268"/>
        <v>0</v>
      </c>
      <c r="BS116" s="108">
        <f t="shared" si="268"/>
        <v>0</v>
      </c>
      <c r="BT116" s="108">
        <f t="shared" si="268"/>
        <v>29906</v>
      </c>
      <c r="BU116" s="108">
        <f t="shared" si="194"/>
        <v>47349</v>
      </c>
      <c r="BV116" s="108">
        <f t="shared" si="195"/>
        <v>0</v>
      </c>
      <c r="BW116" s="108">
        <f t="shared" si="196"/>
        <v>0</v>
      </c>
      <c r="BX116" s="108">
        <f t="shared" si="197"/>
        <v>0</v>
      </c>
      <c r="BY116" s="108">
        <f t="shared" si="263"/>
        <v>47349</v>
      </c>
      <c r="BZ116" s="108">
        <f t="shared" ref="BZ116:CK116" si="269">BZ117+BZ120+BZ123+BZ124+BZ127+BZ128</f>
        <v>0</v>
      </c>
      <c r="CA116" s="108">
        <f t="shared" si="269"/>
        <v>0</v>
      </c>
      <c r="CB116" s="108">
        <f t="shared" si="269"/>
        <v>0</v>
      </c>
      <c r="CC116" s="108">
        <f t="shared" si="269"/>
        <v>0</v>
      </c>
      <c r="CD116" s="108">
        <f t="shared" si="269"/>
        <v>0</v>
      </c>
      <c r="CE116" s="108">
        <f t="shared" si="269"/>
        <v>0</v>
      </c>
      <c r="CF116" s="108">
        <f t="shared" si="269"/>
        <v>0</v>
      </c>
      <c r="CG116" s="108">
        <f t="shared" si="269"/>
        <v>0</v>
      </c>
      <c r="CH116" s="108">
        <f t="shared" si="269"/>
        <v>0</v>
      </c>
      <c r="CI116" s="108">
        <f t="shared" si="269"/>
        <v>0</v>
      </c>
      <c r="CJ116" s="108">
        <f t="shared" si="269"/>
        <v>0</v>
      </c>
      <c r="CK116" s="108">
        <f t="shared" si="269"/>
        <v>47349</v>
      </c>
      <c r="CL116" s="108">
        <f t="shared" si="199"/>
        <v>134288</v>
      </c>
      <c r="CM116" s="108">
        <v>23965.5</v>
      </c>
      <c r="CN116" s="108">
        <v>32262.5</v>
      </c>
      <c r="CO116" s="108">
        <v>33861.599999999999</v>
      </c>
      <c r="CP116" s="108">
        <v>44198.400000000001</v>
      </c>
      <c r="CQ116" s="108">
        <f t="shared" ref="CQ116:DB116" si="270">CQ117+CQ120+CQ123+CQ124+CQ127+CQ128</f>
        <v>1669.2</v>
      </c>
      <c r="CR116" s="108">
        <f t="shared" si="270"/>
        <v>11694.6</v>
      </c>
      <c r="CS116" s="108">
        <f t="shared" si="270"/>
        <v>23965.5</v>
      </c>
      <c r="CT116" s="108">
        <v>35820.6</v>
      </c>
      <c r="CU116" s="108">
        <f t="shared" si="270"/>
        <v>47611.5</v>
      </c>
      <c r="CV116" s="108">
        <f t="shared" si="270"/>
        <v>56228</v>
      </c>
      <c r="CW116" s="108">
        <f t="shared" si="270"/>
        <v>65629.399999999994</v>
      </c>
      <c r="CX116" s="108">
        <f t="shared" si="270"/>
        <v>77165.2</v>
      </c>
      <c r="CY116" s="108">
        <f t="shared" si="270"/>
        <v>90089.600000000006</v>
      </c>
      <c r="CZ116" s="108">
        <f t="shared" si="270"/>
        <v>107112</v>
      </c>
      <c r="DA116" s="108">
        <f t="shared" si="270"/>
        <v>120352.1</v>
      </c>
      <c r="DB116" s="108">
        <f t="shared" si="270"/>
        <v>134288</v>
      </c>
      <c r="DC116" s="108">
        <f t="shared" si="264"/>
        <v>196563</v>
      </c>
      <c r="DD116" s="108">
        <v>34282.1</v>
      </c>
      <c r="DE116" s="108">
        <v>37103.5</v>
      </c>
      <c r="DF116" s="108">
        <v>49361.1</v>
      </c>
      <c r="DG116" s="108">
        <v>75816.3</v>
      </c>
      <c r="DH116" s="108">
        <f t="shared" ref="DH116:DS116" si="271">DH117+DH120+DH123+DH124+DH127+DH128</f>
        <v>9626.1</v>
      </c>
      <c r="DI116" s="108">
        <f t="shared" si="271"/>
        <v>20800.099999999999</v>
      </c>
      <c r="DJ116" s="108">
        <f t="shared" si="271"/>
        <v>34282.1</v>
      </c>
      <c r="DK116" s="108">
        <f t="shared" si="271"/>
        <v>47976.4</v>
      </c>
      <c r="DL116" s="108">
        <f t="shared" si="271"/>
        <v>59563.3</v>
      </c>
      <c r="DM116" s="108">
        <f t="shared" si="271"/>
        <v>71385.600000000006</v>
      </c>
      <c r="DN116" s="108">
        <f t="shared" si="271"/>
        <v>89820.9</v>
      </c>
      <c r="DO116" s="108">
        <f t="shared" si="271"/>
        <v>105407.5</v>
      </c>
      <c r="DP116" s="108">
        <f t="shared" si="271"/>
        <v>120746.7</v>
      </c>
      <c r="DQ116" s="108">
        <f t="shared" si="271"/>
        <v>139080.1</v>
      </c>
      <c r="DR116" s="108">
        <f t="shared" si="271"/>
        <v>166030.9</v>
      </c>
      <c r="DS116" s="108">
        <f t="shared" si="271"/>
        <v>196563</v>
      </c>
      <c r="DT116" s="108">
        <f t="shared" si="200"/>
        <v>244934</v>
      </c>
      <c r="DU116" s="108">
        <v>47889.5</v>
      </c>
      <c r="DV116" s="108">
        <v>32114.1</v>
      </c>
      <c r="DW116" s="108">
        <v>73334.899999999994</v>
      </c>
      <c r="DX116" s="108">
        <v>91595.5</v>
      </c>
      <c r="DY116" s="108">
        <f t="shared" ref="DY116:EJ116" si="272">DY117+DY120+DY123+DY124+DY127+DY128</f>
        <v>22059.200000000001</v>
      </c>
      <c r="DZ116" s="108">
        <f t="shared" si="272"/>
        <v>35439</v>
      </c>
      <c r="EA116" s="108">
        <f t="shared" si="272"/>
        <v>47889.5</v>
      </c>
      <c r="EB116" s="108">
        <f t="shared" si="272"/>
        <v>63084.3</v>
      </c>
      <c r="EC116" s="108">
        <f t="shared" si="272"/>
        <v>68045.100000000006</v>
      </c>
      <c r="ED116" s="108">
        <f t="shared" si="272"/>
        <v>80003.600000000006</v>
      </c>
      <c r="EE116" s="108">
        <f t="shared" si="272"/>
        <v>100866.8</v>
      </c>
      <c r="EF116" s="108">
        <f t="shared" si="272"/>
        <v>125363.3</v>
      </c>
      <c r="EG116" s="108">
        <f t="shared" si="272"/>
        <v>153338.5</v>
      </c>
      <c r="EH116" s="108">
        <f t="shared" si="272"/>
        <v>181888.5</v>
      </c>
      <c r="EI116" s="108">
        <f t="shared" si="272"/>
        <v>214693.6</v>
      </c>
      <c r="EJ116" s="108">
        <f t="shared" si="272"/>
        <v>244934</v>
      </c>
      <c r="EK116" s="108">
        <v>380501</v>
      </c>
      <c r="EL116" s="108">
        <v>66201.899999999994</v>
      </c>
      <c r="EM116" s="108">
        <v>88926.7</v>
      </c>
      <c r="EN116" s="108">
        <v>96302.3</v>
      </c>
      <c r="EO116" s="108">
        <v>129070.1</v>
      </c>
      <c r="EP116" s="108">
        <f t="shared" ref="EP116:EW116" si="273">EP117+EP120+EP123+EP124+EP127+EP128</f>
        <v>18382.7</v>
      </c>
      <c r="EQ116" s="108">
        <f t="shared" si="273"/>
        <v>41180.9</v>
      </c>
      <c r="ER116" s="108">
        <f t="shared" si="273"/>
        <v>66201.899999999994</v>
      </c>
      <c r="ES116" s="108">
        <f t="shared" si="273"/>
        <v>98589.6</v>
      </c>
      <c r="ET116" s="108">
        <f t="shared" si="273"/>
        <v>126908.8</v>
      </c>
      <c r="EU116" s="108">
        <f t="shared" si="273"/>
        <v>155128.6</v>
      </c>
      <c r="EV116" s="108">
        <f t="shared" si="273"/>
        <v>187672.3</v>
      </c>
      <c r="EW116" s="108">
        <f t="shared" si="273"/>
        <v>217059.8</v>
      </c>
      <c r="EX116" s="108">
        <v>251430.9</v>
      </c>
      <c r="EY116" s="108">
        <v>288811.09999999998</v>
      </c>
      <c r="EZ116" s="108">
        <v>334281.3</v>
      </c>
      <c r="FA116" s="108">
        <v>380501</v>
      </c>
      <c r="FB116" s="108">
        <v>306646</v>
      </c>
      <c r="FC116" s="108">
        <v>61378.5</v>
      </c>
      <c r="FD116" s="108">
        <v>70889.399999999994</v>
      </c>
      <c r="FE116" s="108">
        <v>84935.2</v>
      </c>
      <c r="FF116" s="108">
        <v>89442.9</v>
      </c>
      <c r="FG116" s="108">
        <v>17588.599999999999</v>
      </c>
      <c r="FH116" s="108">
        <v>39691.199999999997</v>
      </c>
      <c r="FI116" s="108">
        <v>61378.5</v>
      </c>
      <c r="FJ116" s="108">
        <v>84147</v>
      </c>
      <c r="FK116" s="108">
        <v>109586.7</v>
      </c>
      <c r="FL116" s="108">
        <v>132267.9</v>
      </c>
      <c r="FM116" s="108">
        <v>154052.5</v>
      </c>
      <c r="FN116" s="108">
        <v>183491.9</v>
      </c>
      <c r="FO116" s="108">
        <v>217203.1</v>
      </c>
      <c r="FP116" s="108">
        <v>245878.1</v>
      </c>
      <c r="FQ116" s="108">
        <v>279631.2</v>
      </c>
      <c r="FR116" s="108">
        <v>306646</v>
      </c>
      <c r="FS116" s="108">
        <v>275108</v>
      </c>
      <c r="FT116" s="108">
        <v>51482.1</v>
      </c>
      <c r="FU116" s="108">
        <v>60612.1</v>
      </c>
      <c r="FV116" s="108">
        <v>79747</v>
      </c>
      <c r="FW116" s="108">
        <v>83266.8</v>
      </c>
      <c r="FX116" s="108">
        <v>16610.099999999999</v>
      </c>
      <c r="FY116" s="108">
        <v>28526.3</v>
      </c>
      <c r="FZ116" s="108">
        <f>FZ117+FZ120+FZ123+FZ124+FZ127+FZ128</f>
        <v>51482.1</v>
      </c>
      <c r="GA116" s="108">
        <v>71498.899999999994</v>
      </c>
      <c r="GB116" s="108">
        <v>93559.5</v>
      </c>
      <c r="GC116" s="108">
        <v>112094.2</v>
      </c>
      <c r="GD116" s="108">
        <v>133632.5</v>
      </c>
      <c r="GE116" s="108">
        <v>166632.9</v>
      </c>
      <c r="GF116" s="108">
        <v>191841.2</v>
      </c>
      <c r="GG116" s="108">
        <v>225546.5</v>
      </c>
      <c r="GH116" s="108">
        <v>253666.2</v>
      </c>
      <c r="GI116" s="108">
        <v>275108</v>
      </c>
      <c r="GJ116" s="108">
        <v>301427.5</v>
      </c>
      <c r="GK116" s="108">
        <v>56299</v>
      </c>
      <c r="GL116" s="108">
        <v>71390.7</v>
      </c>
      <c r="GM116" s="108">
        <v>84443.3</v>
      </c>
      <c r="GN116" s="108">
        <v>89294.6</v>
      </c>
      <c r="GO116" s="108">
        <v>15632.4</v>
      </c>
      <c r="GP116" s="108">
        <v>32531</v>
      </c>
      <c r="GQ116" s="108">
        <v>56299</v>
      </c>
      <c r="GR116" s="108">
        <v>78233.3</v>
      </c>
      <c r="GS116" s="108">
        <v>102295</v>
      </c>
      <c r="GT116" s="108">
        <v>127689.7</v>
      </c>
      <c r="GU116" s="108">
        <v>151420.20000000001</v>
      </c>
      <c r="GV116" s="108">
        <v>182773.4</v>
      </c>
      <c r="GW116" s="108">
        <v>212133</v>
      </c>
      <c r="GX116" s="108">
        <v>245265.1</v>
      </c>
      <c r="GY116" s="108">
        <v>277621.90000000002</v>
      </c>
      <c r="GZ116" s="108">
        <v>301427.59999999998</v>
      </c>
      <c r="HA116" s="108">
        <v>418858.6</v>
      </c>
      <c r="HB116" s="108">
        <v>62375.9</v>
      </c>
      <c r="HC116" s="108">
        <v>111285.9</v>
      </c>
      <c r="HD116" s="108">
        <v>121918.6</v>
      </c>
      <c r="HE116" s="108">
        <v>123278.2</v>
      </c>
      <c r="HF116" s="108">
        <v>20173.599999999999</v>
      </c>
      <c r="HG116" s="108">
        <v>34720.9</v>
      </c>
      <c r="HH116" s="108">
        <v>62375.9</v>
      </c>
      <c r="HI116" s="108">
        <v>104448.3</v>
      </c>
      <c r="HJ116" s="108">
        <v>140187.4</v>
      </c>
      <c r="HK116" s="108">
        <v>173661.8</v>
      </c>
      <c r="HL116" s="108">
        <v>209611.1</v>
      </c>
      <c r="HM116" s="108">
        <v>252315.9</v>
      </c>
      <c r="HN116" s="108">
        <v>295580.40000000002</v>
      </c>
      <c r="HO116" s="108">
        <v>333491</v>
      </c>
      <c r="HP116" s="108">
        <v>378071.8</v>
      </c>
      <c r="HQ116" s="108">
        <v>418858.6</v>
      </c>
      <c r="HR116" s="108">
        <v>422791.4</v>
      </c>
      <c r="HS116" s="108">
        <v>80431.199999999997</v>
      </c>
      <c r="HT116" s="108">
        <v>111203.1</v>
      </c>
      <c r="HU116" s="108">
        <v>107183</v>
      </c>
      <c r="HV116" s="108">
        <v>123974.1</v>
      </c>
      <c r="HW116" s="108">
        <v>26658.5</v>
      </c>
      <c r="HX116" s="108">
        <v>44997.5</v>
      </c>
      <c r="HY116" s="108">
        <v>80431.199999999997</v>
      </c>
      <c r="HZ116" s="108">
        <v>120127.2</v>
      </c>
      <c r="IA116" s="108">
        <v>152693.1</v>
      </c>
      <c r="IB116" s="108">
        <v>191634.3</v>
      </c>
      <c r="IC116" s="108">
        <v>228382.5</v>
      </c>
      <c r="ID116" s="108">
        <v>264670</v>
      </c>
      <c r="IE116" s="108">
        <v>298817.3</v>
      </c>
      <c r="IF116" s="108">
        <v>337410.9</v>
      </c>
      <c r="IG116" s="108">
        <v>380507.5</v>
      </c>
      <c r="IH116" s="108">
        <v>422791.4</v>
      </c>
    </row>
    <row r="117" spans="1:242" s="32" customFormat="1" ht="12.95" customHeight="1" x14ac:dyDescent="0.2">
      <c r="A117" s="112" t="s">
        <v>237</v>
      </c>
      <c r="B117" s="51">
        <v>108</v>
      </c>
      <c r="C117" s="51" t="s">
        <v>238</v>
      </c>
      <c r="D117" s="30"/>
      <c r="E117" s="108">
        <f t="shared" si="229"/>
        <v>0</v>
      </c>
      <c r="F117" s="108">
        <f t="shared" si="177"/>
        <v>0</v>
      </c>
      <c r="G117" s="108">
        <f t="shared" si="178"/>
        <v>0</v>
      </c>
      <c r="H117" s="108">
        <f t="shared" si="179"/>
        <v>0</v>
      </c>
      <c r="I117" s="108">
        <f t="shared" si="259"/>
        <v>0</v>
      </c>
      <c r="J117" s="108">
        <f t="shared" ref="J117:U117" si="274">J118+J119</f>
        <v>0</v>
      </c>
      <c r="K117" s="108">
        <f t="shared" si="274"/>
        <v>0</v>
      </c>
      <c r="L117" s="108">
        <f t="shared" si="274"/>
        <v>0</v>
      </c>
      <c r="M117" s="108">
        <f t="shared" si="274"/>
        <v>0</v>
      </c>
      <c r="N117" s="108">
        <f t="shared" si="274"/>
        <v>0</v>
      </c>
      <c r="O117" s="108">
        <f t="shared" si="274"/>
        <v>0</v>
      </c>
      <c r="P117" s="108">
        <f t="shared" si="274"/>
        <v>0</v>
      </c>
      <c r="Q117" s="108">
        <f t="shared" si="274"/>
        <v>0</v>
      </c>
      <c r="R117" s="108">
        <f t="shared" si="274"/>
        <v>0</v>
      </c>
      <c r="S117" s="108">
        <f t="shared" si="274"/>
        <v>0</v>
      </c>
      <c r="T117" s="108">
        <f t="shared" si="274"/>
        <v>0</v>
      </c>
      <c r="U117" s="108">
        <f t="shared" si="274"/>
        <v>0</v>
      </c>
      <c r="V117" s="108">
        <f t="shared" si="230"/>
        <v>0</v>
      </c>
      <c r="W117" s="108">
        <f t="shared" si="181"/>
        <v>0</v>
      </c>
      <c r="X117" s="108">
        <f t="shared" si="182"/>
        <v>0</v>
      </c>
      <c r="Y117" s="108">
        <f t="shared" si="183"/>
        <v>0</v>
      </c>
      <c r="Z117" s="108">
        <f t="shared" si="260"/>
        <v>0</v>
      </c>
      <c r="AA117" s="108">
        <f t="shared" ref="AA117:AL117" si="275">AA118+AA119</f>
        <v>0</v>
      </c>
      <c r="AB117" s="108">
        <f t="shared" si="275"/>
        <v>0</v>
      </c>
      <c r="AC117" s="108">
        <f t="shared" si="275"/>
        <v>0</v>
      </c>
      <c r="AD117" s="108">
        <f t="shared" si="275"/>
        <v>0</v>
      </c>
      <c r="AE117" s="108">
        <f t="shared" si="275"/>
        <v>0</v>
      </c>
      <c r="AF117" s="108">
        <f t="shared" si="275"/>
        <v>0</v>
      </c>
      <c r="AG117" s="108">
        <f t="shared" si="275"/>
        <v>0</v>
      </c>
      <c r="AH117" s="108">
        <f t="shared" si="275"/>
        <v>0</v>
      </c>
      <c r="AI117" s="108">
        <f t="shared" si="275"/>
        <v>0</v>
      </c>
      <c r="AJ117" s="108">
        <f t="shared" si="275"/>
        <v>0</v>
      </c>
      <c r="AK117" s="108">
        <f t="shared" si="275"/>
        <v>0</v>
      </c>
      <c r="AL117" s="108">
        <f t="shared" si="275"/>
        <v>0</v>
      </c>
      <c r="AM117" s="108">
        <f t="shared" si="231"/>
        <v>0</v>
      </c>
      <c r="AN117" s="108">
        <f t="shared" si="185"/>
        <v>0</v>
      </c>
      <c r="AO117" s="108">
        <f t="shared" si="186"/>
        <v>0</v>
      </c>
      <c r="AP117" s="108">
        <f t="shared" si="187"/>
        <v>0</v>
      </c>
      <c r="AQ117" s="108">
        <f t="shared" si="261"/>
        <v>0</v>
      </c>
      <c r="AR117" s="108">
        <f t="shared" ref="AR117:BC117" si="276">AR118+AR119</f>
        <v>0</v>
      </c>
      <c r="AS117" s="108">
        <f t="shared" si="276"/>
        <v>0</v>
      </c>
      <c r="AT117" s="108">
        <f t="shared" si="276"/>
        <v>0</v>
      </c>
      <c r="AU117" s="108">
        <f t="shared" si="276"/>
        <v>0</v>
      </c>
      <c r="AV117" s="108">
        <f t="shared" si="276"/>
        <v>0</v>
      </c>
      <c r="AW117" s="108">
        <f t="shared" si="276"/>
        <v>0</v>
      </c>
      <c r="AX117" s="108">
        <f t="shared" si="276"/>
        <v>0</v>
      </c>
      <c r="AY117" s="108">
        <f t="shared" si="276"/>
        <v>0</v>
      </c>
      <c r="AZ117" s="108">
        <f t="shared" si="276"/>
        <v>0</v>
      </c>
      <c r="BA117" s="108">
        <f t="shared" si="276"/>
        <v>0</v>
      </c>
      <c r="BB117" s="108">
        <f t="shared" si="276"/>
        <v>0</v>
      </c>
      <c r="BC117" s="108">
        <f t="shared" si="276"/>
        <v>0</v>
      </c>
      <c r="BD117" s="108">
        <f t="shared" si="189"/>
        <v>0</v>
      </c>
      <c r="BE117" s="108">
        <f t="shared" si="190"/>
        <v>0</v>
      </c>
      <c r="BF117" s="108">
        <f t="shared" si="191"/>
        <v>0</v>
      </c>
      <c r="BG117" s="108">
        <f t="shared" si="192"/>
        <v>0</v>
      </c>
      <c r="BH117" s="108">
        <f t="shared" si="262"/>
        <v>0</v>
      </c>
      <c r="BI117" s="108">
        <f t="shared" ref="BI117:BT117" si="277">BI118+BI119</f>
        <v>0</v>
      </c>
      <c r="BJ117" s="108">
        <f t="shared" si="277"/>
        <v>0</v>
      </c>
      <c r="BK117" s="108">
        <f t="shared" si="277"/>
        <v>0</v>
      </c>
      <c r="BL117" s="108">
        <f t="shared" si="277"/>
        <v>0</v>
      </c>
      <c r="BM117" s="108">
        <f t="shared" si="277"/>
        <v>0</v>
      </c>
      <c r="BN117" s="108">
        <f t="shared" si="277"/>
        <v>0</v>
      </c>
      <c r="BO117" s="108">
        <f t="shared" si="277"/>
        <v>0</v>
      </c>
      <c r="BP117" s="108">
        <f t="shared" si="277"/>
        <v>0</v>
      </c>
      <c r="BQ117" s="108">
        <f t="shared" si="277"/>
        <v>0</v>
      </c>
      <c r="BR117" s="108">
        <f t="shared" si="277"/>
        <v>0</v>
      </c>
      <c r="BS117" s="108">
        <f t="shared" si="277"/>
        <v>0</v>
      </c>
      <c r="BT117" s="108">
        <f t="shared" si="277"/>
        <v>0</v>
      </c>
      <c r="BU117" s="108">
        <f t="shared" si="194"/>
        <v>0</v>
      </c>
      <c r="BV117" s="108">
        <f t="shared" si="195"/>
        <v>0</v>
      </c>
      <c r="BW117" s="108">
        <f t="shared" si="196"/>
        <v>0</v>
      </c>
      <c r="BX117" s="108">
        <f t="shared" si="197"/>
        <v>0</v>
      </c>
      <c r="BY117" s="108">
        <f t="shared" si="263"/>
        <v>0</v>
      </c>
      <c r="BZ117" s="108">
        <f t="shared" ref="BZ117:CK117" si="278">BZ118+BZ119</f>
        <v>0</v>
      </c>
      <c r="CA117" s="108">
        <f t="shared" si="278"/>
        <v>0</v>
      </c>
      <c r="CB117" s="108">
        <f t="shared" si="278"/>
        <v>0</v>
      </c>
      <c r="CC117" s="108">
        <f t="shared" si="278"/>
        <v>0</v>
      </c>
      <c r="CD117" s="108">
        <f t="shared" si="278"/>
        <v>0</v>
      </c>
      <c r="CE117" s="108">
        <f t="shared" si="278"/>
        <v>0</v>
      </c>
      <c r="CF117" s="108">
        <f t="shared" si="278"/>
        <v>0</v>
      </c>
      <c r="CG117" s="108">
        <f t="shared" si="278"/>
        <v>0</v>
      </c>
      <c r="CH117" s="108">
        <f t="shared" si="278"/>
        <v>0</v>
      </c>
      <c r="CI117" s="108">
        <f t="shared" si="278"/>
        <v>0</v>
      </c>
      <c r="CJ117" s="108">
        <f t="shared" si="278"/>
        <v>0</v>
      </c>
      <c r="CK117" s="108">
        <f t="shared" si="278"/>
        <v>0</v>
      </c>
      <c r="CL117" s="108">
        <f t="shared" si="199"/>
        <v>0</v>
      </c>
      <c r="CM117" s="108">
        <v>0</v>
      </c>
      <c r="CN117" s="108">
        <v>0</v>
      </c>
      <c r="CO117" s="108">
        <v>0</v>
      </c>
      <c r="CP117" s="108">
        <v>0</v>
      </c>
      <c r="CQ117" s="108">
        <f t="shared" ref="CQ117:DB117" si="279">CQ118+CQ119</f>
        <v>0</v>
      </c>
      <c r="CR117" s="108">
        <f t="shared" si="279"/>
        <v>0</v>
      </c>
      <c r="CS117" s="108">
        <f t="shared" si="279"/>
        <v>0</v>
      </c>
      <c r="CT117" s="108">
        <v>0</v>
      </c>
      <c r="CU117" s="108">
        <f t="shared" si="279"/>
        <v>0</v>
      </c>
      <c r="CV117" s="108">
        <f t="shared" si="279"/>
        <v>0</v>
      </c>
      <c r="CW117" s="108">
        <f t="shared" si="279"/>
        <v>0</v>
      </c>
      <c r="CX117" s="108">
        <f t="shared" si="279"/>
        <v>0</v>
      </c>
      <c r="CY117" s="108">
        <f t="shared" si="279"/>
        <v>0</v>
      </c>
      <c r="CZ117" s="108">
        <f t="shared" si="279"/>
        <v>0</v>
      </c>
      <c r="DA117" s="108">
        <f t="shared" si="279"/>
        <v>0</v>
      </c>
      <c r="DB117" s="108">
        <f t="shared" si="279"/>
        <v>0</v>
      </c>
      <c r="DC117" s="108">
        <f t="shared" si="264"/>
        <v>0</v>
      </c>
      <c r="DD117" s="108">
        <v>0</v>
      </c>
      <c r="DE117" s="108">
        <v>0</v>
      </c>
      <c r="DF117" s="108">
        <v>0</v>
      </c>
      <c r="DG117" s="108">
        <v>0</v>
      </c>
      <c r="DH117" s="108">
        <f t="shared" ref="DH117:DS117" si="280">DH118+DH119</f>
        <v>0</v>
      </c>
      <c r="DI117" s="108">
        <f t="shared" si="280"/>
        <v>0</v>
      </c>
      <c r="DJ117" s="108">
        <f t="shared" si="280"/>
        <v>0</v>
      </c>
      <c r="DK117" s="108">
        <f t="shared" si="280"/>
        <v>0</v>
      </c>
      <c r="DL117" s="108">
        <f t="shared" si="280"/>
        <v>0</v>
      </c>
      <c r="DM117" s="108">
        <f t="shared" si="280"/>
        <v>0</v>
      </c>
      <c r="DN117" s="108">
        <f t="shared" si="280"/>
        <v>0</v>
      </c>
      <c r="DO117" s="108">
        <f t="shared" si="280"/>
        <v>0</v>
      </c>
      <c r="DP117" s="108">
        <f t="shared" si="280"/>
        <v>0</v>
      </c>
      <c r="DQ117" s="108">
        <f t="shared" si="280"/>
        <v>0</v>
      </c>
      <c r="DR117" s="108">
        <f t="shared" si="280"/>
        <v>0</v>
      </c>
      <c r="DS117" s="108">
        <f t="shared" si="280"/>
        <v>0</v>
      </c>
      <c r="DT117" s="108">
        <f t="shared" si="200"/>
        <v>0</v>
      </c>
      <c r="DU117" s="108">
        <v>0</v>
      </c>
      <c r="DV117" s="108">
        <v>0</v>
      </c>
      <c r="DW117" s="108">
        <v>0</v>
      </c>
      <c r="DX117" s="108">
        <v>0</v>
      </c>
      <c r="DY117" s="108">
        <f t="shared" ref="DY117:EJ117" si="281">DY118+DY119</f>
        <v>0</v>
      </c>
      <c r="DZ117" s="108">
        <f t="shared" si="281"/>
        <v>0</v>
      </c>
      <c r="EA117" s="108">
        <f t="shared" si="281"/>
        <v>0</v>
      </c>
      <c r="EB117" s="108">
        <f t="shared" si="281"/>
        <v>0</v>
      </c>
      <c r="EC117" s="108">
        <f t="shared" si="281"/>
        <v>0</v>
      </c>
      <c r="ED117" s="108">
        <f t="shared" si="281"/>
        <v>0</v>
      </c>
      <c r="EE117" s="108">
        <f t="shared" si="281"/>
        <v>0</v>
      </c>
      <c r="EF117" s="108">
        <f t="shared" si="281"/>
        <v>0</v>
      </c>
      <c r="EG117" s="108">
        <f t="shared" si="281"/>
        <v>0</v>
      </c>
      <c r="EH117" s="108">
        <f t="shared" si="281"/>
        <v>0</v>
      </c>
      <c r="EI117" s="108">
        <f t="shared" si="281"/>
        <v>0</v>
      </c>
      <c r="EJ117" s="108">
        <f t="shared" si="281"/>
        <v>0</v>
      </c>
      <c r="EK117" s="108">
        <v>380501</v>
      </c>
      <c r="EL117" s="108">
        <v>66201.899999999994</v>
      </c>
      <c r="EM117" s="108">
        <v>88926.7</v>
      </c>
      <c r="EN117" s="108">
        <v>96302.3</v>
      </c>
      <c r="EO117" s="108">
        <v>129070.1</v>
      </c>
      <c r="EP117" s="108">
        <f t="shared" ref="EP117:EW117" si="282">EP118+EP119</f>
        <v>18382.7</v>
      </c>
      <c r="EQ117" s="108">
        <f t="shared" si="282"/>
        <v>41180.9</v>
      </c>
      <c r="ER117" s="108">
        <f t="shared" si="282"/>
        <v>66201.899999999994</v>
      </c>
      <c r="ES117" s="108">
        <f t="shared" si="282"/>
        <v>98589.6</v>
      </c>
      <c r="ET117" s="108">
        <f t="shared" si="282"/>
        <v>126908.8</v>
      </c>
      <c r="EU117" s="108">
        <f t="shared" si="282"/>
        <v>155128.6</v>
      </c>
      <c r="EV117" s="108">
        <f t="shared" si="282"/>
        <v>187672.3</v>
      </c>
      <c r="EW117" s="108">
        <f t="shared" si="282"/>
        <v>217059.8</v>
      </c>
      <c r="EX117" s="108">
        <v>251430.9</v>
      </c>
      <c r="EY117" s="108">
        <v>288811.09999999998</v>
      </c>
      <c r="EZ117" s="108">
        <v>334281.3</v>
      </c>
      <c r="FA117" s="108">
        <v>380501</v>
      </c>
      <c r="FB117" s="108">
        <v>306646</v>
      </c>
      <c r="FC117" s="108">
        <v>61378.5</v>
      </c>
      <c r="FD117" s="108">
        <v>70889.399999999994</v>
      </c>
      <c r="FE117" s="108">
        <v>84935.2</v>
      </c>
      <c r="FF117" s="108">
        <v>89442.9</v>
      </c>
      <c r="FG117" s="108">
        <v>17588.599999999999</v>
      </c>
      <c r="FH117" s="108">
        <v>39691.199999999997</v>
      </c>
      <c r="FI117" s="108">
        <v>61378.5</v>
      </c>
      <c r="FJ117" s="108">
        <v>84147</v>
      </c>
      <c r="FK117" s="108">
        <v>109586.7</v>
      </c>
      <c r="FL117" s="108">
        <v>132267.9</v>
      </c>
      <c r="FM117" s="108">
        <v>154052.5</v>
      </c>
      <c r="FN117" s="108">
        <v>183491.9</v>
      </c>
      <c r="FO117" s="108">
        <v>217203.1</v>
      </c>
      <c r="FP117" s="108">
        <v>245878.1</v>
      </c>
      <c r="FQ117" s="108">
        <v>279631.2</v>
      </c>
      <c r="FR117" s="108">
        <v>306646</v>
      </c>
      <c r="FS117" s="108">
        <v>275108</v>
      </c>
      <c r="FT117" s="108">
        <v>51482.1</v>
      </c>
      <c r="FU117" s="108">
        <v>60612.1</v>
      </c>
      <c r="FV117" s="108">
        <v>79747</v>
      </c>
      <c r="FW117" s="108">
        <v>83266.8</v>
      </c>
      <c r="FX117" s="108">
        <v>16610.099999999999</v>
      </c>
      <c r="FY117" s="108">
        <v>28526.3</v>
      </c>
      <c r="FZ117" s="108">
        <f>FZ118+FZ119</f>
        <v>51482.1</v>
      </c>
      <c r="GA117" s="108">
        <v>71498.899999999994</v>
      </c>
      <c r="GB117" s="108">
        <v>93559.5</v>
      </c>
      <c r="GC117" s="108">
        <v>112094.2</v>
      </c>
      <c r="GD117" s="108">
        <v>133632.5</v>
      </c>
      <c r="GE117" s="108">
        <v>166632.9</v>
      </c>
      <c r="GF117" s="108">
        <v>191841.2</v>
      </c>
      <c r="GG117" s="108">
        <v>225546.5</v>
      </c>
      <c r="GH117" s="108">
        <v>253666.2</v>
      </c>
      <c r="GI117" s="108">
        <v>275108</v>
      </c>
      <c r="GJ117" s="108">
        <v>301427.5</v>
      </c>
      <c r="GK117" s="108">
        <v>56299</v>
      </c>
      <c r="GL117" s="108">
        <v>71390.7</v>
      </c>
      <c r="GM117" s="108">
        <v>84443.3</v>
      </c>
      <c r="GN117" s="108">
        <v>89294.6</v>
      </c>
      <c r="GO117" s="108">
        <v>15632.4</v>
      </c>
      <c r="GP117" s="108">
        <v>32531</v>
      </c>
      <c r="GQ117" s="108">
        <v>56299</v>
      </c>
      <c r="GR117" s="108">
        <v>78233.3</v>
      </c>
      <c r="GS117" s="108">
        <v>102295</v>
      </c>
      <c r="GT117" s="108">
        <v>127689.7</v>
      </c>
      <c r="GU117" s="108">
        <v>151420.20000000001</v>
      </c>
      <c r="GV117" s="108">
        <v>182773.4</v>
      </c>
      <c r="GW117" s="108">
        <v>212133</v>
      </c>
      <c r="GX117" s="108">
        <v>245265.1</v>
      </c>
      <c r="GY117" s="108">
        <v>277621.90000000002</v>
      </c>
      <c r="GZ117" s="108">
        <v>301427.59999999998</v>
      </c>
      <c r="HA117" s="108">
        <v>418858.6</v>
      </c>
      <c r="HB117" s="108">
        <v>62375.9</v>
      </c>
      <c r="HC117" s="108">
        <v>111285.9</v>
      </c>
      <c r="HD117" s="108">
        <v>121918.6</v>
      </c>
      <c r="HE117" s="108">
        <v>123278.2</v>
      </c>
      <c r="HF117" s="108">
        <v>20173.599999999999</v>
      </c>
      <c r="HG117" s="108">
        <v>34720.9</v>
      </c>
      <c r="HH117" s="108">
        <v>62375.9</v>
      </c>
      <c r="HI117" s="108">
        <v>104448.3</v>
      </c>
      <c r="HJ117" s="108">
        <v>140187.4</v>
      </c>
      <c r="HK117" s="108">
        <v>173661.8</v>
      </c>
      <c r="HL117" s="108">
        <v>209611.1</v>
      </c>
      <c r="HM117" s="108">
        <v>252315.9</v>
      </c>
      <c r="HN117" s="108">
        <v>295580.40000000002</v>
      </c>
      <c r="HO117" s="108">
        <v>333491</v>
      </c>
      <c r="HP117" s="108">
        <v>378071.8</v>
      </c>
      <c r="HQ117" s="108">
        <v>418858.6</v>
      </c>
      <c r="HR117" s="108">
        <v>422791.4</v>
      </c>
      <c r="HS117" s="108">
        <v>80431.199999999997</v>
      </c>
      <c r="HT117" s="108">
        <v>111203.1</v>
      </c>
      <c r="HU117" s="108">
        <v>107183</v>
      </c>
      <c r="HV117" s="108">
        <v>123974.1</v>
      </c>
      <c r="HW117" s="108">
        <v>26658.5</v>
      </c>
      <c r="HX117" s="108">
        <v>44997.5</v>
      </c>
      <c r="HY117" s="108">
        <v>80431.199999999997</v>
      </c>
      <c r="HZ117" s="108">
        <v>120127.2</v>
      </c>
      <c r="IA117" s="108">
        <v>152693.1</v>
      </c>
      <c r="IB117" s="108">
        <v>191634.3</v>
      </c>
      <c r="IC117" s="108">
        <v>228382.5</v>
      </c>
      <c r="ID117" s="108">
        <v>264670</v>
      </c>
      <c r="IE117" s="108">
        <v>298817.3</v>
      </c>
      <c r="IF117" s="108">
        <v>337410.9</v>
      </c>
      <c r="IG117" s="108">
        <v>380507.5</v>
      </c>
      <c r="IH117" s="108">
        <v>422791.4</v>
      </c>
    </row>
    <row r="118" spans="1:242" s="32" customFormat="1" ht="12.95" customHeight="1" x14ac:dyDescent="0.2">
      <c r="A118" s="112" t="s">
        <v>239</v>
      </c>
      <c r="B118" s="51">
        <v>109</v>
      </c>
      <c r="C118" s="51" t="s">
        <v>240</v>
      </c>
      <c r="D118" s="33"/>
      <c r="E118" s="108">
        <f t="shared" si="229"/>
        <v>0</v>
      </c>
      <c r="F118" s="108">
        <f t="shared" si="177"/>
        <v>0</v>
      </c>
      <c r="G118" s="108">
        <f t="shared" si="178"/>
        <v>0</v>
      </c>
      <c r="H118" s="108">
        <f t="shared" si="179"/>
        <v>0</v>
      </c>
      <c r="I118" s="108">
        <f t="shared" si="259"/>
        <v>0</v>
      </c>
      <c r="J118" s="108"/>
      <c r="K118" s="108"/>
      <c r="L118" s="108"/>
      <c r="M118" s="108"/>
      <c r="N118" s="108"/>
      <c r="O118" s="108"/>
      <c r="P118" s="108"/>
      <c r="Q118" s="108"/>
      <c r="R118" s="108"/>
      <c r="S118" s="108"/>
      <c r="T118" s="108"/>
      <c r="U118" s="108"/>
      <c r="V118" s="108">
        <f t="shared" si="230"/>
        <v>0</v>
      </c>
      <c r="W118" s="108">
        <f t="shared" si="181"/>
        <v>0</v>
      </c>
      <c r="X118" s="108">
        <f t="shared" si="182"/>
        <v>0</v>
      </c>
      <c r="Y118" s="108">
        <f t="shared" si="183"/>
        <v>0</v>
      </c>
      <c r="Z118" s="108">
        <f t="shared" si="260"/>
        <v>0</v>
      </c>
      <c r="AA118" s="108"/>
      <c r="AB118" s="108"/>
      <c r="AC118" s="108"/>
      <c r="AD118" s="108"/>
      <c r="AE118" s="108"/>
      <c r="AF118" s="108"/>
      <c r="AG118" s="108"/>
      <c r="AH118" s="108"/>
      <c r="AI118" s="108"/>
      <c r="AJ118" s="108"/>
      <c r="AK118" s="108"/>
      <c r="AL118" s="108"/>
      <c r="AM118" s="108">
        <f t="shared" si="231"/>
        <v>0</v>
      </c>
      <c r="AN118" s="108">
        <f t="shared" si="185"/>
        <v>0</v>
      </c>
      <c r="AO118" s="108">
        <f t="shared" si="186"/>
        <v>0</v>
      </c>
      <c r="AP118" s="108">
        <f t="shared" si="187"/>
        <v>0</v>
      </c>
      <c r="AQ118" s="108">
        <f t="shared" si="261"/>
        <v>0</v>
      </c>
      <c r="AR118" s="108"/>
      <c r="AS118" s="108"/>
      <c r="AT118" s="108"/>
      <c r="AU118" s="108"/>
      <c r="AV118" s="108"/>
      <c r="AW118" s="108"/>
      <c r="AX118" s="108"/>
      <c r="AY118" s="108"/>
      <c r="AZ118" s="108"/>
      <c r="BA118" s="108"/>
      <c r="BB118" s="108"/>
      <c r="BC118" s="108"/>
      <c r="BD118" s="108">
        <f t="shared" si="189"/>
        <v>0</v>
      </c>
      <c r="BE118" s="108">
        <f t="shared" si="190"/>
        <v>0</v>
      </c>
      <c r="BF118" s="108">
        <f t="shared" si="191"/>
        <v>0</v>
      </c>
      <c r="BG118" s="108">
        <f t="shared" si="192"/>
        <v>0</v>
      </c>
      <c r="BH118" s="108">
        <f t="shared" si="262"/>
        <v>0</v>
      </c>
      <c r="BI118" s="108"/>
      <c r="BJ118" s="108"/>
      <c r="BK118" s="108"/>
      <c r="BL118" s="108"/>
      <c r="BM118" s="108"/>
      <c r="BN118" s="108"/>
      <c r="BO118" s="108"/>
      <c r="BP118" s="108"/>
      <c r="BQ118" s="108"/>
      <c r="BR118" s="108"/>
      <c r="BS118" s="108"/>
      <c r="BT118" s="108"/>
      <c r="BU118" s="108">
        <f t="shared" si="194"/>
        <v>0</v>
      </c>
      <c r="BV118" s="108">
        <f t="shared" si="195"/>
        <v>0</v>
      </c>
      <c r="BW118" s="108">
        <f t="shared" si="196"/>
        <v>0</v>
      </c>
      <c r="BX118" s="108">
        <f t="shared" si="197"/>
        <v>0</v>
      </c>
      <c r="BY118" s="108">
        <f t="shared" si="263"/>
        <v>0</v>
      </c>
      <c r="BZ118" s="108"/>
      <c r="CA118" s="108"/>
      <c r="CB118" s="108"/>
      <c r="CC118" s="108"/>
      <c r="CD118" s="108"/>
      <c r="CE118" s="108"/>
      <c r="CF118" s="108"/>
      <c r="CG118" s="108"/>
      <c r="CH118" s="108"/>
      <c r="CI118" s="108"/>
      <c r="CJ118" s="108"/>
      <c r="CK118" s="108"/>
      <c r="CL118" s="108">
        <f t="shared" si="199"/>
        <v>0</v>
      </c>
      <c r="CM118" s="108">
        <v>0</v>
      </c>
      <c r="CN118" s="108">
        <v>0</v>
      </c>
      <c r="CO118" s="108">
        <v>0</v>
      </c>
      <c r="CP118" s="108">
        <v>0</v>
      </c>
      <c r="CQ118" s="108"/>
      <c r="CR118" s="108"/>
      <c r="CS118" s="108"/>
      <c r="CT118" s="108"/>
      <c r="CU118" s="108"/>
      <c r="CV118" s="108"/>
      <c r="CW118" s="108"/>
      <c r="CX118" s="108"/>
      <c r="CY118" s="108"/>
      <c r="CZ118" s="108"/>
      <c r="DA118" s="108"/>
      <c r="DB118" s="108"/>
      <c r="DC118" s="108">
        <f t="shared" si="264"/>
        <v>0</v>
      </c>
      <c r="DD118" s="108">
        <v>0</v>
      </c>
      <c r="DE118" s="108">
        <v>0</v>
      </c>
      <c r="DF118" s="108">
        <v>0</v>
      </c>
      <c r="DG118" s="108">
        <v>0</v>
      </c>
      <c r="DH118" s="108"/>
      <c r="DI118" s="108"/>
      <c r="DJ118" s="108"/>
      <c r="DK118" s="108"/>
      <c r="DL118" s="108"/>
      <c r="DM118" s="108"/>
      <c r="DN118" s="108"/>
      <c r="DO118" s="108"/>
      <c r="DP118" s="108"/>
      <c r="DQ118" s="108"/>
      <c r="DR118" s="108"/>
      <c r="DS118" s="108"/>
      <c r="DT118" s="108">
        <f t="shared" si="200"/>
        <v>0</v>
      </c>
      <c r="DU118" s="108">
        <v>0</v>
      </c>
      <c r="DV118" s="108">
        <v>0</v>
      </c>
      <c r="DW118" s="108">
        <v>0</v>
      </c>
      <c r="DX118" s="108">
        <v>0</v>
      </c>
      <c r="DY118" s="108"/>
      <c r="DZ118" s="108"/>
      <c r="EA118" s="108"/>
      <c r="EB118" s="108"/>
      <c r="EC118" s="108"/>
      <c r="ED118" s="108"/>
      <c r="EE118" s="108"/>
      <c r="EF118" s="108"/>
      <c r="EG118" s="108"/>
      <c r="EH118" s="108"/>
      <c r="EI118" s="108"/>
      <c r="EJ118" s="108"/>
      <c r="EK118" s="108">
        <v>380501</v>
      </c>
      <c r="EL118" s="108">
        <v>66201.899999999994</v>
      </c>
      <c r="EM118" s="108">
        <v>88926.7</v>
      </c>
      <c r="EN118" s="108">
        <v>96302.3</v>
      </c>
      <c r="EO118" s="108">
        <v>129070.1</v>
      </c>
      <c r="EP118" s="108">
        <v>18382.7</v>
      </c>
      <c r="EQ118" s="108">
        <v>41180.9</v>
      </c>
      <c r="ER118" s="108">
        <v>66201.899999999994</v>
      </c>
      <c r="ES118" s="108">
        <v>98589.6</v>
      </c>
      <c r="ET118" s="108">
        <v>126908.8</v>
      </c>
      <c r="EU118" s="108">
        <v>155128.6</v>
      </c>
      <c r="EV118" s="108">
        <v>187672.3</v>
      </c>
      <c r="EW118" s="108">
        <v>217059.8</v>
      </c>
      <c r="EX118" s="108">
        <v>251430.9</v>
      </c>
      <c r="EY118" s="108">
        <v>288811.09999999998</v>
      </c>
      <c r="EZ118" s="108">
        <v>334281.3</v>
      </c>
      <c r="FA118" s="108">
        <v>380501</v>
      </c>
      <c r="FB118" s="108">
        <v>306646</v>
      </c>
      <c r="FC118" s="108">
        <v>61378.5</v>
      </c>
      <c r="FD118" s="108">
        <v>70889.399999999994</v>
      </c>
      <c r="FE118" s="108">
        <v>84935.2</v>
      </c>
      <c r="FF118" s="108">
        <v>89442.9</v>
      </c>
      <c r="FG118" s="108">
        <v>17588.599999999999</v>
      </c>
      <c r="FH118" s="108">
        <v>39691.199999999997</v>
      </c>
      <c r="FI118" s="108">
        <v>61378.5</v>
      </c>
      <c r="FJ118" s="108">
        <v>84147</v>
      </c>
      <c r="FK118" s="108">
        <v>109586.7</v>
      </c>
      <c r="FL118" s="108">
        <v>132267.9</v>
      </c>
      <c r="FM118" s="108">
        <v>154052.5</v>
      </c>
      <c r="FN118" s="108">
        <v>183491.9</v>
      </c>
      <c r="FO118" s="108">
        <v>217203.1</v>
      </c>
      <c r="FP118" s="108">
        <v>245878.1</v>
      </c>
      <c r="FQ118" s="108">
        <v>279631.2</v>
      </c>
      <c r="FR118" s="108">
        <v>306646</v>
      </c>
      <c r="FS118" s="108">
        <v>275108</v>
      </c>
      <c r="FT118" s="108">
        <v>51482.1</v>
      </c>
      <c r="FU118" s="108">
        <v>60612.1</v>
      </c>
      <c r="FV118" s="108">
        <v>79747</v>
      </c>
      <c r="FW118" s="108">
        <v>83266.8</v>
      </c>
      <c r="FX118" s="108">
        <v>16610.099999999999</v>
      </c>
      <c r="FY118" s="108">
        <v>28526.3</v>
      </c>
      <c r="FZ118" s="108">
        <v>51482.1</v>
      </c>
      <c r="GA118" s="108">
        <v>71498.899999999994</v>
      </c>
      <c r="GB118" s="108">
        <v>93559.5</v>
      </c>
      <c r="GC118" s="108">
        <v>112094.2</v>
      </c>
      <c r="GD118" s="108">
        <v>133632.5</v>
      </c>
      <c r="GE118" s="108">
        <v>166632.9</v>
      </c>
      <c r="GF118" s="108">
        <v>191841.2</v>
      </c>
      <c r="GG118" s="108">
        <v>225546.5</v>
      </c>
      <c r="GH118" s="108">
        <v>253666.2</v>
      </c>
      <c r="GI118" s="108">
        <v>275108</v>
      </c>
      <c r="GJ118" s="108">
        <v>301427.5</v>
      </c>
      <c r="GK118" s="108">
        <v>56299</v>
      </c>
      <c r="GL118" s="108">
        <v>71390.7</v>
      </c>
      <c r="GM118" s="108">
        <v>84443.3</v>
      </c>
      <c r="GN118" s="108">
        <v>89294.6</v>
      </c>
      <c r="GO118" s="108">
        <v>15632.4</v>
      </c>
      <c r="GP118" s="108">
        <v>32531</v>
      </c>
      <c r="GQ118" s="108">
        <v>56299</v>
      </c>
      <c r="GR118" s="108">
        <v>78233.3</v>
      </c>
      <c r="GS118" s="108">
        <v>102295</v>
      </c>
      <c r="GT118" s="108">
        <v>127689.7</v>
      </c>
      <c r="GU118" s="108">
        <v>151420.20000000001</v>
      </c>
      <c r="GV118" s="108">
        <v>182773.4</v>
      </c>
      <c r="GW118" s="108">
        <v>212133</v>
      </c>
      <c r="GX118" s="108">
        <v>245265.1</v>
      </c>
      <c r="GY118" s="108">
        <v>277621.90000000002</v>
      </c>
      <c r="GZ118" s="108">
        <v>301427.59999999998</v>
      </c>
      <c r="HA118" s="108">
        <v>418858.6</v>
      </c>
      <c r="HB118" s="108">
        <v>62375.9</v>
      </c>
      <c r="HC118" s="108">
        <v>111285.9</v>
      </c>
      <c r="HD118" s="108">
        <v>121918.6</v>
      </c>
      <c r="HE118" s="108">
        <v>123278.2</v>
      </c>
      <c r="HF118" s="108">
        <v>20173.599999999999</v>
      </c>
      <c r="HG118" s="108">
        <v>34720.9</v>
      </c>
      <c r="HH118" s="108">
        <v>62375.9</v>
      </c>
      <c r="HI118" s="108">
        <v>104448.3</v>
      </c>
      <c r="HJ118" s="108">
        <v>140187.4</v>
      </c>
      <c r="HK118" s="108">
        <v>173661.8</v>
      </c>
      <c r="HL118" s="108">
        <v>209611.1</v>
      </c>
      <c r="HM118" s="108">
        <v>252315.9</v>
      </c>
      <c r="HN118" s="108">
        <v>295580.40000000002</v>
      </c>
      <c r="HO118" s="108">
        <v>333491</v>
      </c>
      <c r="HP118" s="108">
        <v>378071.8</v>
      </c>
      <c r="HQ118" s="108">
        <v>418858.6</v>
      </c>
      <c r="HR118" s="108">
        <v>422791.4</v>
      </c>
      <c r="HS118" s="108">
        <v>80431.199999999997</v>
      </c>
      <c r="HT118" s="108">
        <v>111203.1</v>
      </c>
      <c r="HU118" s="108">
        <v>107183</v>
      </c>
      <c r="HV118" s="108">
        <v>123974.1</v>
      </c>
      <c r="HW118" s="108">
        <v>26658.5</v>
      </c>
      <c r="HX118" s="108">
        <v>44997.5</v>
      </c>
      <c r="HY118" s="108">
        <v>80431.199999999997</v>
      </c>
      <c r="HZ118" s="108">
        <v>120127.2</v>
      </c>
      <c r="IA118" s="108">
        <v>152693.1</v>
      </c>
      <c r="IB118" s="108">
        <v>191634.3</v>
      </c>
      <c r="IC118" s="108">
        <v>228382.5</v>
      </c>
      <c r="ID118" s="108">
        <v>264670</v>
      </c>
      <c r="IE118" s="108">
        <v>298817.3</v>
      </c>
      <c r="IF118" s="108">
        <v>337410.9</v>
      </c>
      <c r="IG118" s="108">
        <v>380507.5</v>
      </c>
      <c r="IH118" s="108">
        <v>422791.4</v>
      </c>
    </row>
    <row r="119" spans="1:242" s="32" customFormat="1" ht="12.95" customHeight="1" x14ac:dyDescent="0.2">
      <c r="A119" s="112" t="s">
        <v>241</v>
      </c>
      <c r="B119" s="51">
        <v>110</v>
      </c>
      <c r="C119" s="51" t="s">
        <v>242</v>
      </c>
      <c r="D119" s="33"/>
      <c r="E119" s="108">
        <f t="shared" si="229"/>
        <v>0</v>
      </c>
      <c r="F119" s="108">
        <f t="shared" si="177"/>
        <v>0</v>
      </c>
      <c r="G119" s="108">
        <f t="shared" si="178"/>
        <v>0</v>
      </c>
      <c r="H119" s="108">
        <f t="shared" si="179"/>
        <v>0</v>
      </c>
      <c r="I119" s="108">
        <f t="shared" si="259"/>
        <v>0</v>
      </c>
      <c r="J119" s="108"/>
      <c r="K119" s="108"/>
      <c r="L119" s="108"/>
      <c r="M119" s="108"/>
      <c r="N119" s="108"/>
      <c r="O119" s="108"/>
      <c r="P119" s="108"/>
      <c r="Q119" s="108"/>
      <c r="R119" s="108"/>
      <c r="S119" s="108"/>
      <c r="T119" s="108"/>
      <c r="U119" s="108"/>
      <c r="V119" s="108">
        <f t="shared" si="230"/>
        <v>0</v>
      </c>
      <c r="W119" s="108">
        <f t="shared" si="181"/>
        <v>0</v>
      </c>
      <c r="X119" s="108">
        <f t="shared" si="182"/>
        <v>0</v>
      </c>
      <c r="Y119" s="108">
        <f t="shared" si="183"/>
        <v>0</v>
      </c>
      <c r="Z119" s="108">
        <f t="shared" si="260"/>
        <v>0</v>
      </c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>
        <f t="shared" si="231"/>
        <v>0</v>
      </c>
      <c r="AN119" s="108">
        <f t="shared" si="185"/>
        <v>0</v>
      </c>
      <c r="AO119" s="108">
        <f t="shared" si="186"/>
        <v>0</v>
      </c>
      <c r="AP119" s="108">
        <f t="shared" si="187"/>
        <v>0</v>
      </c>
      <c r="AQ119" s="108">
        <f t="shared" si="261"/>
        <v>0</v>
      </c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>
        <f t="shared" si="189"/>
        <v>0</v>
      </c>
      <c r="BE119" s="108">
        <f t="shared" si="190"/>
        <v>0</v>
      </c>
      <c r="BF119" s="108">
        <f t="shared" si="191"/>
        <v>0</v>
      </c>
      <c r="BG119" s="108">
        <f t="shared" si="192"/>
        <v>0</v>
      </c>
      <c r="BH119" s="108">
        <f t="shared" si="262"/>
        <v>0</v>
      </c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>
        <f t="shared" si="194"/>
        <v>0</v>
      </c>
      <c r="BV119" s="108">
        <f t="shared" si="195"/>
        <v>0</v>
      </c>
      <c r="BW119" s="108">
        <f t="shared" si="196"/>
        <v>0</v>
      </c>
      <c r="BX119" s="108">
        <f t="shared" si="197"/>
        <v>0</v>
      </c>
      <c r="BY119" s="108">
        <f t="shared" si="263"/>
        <v>0</v>
      </c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8"/>
      <c r="CL119" s="108">
        <f t="shared" si="199"/>
        <v>0</v>
      </c>
      <c r="CM119" s="108">
        <v>0</v>
      </c>
      <c r="CN119" s="108">
        <v>0</v>
      </c>
      <c r="CO119" s="108">
        <v>0</v>
      </c>
      <c r="CP119" s="108">
        <v>0</v>
      </c>
      <c r="CQ119" s="108"/>
      <c r="CR119" s="108"/>
      <c r="CS119" s="108"/>
      <c r="CT119" s="108"/>
      <c r="CU119" s="108"/>
      <c r="CV119" s="108"/>
      <c r="CW119" s="108"/>
      <c r="CX119" s="108"/>
      <c r="CY119" s="108"/>
      <c r="CZ119" s="108"/>
      <c r="DA119" s="108"/>
      <c r="DB119" s="108"/>
      <c r="DC119" s="108">
        <f t="shared" si="264"/>
        <v>0</v>
      </c>
      <c r="DD119" s="108">
        <v>0</v>
      </c>
      <c r="DE119" s="108">
        <v>0</v>
      </c>
      <c r="DF119" s="108">
        <v>0</v>
      </c>
      <c r="DG119" s="108">
        <v>0</v>
      </c>
      <c r="DH119" s="108"/>
      <c r="DI119" s="108"/>
      <c r="DJ119" s="108"/>
      <c r="DK119" s="108"/>
      <c r="DL119" s="108"/>
      <c r="DM119" s="108"/>
      <c r="DN119" s="108"/>
      <c r="DO119" s="108"/>
      <c r="DP119" s="108"/>
      <c r="DQ119" s="108"/>
      <c r="DR119" s="108"/>
      <c r="DS119" s="108"/>
      <c r="DT119" s="108">
        <f t="shared" si="200"/>
        <v>0</v>
      </c>
      <c r="DU119" s="108">
        <v>0</v>
      </c>
      <c r="DV119" s="108">
        <v>0</v>
      </c>
      <c r="DW119" s="108">
        <v>0</v>
      </c>
      <c r="DX119" s="108">
        <v>0</v>
      </c>
      <c r="DY119" s="108"/>
      <c r="DZ119" s="108"/>
      <c r="EA119" s="108"/>
      <c r="EB119" s="108"/>
      <c r="EC119" s="108"/>
      <c r="ED119" s="108"/>
      <c r="EE119" s="108"/>
      <c r="EF119" s="108"/>
      <c r="EG119" s="108"/>
      <c r="EH119" s="108"/>
      <c r="EI119" s="108"/>
      <c r="EJ119" s="108"/>
      <c r="EK119" s="108">
        <v>0</v>
      </c>
      <c r="EL119" s="108">
        <v>0</v>
      </c>
      <c r="EM119" s="108">
        <v>0</v>
      </c>
      <c r="EN119" s="108">
        <v>0</v>
      </c>
      <c r="EO119" s="108">
        <v>0</v>
      </c>
      <c r="EP119" s="108"/>
      <c r="EQ119" s="108"/>
      <c r="ER119" s="108"/>
      <c r="ES119" s="108"/>
      <c r="ET119" s="108"/>
      <c r="EU119" s="108"/>
      <c r="EV119" s="108"/>
      <c r="EW119" s="108"/>
      <c r="EX119" s="108"/>
      <c r="EY119" s="108"/>
      <c r="EZ119" s="108"/>
      <c r="FA119" s="108"/>
      <c r="FB119" s="108">
        <v>0</v>
      </c>
      <c r="FC119" s="108">
        <v>0</v>
      </c>
      <c r="FD119" s="108">
        <v>0</v>
      </c>
      <c r="FE119" s="108">
        <v>0</v>
      </c>
      <c r="FF119" s="108">
        <v>0</v>
      </c>
      <c r="FG119" s="108"/>
      <c r="FH119" s="108"/>
      <c r="FI119" s="108"/>
      <c r="FJ119" s="108"/>
      <c r="FK119" s="108"/>
      <c r="FL119" s="108"/>
      <c r="FM119" s="108"/>
      <c r="FN119" s="108"/>
      <c r="FO119" s="108"/>
      <c r="FP119" s="108"/>
      <c r="FQ119" s="108"/>
      <c r="FR119" s="108"/>
      <c r="FS119" s="108"/>
      <c r="FT119" s="108"/>
      <c r="FU119" s="108"/>
      <c r="FV119" s="108"/>
      <c r="FW119" s="108">
        <v>0</v>
      </c>
      <c r="FX119" s="108"/>
      <c r="FY119" s="108"/>
      <c r="FZ119" s="108"/>
      <c r="GA119" s="108"/>
      <c r="GB119" s="108"/>
      <c r="GC119" s="108"/>
      <c r="GD119" s="108"/>
      <c r="GE119" s="108"/>
      <c r="GF119" s="108"/>
      <c r="GG119" s="108"/>
      <c r="GH119" s="108"/>
      <c r="GI119" s="108"/>
      <c r="GJ119" s="108"/>
      <c r="GK119" s="108"/>
      <c r="GL119" s="108"/>
      <c r="GM119" s="108"/>
      <c r="GN119" s="108"/>
      <c r="GO119" s="108"/>
      <c r="GP119" s="108"/>
      <c r="GQ119" s="108"/>
      <c r="GR119" s="108"/>
      <c r="GS119" s="108"/>
      <c r="GT119" s="108"/>
      <c r="GU119" s="108"/>
      <c r="GV119" s="108"/>
      <c r="GW119" s="108"/>
      <c r="GX119" s="108"/>
      <c r="GY119" s="108"/>
      <c r="GZ119" s="108"/>
      <c r="HA119" s="108"/>
      <c r="HB119" s="108"/>
      <c r="HC119" s="108"/>
      <c r="HD119" s="108"/>
      <c r="HE119" s="108"/>
      <c r="HF119" s="108"/>
      <c r="HG119" s="108"/>
      <c r="HH119" s="108"/>
      <c r="HI119" s="108"/>
      <c r="HJ119" s="108"/>
      <c r="HK119" s="108"/>
      <c r="HL119" s="108"/>
      <c r="HM119" s="108"/>
      <c r="HN119" s="108"/>
      <c r="HO119" s="108"/>
      <c r="HP119" s="108"/>
      <c r="HQ119" s="108"/>
      <c r="HR119" s="108"/>
      <c r="HS119" s="108"/>
      <c r="HT119" s="108"/>
      <c r="HU119" s="108"/>
      <c r="HV119" s="108"/>
      <c r="HW119" s="108"/>
      <c r="HX119" s="108"/>
      <c r="HY119" s="108"/>
      <c r="HZ119" s="108"/>
      <c r="IA119" s="108"/>
      <c r="IB119" s="108"/>
      <c r="IC119" s="108"/>
      <c r="ID119" s="108"/>
      <c r="IE119" s="108"/>
      <c r="IF119" s="108"/>
      <c r="IG119" s="108"/>
      <c r="IH119" s="108"/>
    </row>
    <row r="120" spans="1:242" s="32" customFormat="1" ht="12.95" customHeight="1" x14ac:dyDescent="0.2">
      <c r="A120" s="112" t="s">
        <v>243</v>
      </c>
      <c r="B120" s="51">
        <v>111</v>
      </c>
      <c r="C120" s="51" t="s">
        <v>244</v>
      </c>
      <c r="D120" s="30"/>
      <c r="E120" s="108">
        <f t="shared" si="229"/>
        <v>0</v>
      </c>
      <c r="F120" s="108">
        <f t="shared" si="177"/>
        <v>0</v>
      </c>
      <c r="G120" s="108">
        <f t="shared" si="178"/>
        <v>0</v>
      </c>
      <c r="H120" s="108">
        <f t="shared" si="179"/>
        <v>0</v>
      </c>
      <c r="I120" s="108">
        <f t="shared" si="259"/>
        <v>0</v>
      </c>
      <c r="J120" s="108">
        <f t="shared" ref="J120:U120" si="283">J121+J122</f>
        <v>0</v>
      </c>
      <c r="K120" s="108">
        <f t="shared" si="283"/>
        <v>0</v>
      </c>
      <c r="L120" s="108">
        <f t="shared" si="283"/>
        <v>0</v>
      </c>
      <c r="M120" s="108">
        <f t="shared" si="283"/>
        <v>0</v>
      </c>
      <c r="N120" s="108">
        <f t="shared" si="283"/>
        <v>0</v>
      </c>
      <c r="O120" s="108">
        <f t="shared" si="283"/>
        <v>0</v>
      </c>
      <c r="P120" s="108">
        <f t="shared" si="283"/>
        <v>0</v>
      </c>
      <c r="Q120" s="108">
        <f t="shared" si="283"/>
        <v>0</v>
      </c>
      <c r="R120" s="108">
        <f t="shared" si="283"/>
        <v>0</v>
      </c>
      <c r="S120" s="108">
        <f t="shared" si="283"/>
        <v>0</v>
      </c>
      <c r="T120" s="108">
        <f t="shared" si="283"/>
        <v>0</v>
      </c>
      <c r="U120" s="108">
        <f t="shared" si="283"/>
        <v>0</v>
      </c>
      <c r="V120" s="108">
        <f t="shared" si="230"/>
        <v>0</v>
      </c>
      <c r="W120" s="108">
        <f t="shared" si="181"/>
        <v>0</v>
      </c>
      <c r="X120" s="108">
        <f t="shared" si="182"/>
        <v>0</v>
      </c>
      <c r="Y120" s="108">
        <f t="shared" si="183"/>
        <v>0</v>
      </c>
      <c r="Z120" s="108">
        <f t="shared" si="260"/>
        <v>0</v>
      </c>
      <c r="AA120" s="108">
        <f t="shared" ref="AA120:AL120" si="284">AA121+AA122</f>
        <v>0</v>
      </c>
      <c r="AB120" s="108">
        <f t="shared" si="284"/>
        <v>0</v>
      </c>
      <c r="AC120" s="108">
        <f t="shared" si="284"/>
        <v>0</v>
      </c>
      <c r="AD120" s="108">
        <f t="shared" si="284"/>
        <v>0</v>
      </c>
      <c r="AE120" s="108">
        <f t="shared" si="284"/>
        <v>0</v>
      </c>
      <c r="AF120" s="108">
        <f t="shared" si="284"/>
        <v>0</v>
      </c>
      <c r="AG120" s="108">
        <f t="shared" si="284"/>
        <v>0</v>
      </c>
      <c r="AH120" s="108">
        <f t="shared" si="284"/>
        <v>0</v>
      </c>
      <c r="AI120" s="108">
        <f t="shared" si="284"/>
        <v>0</v>
      </c>
      <c r="AJ120" s="108">
        <f t="shared" si="284"/>
        <v>0</v>
      </c>
      <c r="AK120" s="108">
        <f t="shared" si="284"/>
        <v>0</v>
      </c>
      <c r="AL120" s="108">
        <f t="shared" si="284"/>
        <v>0</v>
      </c>
      <c r="AM120" s="108">
        <f t="shared" si="231"/>
        <v>0</v>
      </c>
      <c r="AN120" s="108">
        <f t="shared" si="185"/>
        <v>0</v>
      </c>
      <c r="AO120" s="108">
        <f t="shared" si="186"/>
        <v>0</v>
      </c>
      <c r="AP120" s="108">
        <f t="shared" si="187"/>
        <v>0</v>
      </c>
      <c r="AQ120" s="108">
        <f t="shared" si="261"/>
        <v>0</v>
      </c>
      <c r="AR120" s="108">
        <f t="shared" ref="AR120:BC120" si="285">AR121+AR122</f>
        <v>0</v>
      </c>
      <c r="AS120" s="108">
        <f t="shared" si="285"/>
        <v>0</v>
      </c>
      <c r="AT120" s="108">
        <f t="shared" si="285"/>
        <v>0</v>
      </c>
      <c r="AU120" s="108">
        <f t="shared" si="285"/>
        <v>0</v>
      </c>
      <c r="AV120" s="108">
        <f t="shared" si="285"/>
        <v>0</v>
      </c>
      <c r="AW120" s="108">
        <f t="shared" si="285"/>
        <v>0</v>
      </c>
      <c r="AX120" s="108">
        <f t="shared" si="285"/>
        <v>0</v>
      </c>
      <c r="AY120" s="108">
        <f t="shared" si="285"/>
        <v>0</v>
      </c>
      <c r="AZ120" s="108">
        <f t="shared" si="285"/>
        <v>0</v>
      </c>
      <c r="BA120" s="108">
        <f t="shared" si="285"/>
        <v>0</v>
      </c>
      <c r="BB120" s="108">
        <f t="shared" si="285"/>
        <v>0</v>
      </c>
      <c r="BC120" s="108">
        <f t="shared" si="285"/>
        <v>0</v>
      </c>
      <c r="BD120" s="108">
        <f t="shared" si="189"/>
        <v>0</v>
      </c>
      <c r="BE120" s="108">
        <f t="shared" si="190"/>
        <v>0</v>
      </c>
      <c r="BF120" s="108">
        <f t="shared" si="191"/>
        <v>0</v>
      </c>
      <c r="BG120" s="108">
        <f t="shared" si="192"/>
        <v>0</v>
      </c>
      <c r="BH120" s="108">
        <f t="shared" si="262"/>
        <v>0</v>
      </c>
      <c r="BI120" s="108">
        <f t="shared" ref="BI120:BT120" si="286">BI121+BI122</f>
        <v>0</v>
      </c>
      <c r="BJ120" s="108">
        <f t="shared" si="286"/>
        <v>0</v>
      </c>
      <c r="BK120" s="108">
        <f t="shared" si="286"/>
        <v>0</v>
      </c>
      <c r="BL120" s="108">
        <f t="shared" si="286"/>
        <v>0</v>
      </c>
      <c r="BM120" s="108">
        <f t="shared" si="286"/>
        <v>0</v>
      </c>
      <c r="BN120" s="108">
        <f t="shared" si="286"/>
        <v>0</v>
      </c>
      <c r="BO120" s="108">
        <f t="shared" si="286"/>
        <v>0</v>
      </c>
      <c r="BP120" s="108">
        <f t="shared" si="286"/>
        <v>0</v>
      </c>
      <c r="BQ120" s="108">
        <f t="shared" si="286"/>
        <v>0</v>
      </c>
      <c r="BR120" s="108">
        <f t="shared" si="286"/>
        <v>0</v>
      </c>
      <c r="BS120" s="108">
        <f t="shared" si="286"/>
        <v>0</v>
      </c>
      <c r="BT120" s="108">
        <f t="shared" si="286"/>
        <v>0</v>
      </c>
      <c r="BU120" s="108">
        <f t="shared" si="194"/>
        <v>0</v>
      </c>
      <c r="BV120" s="108">
        <f t="shared" si="195"/>
        <v>0</v>
      </c>
      <c r="BW120" s="108">
        <f t="shared" si="196"/>
        <v>0</v>
      </c>
      <c r="BX120" s="108">
        <f t="shared" si="197"/>
        <v>0</v>
      </c>
      <c r="BY120" s="108">
        <f t="shared" si="263"/>
        <v>0</v>
      </c>
      <c r="BZ120" s="108">
        <f t="shared" ref="BZ120:CK120" si="287">BZ121+BZ122</f>
        <v>0</v>
      </c>
      <c r="CA120" s="108">
        <f t="shared" si="287"/>
        <v>0</v>
      </c>
      <c r="CB120" s="108">
        <f t="shared" si="287"/>
        <v>0</v>
      </c>
      <c r="CC120" s="108">
        <f t="shared" si="287"/>
        <v>0</v>
      </c>
      <c r="CD120" s="108">
        <f t="shared" si="287"/>
        <v>0</v>
      </c>
      <c r="CE120" s="108">
        <f t="shared" si="287"/>
        <v>0</v>
      </c>
      <c r="CF120" s="108">
        <f t="shared" si="287"/>
        <v>0</v>
      </c>
      <c r="CG120" s="108">
        <f t="shared" si="287"/>
        <v>0</v>
      </c>
      <c r="CH120" s="108">
        <f t="shared" si="287"/>
        <v>0</v>
      </c>
      <c r="CI120" s="108">
        <f t="shared" si="287"/>
        <v>0</v>
      </c>
      <c r="CJ120" s="108">
        <f t="shared" si="287"/>
        <v>0</v>
      </c>
      <c r="CK120" s="108">
        <f t="shared" si="287"/>
        <v>0</v>
      </c>
      <c r="CL120" s="108">
        <f t="shared" si="199"/>
        <v>0</v>
      </c>
      <c r="CM120" s="108">
        <v>0</v>
      </c>
      <c r="CN120" s="108">
        <v>0</v>
      </c>
      <c r="CO120" s="108">
        <v>0</v>
      </c>
      <c r="CP120" s="108">
        <v>0</v>
      </c>
      <c r="CQ120" s="108">
        <f t="shared" ref="CQ120:DB120" si="288">CQ121+CQ122</f>
        <v>0</v>
      </c>
      <c r="CR120" s="108">
        <f t="shared" si="288"/>
        <v>0</v>
      </c>
      <c r="CS120" s="108">
        <f t="shared" si="288"/>
        <v>0</v>
      </c>
      <c r="CT120" s="108">
        <v>0</v>
      </c>
      <c r="CU120" s="108">
        <f t="shared" si="288"/>
        <v>0</v>
      </c>
      <c r="CV120" s="108">
        <f t="shared" si="288"/>
        <v>0</v>
      </c>
      <c r="CW120" s="108">
        <f t="shared" si="288"/>
        <v>0</v>
      </c>
      <c r="CX120" s="108">
        <f t="shared" si="288"/>
        <v>0</v>
      </c>
      <c r="CY120" s="108">
        <f t="shared" si="288"/>
        <v>0</v>
      </c>
      <c r="CZ120" s="108">
        <f t="shared" si="288"/>
        <v>0</v>
      </c>
      <c r="DA120" s="108">
        <f t="shared" si="288"/>
        <v>0</v>
      </c>
      <c r="DB120" s="108">
        <f t="shared" si="288"/>
        <v>0</v>
      </c>
      <c r="DC120" s="108">
        <f t="shared" si="264"/>
        <v>0</v>
      </c>
      <c r="DD120" s="108">
        <v>0</v>
      </c>
      <c r="DE120" s="108">
        <v>0</v>
      </c>
      <c r="DF120" s="108">
        <v>0</v>
      </c>
      <c r="DG120" s="108">
        <v>0</v>
      </c>
      <c r="DH120" s="108">
        <f t="shared" ref="DH120:DS120" si="289">DH121+DH122</f>
        <v>0</v>
      </c>
      <c r="DI120" s="108">
        <f t="shared" si="289"/>
        <v>0</v>
      </c>
      <c r="DJ120" s="108">
        <f t="shared" si="289"/>
        <v>0</v>
      </c>
      <c r="DK120" s="108">
        <f t="shared" si="289"/>
        <v>0</v>
      </c>
      <c r="DL120" s="108">
        <f t="shared" si="289"/>
        <v>0</v>
      </c>
      <c r="DM120" s="108">
        <f t="shared" si="289"/>
        <v>0</v>
      </c>
      <c r="DN120" s="108">
        <f t="shared" si="289"/>
        <v>0</v>
      </c>
      <c r="DO120" s="108">
        <f t="shared" si="289"/>
        <v>0</v>
      </c>
      <c r="DP120" s="108">
        <f t="shared" si="289"/>
        <v>0</v>
      </c>
      <c r="DQ120" s="108">
        <f t="shared" si="289"/>
        <v>0</v>
      </c>
      <c r="DR120" s="108">
        <f t="shared" si="289"/>
        <v>0</v>
      </c>
      <c r="DS120" s="108">
        <f t="shared" si="289"/>
        <v>0</v>
      </c>
      <c r="DT120" s="108">
        <f t="shared" si="200"/>
        <v>0</v>
      </c>
      <c r="DU120" s="108">
        <v>0</v>
      </c>
      <c r="DV120" s="108">
        <v>0</v>
      </c>
      <c r="DW120" s="108">
        <v>0</v>
      </c>
      <c r="DX120" s="108">
        <v>0</v>
      </c>
      <c r="DY120" s="108">
        <f t="shared" ref="DY120:EJ120" si="290">DY121+DY122</f>
        <v>0</v>
      </c>
      <c r="DZ120" s="108">
        <f t="shared" si="290"/>
        <v>0</v>
      </c>
      <c r="EA120" s="108">
        <f t="shared" si="290"/>
        <v>0</v>
      </c>
      <c r="EB120" s="108">
        <f t="shared" si="290"/>
        <v>0</v>
      </c>
      <c r="EC120" s="108">
        <f t="shared" si="290"/>
        <v>0</v>
      </c>
      <c r="ED120" s="108">
        <f t="shared" si="290"/>
        <v>0</v>
      </c>
      <c r="EE120" s="108">
        <f t="shared" si="290"/>
        <v>0</v>
      </c>
      <c r="EF120" s="108">
        <f t="shared" si="290"/>
        <v>0</v>
      </c>
      <c r="EG120" s="108">
        <f t="shared" si="290"/>
        <v>0</v>
      </c>
      <c r="EH120" s="108">
        <f t="shared" si="290"/>
        <v>0</v>
      </c>
      <c r="EI120" s="108">
        <f t="shared" si="290"/>
        <v>0</v>
      </c>
      <c r="EJ120" s="108">
        <f t="shared" si="290"/>
        <v>0</v>
      </c>
      <c r="EK120" s="108">
        <v>0</v>
      </c>
      <c r="EL120" s="108">
        <v>0</v>
      </c>
      <c r="EM120" s="108">
        <v>0</v>
      </c>
      <c r="EN120" s="108">
        <v>0</v>
      </c>
      <c r="EO120" s="108">
        <v>0</v>
      </c>
      <c r="EP120" s="108">
        <f t="shared" ref="EP120:EW120" si="291">EP121+EP122</f>
        <v>0</v>
      </c>
      <c r="EQ120" s="108">
        <f t="shared" si="291"/>
        <v>0</v>
      </c>
      <c r="ER120" s="108">
        <f t="shared" si="291"/>
        <v>0</v>
      </c>
      <c r="ES120" s="108">
        <f t="shared" si="291"/>
        <v>0</v>
      </c>
      <c r="ET120" s="108">
        <f t="shared" si="291"/>
        <v>0</v>
      </c>
      <c r="EU120" s="108">
        <f t="shared" si="291"/>
        <v>0</v>
      </c>
      <c r="EV120" s="108">
        <f t="shared" si="291"/>
        <v>0</v>
      </c>
      <c r="EW120" s="108">
        <f t="shared" si="291"/>
        <v>0</v>
      </c>
      <c r="EX120" s="108">
        <v>0</v>
      </c>
      <c r="EY120" s="108">
        <v>0</v>
      </c>
      <c r="EZ120" s="108">
        <v>0</v>
      </c>
      <c r="FA120" s="108">
        <v>0</v>
      </c>
      <c r="FB120" s="108">
        <v>0</v>
      </c>
      <c r="FC120" s="108">
        <v>0</v>
      </c>
      <c r="FD120" s="108">
        <v>0</v>
      </c>
      <c r="FE120" s="108">
        <v>0</v>
      </c>
      <c r="FF120" s="108">
        <v>0</v>
      </c>
      <c r="FG120" s="108"/>
      <c r="FH120" s="108"/>
      <c r="FI120" s="108"/>
      <c r="FJ120" s="108"/>
      <c r="FK120" s="108"/>
      <c r="FL120" s="108"/>
      <c r="FM120" s="108"/>
      <c r="FN120" s="108"/>
      <c r="FO120" s="108"/>
      <c r="FP120" s="108"/>
      <c r="FQ120" s="108"/>
      <c r="FR120" s="108"/>
      <c r="FS120" s="108"/>
      <c r="FT120" s="108"/>
      <c r="FU120" s="108"/>
      <c r="FV120" s="108"/>
      <c r="FW120" s="108">
        <v>0</v>
      </c>
      <c r="FX120" s="108"/>
      <c r="FY120" s="108"/>
      <c r="FZ120" s="108"/>
      <c r="GA120" s="108"/>
      <c r="GB120" s="108"/>
      <c r="GC120" s="108"/>
      <c r="GD120" s="108"/>
      <c r="GE120" s="108"/>
      <c r="GF120" s="108"/>
      <c r="GG120" s="108"/>
      <c r="GH120" s="108"/>
      <c r="GI120" s="108"/>
      <c r="GJ120" s="108"/>
      <c r="GK120" s="108"/>
      <c r="GL120" s="108"/>
      <c r="GM120" s="108"/>
      <c r="GN120" s="108"/>
      <c r="GO120" s="108"/>
      <c r="GP120" s="108"/>
      <c r="GQ120" s="108"/>
      <c r="GR120" s="108"/>
      <c r="GS120" s="108"/>
      <c r="GT120" s="108"/>
      <c r="GU120" s="108"/>
      <c r="GV120" s="108"/>
      <c r="GW120" s="108"/>
      <c r="GX120" s="108"/>
      <c r="GY120" s="108"/>
      <c r="GZ120" s="108"/>
      <c r="HA120" s="108"/>
      <c r="HB120" s="108"/>
      <c r="HC120" s="108"/>
      <c r="HD120" s="108"/>
      <c r="HE120" s="108"/>
      <c r="HF120" s="108"/>
      <c r="HG120" s="108"/>
      <c r="HH120" s="108"/>
      <c r="HI120" s="108"/>
      <c r="HJ120" s="108"/>
      <c r="HK120" s="108"/>
      <c r="HL120" s="108"/>
      <c r="HM120" s="108"/>
      <c r="HN120" s="108"/>
      <c r="HO120" s="108"/>
      <c r="HP120" s="108"/>
      <c r="HQ120" s="108"/>
      <c r="HR120" s="108"/>
      <c r="HS120" s="108"/>
      <c r="HT120" s="108"/>
      <c r="HU120" s="108"/>
      <c r="HV120" s="108"/>
      <c r="HW120" s="108"/>
      <c r="HX120" s="108"/>
      <c r="HY120" s="108"/>
      <c r="HZ120" s="108"/>
      <c r="IA120" s="108"/>
      <c r="IB120" s="108"/>
      <c r="IC120" s="108"/>
      <c r="ID120" s="108"/>
      <c r="IE120" s="108"/>
      <c r="IF120" s="108"/>
      <c r="IG120" s="108"/>
      <c r="IH120" s="108"/>
    </row>
    <row r="121" spans="1:242" s="32" customFormat="1" ht="12.95" customHeight="1" x14ac:dyDescent="0.2">
      <c r="A121" s="112" t="s">
        <v>245</v>
      </c>
      <c r="B121" s="51">
        <v>112</v>
      </c>
      <c r="C121" s="51" t="s">
        <v>246</v>
      </c>
      <c r="D121" s="33"/>
      <c r="E121" s="108">
        <f t="shared" si="229"/>
        <v>0</v>
      </c>
      <c r="F121" s="108">
        <f t="shared" si="177"/>
        <v>0</v>
      </c>
      <c r="G121" s="108">
        <f t="shared" si="178"/>
        <v>0</v>
      </c>
      <c r="H121" s="108">
        <f t="shared" si="179"/>
        <v>0</v>
      </c>
      <c r="I121" s="108">
        <f t="shared" si="259"/>
        <v>0</v>
      </c>
      <c r="J121" s="108"/>
      <c r="K121" s="108"/>
      <c r="L121" s="108"/>
      <c r="M121" s="108"/>
      <c r="N121" s="108"/>
      <c r="O121" s="108"/>
      <c r="P121" s="108"/>
      <c r="Q121" s="108"/>
      <c r="R121" s="108"/>
      <c r="S121" s="108"/>
      <c r="T121" s="108"/>
      <c r="U121" s="108"/>
      <c r="V121" s="108">
        <f t="shared" si="230"/>
        <v>0</v>
      </c>
      <c r="W121" s="108">
        <f t="shared" si="181"/>
        <v>0</v>
      </c>
      <c r="X121" s="108">
        <f t="shared" si="182"/>
        <v>0</v>
      </c>
      <c r="Y121" s="108">
        <f t="shared" si="183"/>
        <v>0</v>
      </c>
      <c r="Z121" s="108">
        <f t="shared" si="260"/>
        <v>0</v>
      </c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>
        <f t="shared" si="231"/>
        <v>0</v>
      </c>
      <c r="AN121" s="108">
        <f t="shared" si="185"/>
        <v>0</v>
      </c>
      <c r="AO121" s="108">
        <f t="shared" si="186"/>
        <v>0</v>
      </c>
      <c r="AP121" s="108">
        <f t="shared" si="187"/>
        <v>0</v>
      </c>
      <c r="AQ121" s="108">
        <f t="shared" si="261"/>
        <v>0</v>
      </c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>
        <f t="shared" si="189"/>
        <v>0</v>
      </c>
      <c r="BE121" s="108">
        <f t="shared" si="190"/>
        <v>0</v>
      </c>
      <c r="BF121" s="108">
        <f t="shared" si="191"/>
        <v>0</v>
      </c>
      <c r="BG121" s="108">
        <f t="shared" si="192"/>
        <v>0</v>
      </c>
      <c r="BH121" s="108">
        <f t="shared" si="262"/>
        <v>0</v>
      </c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>
        <f t="shared" si="194"/>
        <v>0</v>
      </c>
      <c r="BV121" s="108">
        <f t="shared" si="195"/>
        <v>0</v>
      </c>
      <c r="BW121" s="108">
        <f t="shared" si="196"/>
        <v>0</v>
      </c>
      <c r="BX121" s="108">
        <f t="shared" si="197"/>
        <v>0</v>
      </c>
      <c r="BY121" s="108">
        <f t="shared" si="263"/>
        <v>0</v>
      </c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8"/>
      <c r="CL121" s="108">
        <f t="shared" si="199"/>
        <v>0</v>
      </c>
      <c r="CM121" s="108">
        <v>0</v>
      </c>
      <c r="CN121" s="108">
        <v>0</v>
      </c>
      <c r="CO121" s="108">
        <v>0</v>
      </c>
      <c r="CP121" s="108">
        <v>0</v>
      </c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8"/>
      <c r="DA121" s="108"/>
      <c r="DB121" s="108"/>
      <c r="DC121" s="108">
        <f t="shared" si="264"/>
        <v>0</v>
      </c>
      <c r="DD121" s="108">
        <v>0</v>
      </c>
      <c r="DE121" s="108">
        <v>0</v>
      </c>
      <c r="DF121" s="108">
        <v>0</v>
      </c>
      <c r="DG121" s="108">
        <v>0</v>
      </c>
      <c r="DH121" s="108"/>
      <c r="DI121" s="108"/>
      <c r="DJ121" s="108"/>
      <c r="DK121" s="108"/>
      <c r="DL121" s="108"/>
      <c r="DM121" s="108"/>
      <c r="DN121" s="108"/>
      <c r="DO121" s="108"/>
      <c r="DP121" s="108"/>
      <c r="DQ121" s="108"/>
      <c r="DR121" s="108"/>
      <c r="DS121" s="108"/>
      <c r="DT121" s="108">
        <f t="shared" si="200"/>
        <v>0</v>
      </c>
      <c r="DU121" s="108">
        <v>0</v>
      </c>
      <c r="DV121" s="108">
        <v>0</v>
      </c>
      <c r="DW121" s="108">
        <v>0</v>
      </c>
      <c r="DX121" s="108">
        <v>0</v>
      </c>
      <c r="DY121" s="108"/>
      <c r="DZ121" s="108"/>
      <c r="EA121" s="108"/>
      <c r="EB121" s="108"/>
      <c r="EC121" s="108"/>
      <c r="ED121" s="108"/>
      <c r="EE121" s="108"/>
      <c r="EF121" s="108"/>
      <c r="EG121" s="108"/>
      <c r="EH121" s="108"/>
      <c r="EI121" s="108"/>
      <c r="EJ121" s="108"/>
      <c r="EK121" s="108">
        <v>0</v>
      </c>
      <c r="EL121" s="108">
        <v>0</v>
      </c>
      <c r="EM121" s="108">
        <v>0</v>
      </c>
      <c r="EN121" s="108">
        <v>0</v>
      </c>
      <c r="EO121" s="108">
        <v>0</v>
      </c>
      <c r="EP121" s="108"/>
      <c r="EQ121" s="108"/>
      <c r="ER121" s="108"/>
      <c r="ES121" s="108"/>
      <c r="ET121" s="108"/>
      <c r="EU121" s="108"/>
      <c r="EV121" s="108"/>
      <c r="EW121" s="108"/>
      <c r="EX121" s="108"/>
      <c r="EY121" s="108"/>
      <c r="EZ121" s="108"/>
      <c r="FA121" s="108"/>
      <c r="FB121" s="108">
        <v>0</v>
      </c>
      <c r="FC121" s="108">
        <v>0</v>
      </c>
      <c r="FD121" s="108">
        <v>0</v>
      </c>
      <c r="FE121" s="108">
        <v>0</v>
      </c>
      <c r="FF121" s="108">
        <v>0</v>
      </c>
      <c r="FG121" s="108"/>
      <c r="FH121" s="108"/>
      <c r="FI121" s="108"/>
      <c r="FJ121" s="108"/>
      <c r="FK121" s="108"/>
      <c r="FL121" s="108"/>
      <c r="FM121" s="108"/>
      <c r="FN121" s="108"/>
      <c r="FO121" s="108"/>
      <c r="FP121" s="108"/>
      <c r="FQ121" s="108"/>
      <c r="FR121" s="108"/>
      <c r="FS121" s="108"/>
      <c r="FT121" s="108"/>
      <c r="FU121" s="108"/>
      <c r="FV121" s="108"/>
      <c r="FW121" s="108">
        <v>0</v>
      </c>
      <c r="FX121" s="108"/>
      <c r="FY121" s="108"/>
      <c r="FZ121" s="108"/>
      <c r="GA121" s="108"/>
      <c r="GB121" s="108"/>
      <c r="GC121" s="108"/>
      <c r="GD121" s="108"/>
      <c r="GE121" s="108"/>
      <c r="GF121" s="108"/>
      <c r="GG121" s="108"/>
      <c r="GH121" s="108"/>
      <c r="GI121" s="108"/>
      <c r="GJ121" s="108"/>
      <c r="GK121" s="108"/>
      <c r="GL121" s="108"/>
      <c r="GM121" s="108"/>
      <c r="GN121" s="108"/>
      <c r="GO121" s="108"/>
      <c r="GP121" s="108"/>
      <c r="GQ121" s="108"/>
      <c r="GR121" s="108"/>
      <c r="GS121" s="108"/>
      <c r="GT121" s="108"/>
      <c r="GU121" s="108"/>
      <c r="GV121" s="108"/>
      <c r="GW121" s="108"/>
      <c r="GX121" s="108"/>
      <c r="GY121" s="108"/>
      <c r="GZ121" s="108"/>
      <c r="HA121" s="108"/>
      <c r="HB121" s="108"/>
      <c r="HC121" s="108"/>
      <c r="HD121" s="108"/>
      <c r="HE121" s="108"/>
      <c r="HF121" s="108"/>
      <c r="HG121" s="108"/>
      <c r="HH121" s="108"/>
      <c r="HI121" s="108"/>
      <c r="HJ121" s="108"/>
      <c r="HK121" s="108"/>
      <c r="HL121" s="108"/>
      <c r="HM121" s="108"/>
      <c r="HN121" s="108"/>
      <c r="HO121" s="108"/>
      <c r="HP121" s="108"/>
      <c r="HQ121" s="108"/>
      <c r="HR121" s="108"/>
      <c r="HS121" s="108"/>
      <c r="HT121" s="108"/>
      <c r="HU121" s="108"/>
      <c r="HV121" s="108"/>
      <c r="HW121" s="108"/>
      <c r="HX121" s="108"/>
      <c r="HY121" s="108"/>
      <c r="HZ121" s="108"/>
      <c r="IA121" s="108"/>
      <c r="IB121" s="108"/>
      <c r="IC121" s="108"/>
      <c r="ID121" s="108"/>
      <c r="IE121" s="108"/>
      <c r="IF121" s="108"/>
      <c r="IG121" s="108"/>
      <c r="IH121" s="108"/>
    </row>
    <row r="122" spans="1:242" s="32" customFormat="1" ht="12.95" customHeight="1" x14ac:dyDescent="0.2">
      <c r="A122" s="112" t="s">
        <v>247</v>
      </c>
      <c r="B122" s="51">
        <v>113</v>
      </c>
      <c r="C122" s="51" t="s">
        <v>248</v>
      </c>
      <c r="D122" s="33"/>
      <c r="E122" s="108">
        <f t="shared" si="229"/>
        <v>0</v>
      </c>
      <c r="F122" s="108">
        <f t="shared" si="177"/>
        <v>0</v>
      </c>
      <c r="G122" s="108">
        <f t="shared" si="178"/>
        <v>0</v>
      </c>
      <c r="H122" s="108">
        <f t="shared" si="179"/>
        <v>0</v>
      </c>
      <c r="I122" s="108">
        <f t="shared" si="259"/>
        <v>0</v>
      </c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08"/>
      <c r="V122" s="108">
        <f t="shared" si="230"/>
        <v>0</v>
      </c>
      <c r="W122" s="108">
        <f t="shared" si="181"/>
        <v>0</v>
      </c>
      <c r="X122" s="108">
        <f t="shared" si="182"/>
        <v>0</v>
      </c>
      <c r="Y122" s="108">
        <f t="shared" si="183"/>
        <v>0</v>
      </c>
      <c r="Z122" s="108">
        <f t="shared" si="260"/>
        <v>0</v>
      </c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>
        <f t="shared" si="231"/>
        <v>0</v>
      </c>
      <c r="AN122" s="108">
        <f t="shared" si="185"/>
        <v>0</v>
      </c>
      <c r="AO122" s="108">
        <f t="shared" si="186"/>
        <v>0</v>
      </c>
      <c r="AP122" s="108">
        <f t="shared" si="187"/>
        <v>0</v>
      </c>
      <c r="AQ122" s="108">
        <f t="shared" si="261"/>
        <v>0</v>
      </c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8"/>
      <c r="BD122" s="108">
        <f t="shared" si="189"/>
        <v>0</v>
      </c>
      <c r="BE122" s="108">
        <f t="shared" si="190"/>
        <v>0</v>
      </c>
      <c r="BF122" s="108">
        <f t="shared" si="191"/>
        <v>0</v>
      </c>
      <c r="BG122" s="108">
        <f t="shared" si="192"/>
        <v>0</v>
      </c>
      <c r="BH122" s="108">
        <f t="shared" si="262"/>
        <v>0</v>
      </c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08">
        <f t="shared" si="194"/>
        <v>0</v>
      </c>
      <c r="BV122" s="108">
        <f t="shared" si="195"/>
        <v>0</v>
      </c>
      <c r="BW122" s="108">
        <f t="shared" si="196"/>
        <v>0</v>
      </c>
      <c r="BX122" s="108">
        <f t="shared" si="197"/>
        <v>0</v>
      </c>
      <c r="BY122" s="108">
        <f t="shared" si="263"/>
        <v>0</v>
      </c>
      <c r="BZ122" s="108"/>
      <c r="CA122" s="108"/>
      <c r="CB122" s="108"/>
      <c r="CC122" s="108"/>
      <c r="CD122" s="108"/>
      <c r="CE122" s="108"/>
      <c r="CF122" s="108"/>
      <c r="CG122" s="108"/>
      <c r="CH122" s="108"/>
      <c r="CI122" s="108"/>
      <c r="CJ122" s="108"/>
      <c r="CK122" s="108"/>
      <c r="CL122" s="108">
        <f t="shared" si="199"/>
        <v>0</v>
      </c>
      <c r="CM122" s="108">
        <v>0</v>
      </c>
      <c r="CN122" s="108">
        <v>0</v>
      </c>
      <c r="CO122" s="108">
        <v>0</v>
      </c>
      <c r="CP122" s="108">
        <v>0</v>
      </c>
      <c r="CQ122" s="108"/>
      <c r="CR122" s="108"/>
      <c r="CS122" s="108"/>
      <c r="CT122" s="108"/>
      <c r="CU122" s="108"/>
      <c r="CV122" s="108"/>
      <c r="CW122" s="108"/>
      <c r="CX122" s="108"/>
      <c r="CY122" s="108"/>
      <c r="CZ122" s="108"/>
      <c r="DA122" s="108"/>
      <c r="DB122" s="108"/>
      <c r="DC122" s="108">
        <f t="shared" si="264"/>
        <v>0</v>
      </c>
      <c r="DD122" s="108">
        <v>0</v>
      </c>
      <c r="DE122" s="108">
        <v>0</v>
      </c>
      <c r="DF122" s="108">
        <v>0</v>
      </c>
      <c r="DG122" s="108">
        <v>0</v>
      </c>
      <c r="DH122" s="108"/>
      <c r="DI122" s="108"/>
      <c r="DJ122" s="108"/>
      <c r="DK122" s="108"/>
      <c r="DL122" s="108"/>
      <c r="DM122" s="108"/>
      <c r="DN122" s="108"/>
      <c r="DO122" s="108"/>
      <c r="DP122" s="108"/>
      <c r="DQ122" s="108"/>
      <c r="DR122" s="108"/>
      <c r="DS122" s="108"/>
      <c r="DT122" s="108">
        <f t="shared" si="200"/>
        <v>0</v>
      </c>
      <c r="DU122" s="108">
        <v>0</v>
      </c>
      <c r="DV122" s="108">
        <v>0</v>
      </c>
      <c r="DW122" s="108">
        <v>0</v>
      </c>
      <c r="DX122" s="108">
        <v>0</v>
      </c>
      <c r="DY122" s="108"/>
      <c r="DZ122" s="108"/>
      <c r="EA122" s="108"/>
      <c r="EB122" s="108"/>
      <c r="EC122" s="108"/>
      <c r="ED122" s="108"/>
      <c r="EE122" s="108"/>
      <c r="EF122" s="108"/>
      <c r="EG122" s="108"/>
      <c r="EH122" s="108"/>
      <c r="EI122" s="108"/>
      <c r="EJ122" s="108"/>
      <c r="EK122" s="108">
        <v>0</v>
      </c>
      <c r="EL122" s="108">
        <v>0</v>
      </c>
      <c r="EM122" s="108">
        <v>0</v>
      </c>
      <c r="EN122" s="108">
        <v>0</v>
      </c>
      <c r="EO122" s="108">
        <v>0</v>
      </c>
      <c r="EP122" s="108"/>
      <c r="EQ122" s="108"/>
      <c r="ER122" s="108"/>
      <c r="ES122" s="108"/>
      <c r="ET122" s="108"/>
      <c r="EU122" s="108"/>
      <c r="EV122" s="108"/>
      <c r="EW122" s="108"/>
      <c r="EX122" s="108"/>
      <c r="EY122" s="108"/>
      <c r="EZ122" s="108"/>
      <c r="FA122" s="108"/>
      <c r="FB122" s="108">
        <v>0</v>
      </c>
      <c r="FC122" s="108">
        <v>0</v>
      </c>
      <c r="FD122" s="108">
        <v>0</v>
      </c>
      <c r="FE122" s="108">
        <v>0</v>
      </c>
      <c r="FF122" s="108">
        <v>0</v>
      </c>
      <c r="FG122" s="108"/>
      <c r="FH122" s="108"/>
      <c r="FI122" s="108"/>
      <c r="FJ122" s="108"/>
      <c r="FK122" s="108"/>
      <c r="FL122" s="108"/>
      <c r="FM122" s="108"/>
      <c r="FN122" s="108"/>
      <c r="FO122" s="108"/>
      <c r="FP122" s="108"/>
      <c r="FQ122" s="108"/>
      <c r="FR122" s="108"/>
      <c r="FS122" s="108"/>
      <c r="FT122" s="108"/>
      <c r="FU122" s="108"/>
      <c r="FV122" s="108"/>
      <c r="FW122" s="108">
        <v>0</v>
      </c>
      <c r="FX122" s="108"/>
      <c r="FY122" s="108"/>
      <c r="FZ122" s="108"/>
      <c r="GA122" s="108"/>
      <c r="GB122" s="108"/>
      <c r="GC122" s="108"/>
      <c r="GD122" s="108"/>
      <c r="GE122" s="108"/>
      <c r="GF122" s="108"/>
      <c r="GG122" s="108"/>
      <c r="GH122" s="108"/>
      <c r="GI122" s="108"/>
      <c r="GJ122" s="108"/>
      <c r="GK122" s="108"/>
      <c r="GL122" s="108"/>
      <c r="GM122" s="108"/>
      <c r="GN122" s="108"/>
      <c r="GO122" s="108"/>
      <c r="GP122" s="108"/>
      <c r="GQ122" s="108"/>
      <c r="GR122" s="108"/>
      <c r="GS122" s="108"/>
      <c r="GT122" s="108"/>
      <c r="GU122" s="108"/>
      <c r="GV122" s="108"/>
      <c r="GW122" s="108"/>
      <c r="GX122" s="108"/>
      <c r="GY122" s="108"/>
      <c r="GZ122" s="108"/>
      <c r="HA122" s="108"/>
      <c r="HB122" s="108"/>
      <c r="HC122" s="108"/>
      <c r="HD122" s="108"/>
      <c r="HE122" s="108"/>
      <c r="HF122" s="108"/>
      <c r="HG122" s="108"/>
      <c r="HH122" s="108"/>
      <c r="HI122" s="108"/>
      <c r="HJ122" s="108"/>
      <c r="HK122" s="108"/>
      <c r="HL122" s="108"/>
      <c r="HM122" s="108"/>
      <c r="HN122" s="108"/>
      <c r="HO122" s="108"/>
      <c r="HP122" s="108"/>
      <c r="HQ122" s="108"/>
      <c r="HR122" s="108"/>
      <c r="HS122" s="108"/>
      <c r="HT122" s="108"/>
      <c r="HU122" s="108"/>
      <c r="HV122" s="108"/>
      <c r="HW122" s="108"/>
      <c r="HX122" s="108"/>
      <c r="HY122" s="108"/>
      <c r="HZ122" s="108"/>
      <c r="IA122" s="108"/>
      <c r="IB122" s="108"/>
      <c r="IC122" s="108"/>
      <c r="ID122" s="108"/>
      <c r="IE122" s="108"/>
      <c r="IF122" s="108"/>
      <c r="IG122" s="108"/>
      <c r="IH122" s="108"/>
    </row>
    <row r="123" spans="1:242" s="32" customFormat="1" ht="12.95" customHeight="1" x14ac:dyDescent="0.2">
      <c r="A123" s="112" t="s">
        <v>249</v>
      </c>
      <c r="B123" s="51">
        <v>114</v>
      </c>
      <c r="C123" s="51" t="s">
        <v>250</v>
      </c>
      <c r="D123" s="33"/>
      <c r="E123" s="108">
        <f t="shared" si="229"/>
        <v>0</v>
      </c>
      <c r="F123" s="108">
        <f t="shared" si="177"/>
        <v>0</v>
      </c>
      <c r="G123" s="108">
        <f t="shared" si="178"/>
        <v>0</v>
      </c>
      <c r="H123" s="108">
        <f t="shared" si="179"/>
        <v>0</v>
      </c>
      <c r="I123" s="108">
        <f t="shared" si="259"/>
        <v>0</v>
      </c>
      <c r="J123" s="108"/>
      <c r="K123" s="108"/>
      <c r="L123" s="108"/>
      <c r="M123" s="108"/>
      <c r="N123" s="108"/>
      <c r="O123" s="108"/>
      <c r="P123" s="108"/>
      <c r="Q123" s="108"/>
      <c r="R123" s="108"/>
      <c r="S123" s="108"/>
      <c r="T123" s="108"/>
      <c r="U123" s="108"/>
      <c r="V123" s="108">
        <f t="shared" si="230"/>
        <v>0</v>
      </c>
      <c r="W123" s="108">
        <f t="shared" si="181"/>
        <v>0</v>
      </c>
      <c r="X123" s="108">
        <f t="shared" si="182"/>
        <v>0</v>
      </c>
      <c r="Y123" s="108">
        <f t="shared" si="183"/>
        <v>0</v>
      </c>
      <c r="Z123" s="108">
        <f t="shared" si="260"/>
        <v>0</v>
      </c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>
        <f t="shared" si="231"/>
        <v>0</v>
      </c>
      <c r="AN123" s="108">
        <f t="shared" si="185"/>
        <v>0</v>
      </c>
      <c r="AO123" s="108">
        <f t="shared" si="186"/>
        <v>0</v>
      </c>
      <c r="AP123" s="108">
        <f t="shared" si="187"/>
        <v>0</v>
      </c>
      <c r="AQ123" s="108">
        <f t="shared" si="261"/>
        <v>0</v>
      </c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8"/>
      <c r="BD123" s="108">
        <f t="shared" si="189"/>
        <v>0</v>
      </c>
      <c r="BE123" s="108">
        <f t="shared" si="190"/>
        <v>0</v>
      </c>
      <c r="BF123" s="108">
        <f t="shared" si="191"/>
        <v>0</v>
      </c>
      <c r="BG123" s="108">
        <f t="shared" si="192"/>
        <v>0</v>
      </c>
      <c r="BH123" s="108">
        <f t="shared" si="262"/>
        <v>0</v>
      </c>
      <c r="BI123" s="108"/>
      <c r="BJ123" s="108"/>
      <c r="BK123" s="108"/>
      <c r="BL123" s="108"/>
      <c r="BM123" s="108"/>
      <c r="BN123" s="108"/>
      <c r="BO123" s="108"/>
      <c r="BP123" s="108"/>
      <c r="BQ123" s="108"/>
      <c r="BR123" s="108"/>
      <c r="BS123" s="108"/>
      <c r="BT123" s="108"/>
      <c r="BU123" s="108">
        <f t="shared" si="194"/>
        <v>0</v>
      </c>
      <c r="BV123" s="108">
        <f t="shared" si="195"/>
        <v>0</v>
      </c>
      <c r="BW123" s="108">
        <f t="shared" si="196"/>
        <v>0</v>
      </c>
      <c r="BX123" s="108">
        <f t="shared" si="197"/>
        <v>0</v>
      </c>
      <c r="BY123" s="108">
        <f t="shared" si="263"/>
        <v>0</v>
      </c>
      <c r="BZ123" s="108"/>
      <c r="CA123" s="108"/>
      <c r="CB123" s="108"/>
      <c r="CC123" s="108"/>
      <c r="CD123" s="108"/>
      <c r="CE123" s="108"/>
      <c r="CF123" s="108"/>
      <c r="CG123" s="108"/>
      <c r="CH123" s="108"/>
      <c r="CI123" s="108"/>
      <c r="CJ123" s="108"/>
      <c r="CK123" s="108"/>
      <c r="CL123" s="108">
        <f t="shared" si="199"/>
        <v>0</v>
      </c>
      <c r="CM123" s="108">
        <v>0</v>
      </c>
      <c r="CN123" s="108">
        <v>0</v>
      </c>
      <c r="CO123" s="108">
        <v>0</v>
      </c>
      <c r="CP123" s="108">
        <v>0</v>
      </c>
      <c r="CQ123" s="108"/>
      <c r="CR123" s="108"/>
      <c r="CS123" s="108"/>
      <c r="CT123" s="108"/>
      <c r="CU123" s="108"/>
      <c r="CV123" s="108"/>
      <c r="CW123" s="108"/>
      <c r="CX123" s="108"/>
      <c r="CY123" s="108"/>
      <c r="CZ123" s="108"/>
      <c r="DA123" s="108"/>
      <c r="DB123" s="108"/>
      <c r="DC123" s="108">
        <f t="shared" si="264"/>
        <v>0</v>
      </c>
      <c r="DD123" s="108">
        <v>0</v>
      </c>
      <c r="DE123" s="108">
        <v>0</v>
      </c>
      <c r="DF123" s="108">
        <v>0</v>
      </c>
      <c r="DG123" s="108">
        <v>0</v>
      </c>
      <c r="DH123" s="108"/>
      <c r="DI123" s="108"/>
      <c r="DJ123" s="108"/>
      <c r="DK123" s="108"/>
      <c r="DL123" s="108"/>
      <c r="DM123" s="108"/>
      <c r="DN123" s="108"/>
      <c r="DO123" s="108"/>
      <c r="DP123" s="108"/>
      <c r="DQ123" s="108"/>
      <c r="DR123" s="108"/>
      <c r="DS123" s="108"/>
      <c r="DT123" s="108">
        <f t="shared" si="200"/>
        <v>0</v>
      </c>
      <c r="DU123" s="108">
        <v>0</v>
      </c>
      <c r="DV123" s="108">
        <v>0</v>
      </c>
      <c r="DW123" s="108">
        <v>0</v>
      </c>
      <c r="DX123" s="108">
        <v>0</v>
      </c>
      <c r="DY123" s="108"/>
      <c r="DZ123" s="108"/>
      <c r="EA123" s="108"/>
      <c r="EB123" s="108"/>
      <c r="EC123" s="108"/>
      <c r="ED123" s="108"/>
      <c r="EE123" s="108"/>
      <c r="EF123" s="108"/>
      <c r="EG123" s="108"/>
      <c r="EH123" s="108"/>
      <c r="EI123" s="108"/>
      <c r="EJ123" s="108"/>
      <c r="EK123" s="108">
        <v>0</v>
      </c>
      <c r="EL123" s="108">
        <v>0</v>
      </c>
      <c r="EM123" s="108">
        <v>0</v>
      </c>
      <c r="EN123" s="108">
        <v>0</v>
      </c>
      <c r="EO123" s="108">
        <v>0</v>
      </c>
      <c r="EP123" s="108"/>
      <c r="EQ123" s="108"/>
      <c r="ER123" s="108"/>
      <c r="ES123" s="108"/>
      <c r="ET123" s="108"/>
      <c r="EU123" s="108"/>
      <c r="EV123" s="108"/>
      <c r="EW123" s="108"/>
      <c r="EX123" s="108"/>
      <c r="EY123" s="108"/>
      <c r="EZ123" s="108"/>
      <c r="FA123" s="108"/>
      <c r="FB123" s="108">
        <v>0</v>
      </c>
      <c r="FC123" s="108">
        <v>0</v>
      </c>
      <c r="FD123" s="108">
        <v>0</v>
      </c>
      <c r="FE123" s="108">
        <v>0</v>
      </c>
      <c r="FF123" s="108">
        <v>0</v>
      </c>
      <c r="FG123" s="108"/>
      <c r="FH123" s="108"/>
      <c r="FI123" s="108"/>
      <c r="FJ123" s="108"/>
      <c r="FK123" s="108"/>
      <c r="FL123" s="108"/>
      <c r="FM123" s="108"/>
      <c r="FN123" s="108"/>
      <c r="FO123" s="108"/>
      <c r="FP123" s="108"/>
      <c r="FQ123" s="108"/>
      <c r="FR123" s="108"/>
      <c r="FS123" s="108"/>
      <c r="FT123" s="108"/>
      <c r="FU123" s="108"/>
      <c r="FV123" s="108"/>
      <c r="FW123" s="108">
        <v>0</v>
      </c>
      <c r="FX123" s="108"/>
      <c r="FY123" s="108"/>
      <c r="FZ123" s="108"/>
      <c r="GA123" s="108"/>
      <c r="GB123" s="108"/>
      <c r="GC123" s="108"/>
      <c r="GD123" s="108"/>
      <c r="GE123" s="108"/>
      <c r="GF123" s="108"/>
      <c r="GG123" s="108"/>
      <c r="GH123" s="108"/>
      <c r="GI123" s="108"/>
      <c r="GJ123" s="108"/>
      <c r="GK123" s="108"/>
      <c r="GL123" s="108"/>
      <c r="GM123" s="108"/>
      <c r="GN123" s="108"/>
      <c r="GO123" s="108"/>
      <c r="GP123" s="108"/>
      <c r="GQ123" s="108"/>
      <c r="GR123" s="108"/>
      <c r="GS123" s="108"/>
      <c r="GT123" s="108"/>
      <c r="GU123" s="108"/>
      <c r="GV123" s="108"/>
      <c r="GW123" s="108"/>
      <c r="GX123" s="108"/>
      <c r="GY123" s="108"/>
      <c r="GZ123" s="108"/>
      <c r="HA123" s="108"/>
      <c r="HB123" s="108"/>
      <c r="HC123" s="108"/>
      <c r="HD123" s="108"/>
      <c r="HE123" s="108"/>
      <c r="HF123" s="108"/>
      <c r="HG123" s="108"/>
      <c r="HH123" s="108"/>
      <c r="HI123" s="108"/>
      <c r="HJ123" s="108"/>
      <c r="HK123" s="108"/>
      <c r="HL123" s="108"/>
      <c r="HM123" s="108"/>
      <c r="HN123" s="108"/>
      <c r="HO123" s="108"/>
      <c r="HP123" s="108"/>
      <c r="HQ123" s="108"/>
      <c r="HR123" s="108"/>
      <c r="HS123" s="108"/>
      <c r="HT123" s="108"/>
      <c r="HU123" s="108"/>
      <c r="HV123" s="108"/>
      <c r="HW123" s="108"/>
      <c r="HX123" s="108"/>
      <c r="HY123" s="108"/>
      <c r="HZ123" s="108"/>
      <c r="IA123" s="108"/>
      <c r="IB123" s="108"/>
      <c r="IC123" s="108"/>
      <c r="ID123" s="108"/>
      <c r="IE123" s="108"/>
      <c r="IF123" s="108"/>
      <c r="IG123" s="108"/>
      <c r="IH123" s="108"/>
    </row>
    <row r="124" spans="1:242" s="32" customFormat="1" ht="12.95" customHeight="1" x14ac:dyDescent="0.2">
      <c r="A124" s="112" t="s">
        <v>251</v>
      </c>
      <c r="B124" s="51">
        <v>115</v>
      </c>
      <c r="C124" s="51" t="s">
        <v>252</v>
      </c>
      <c r="D124" s="30"/>
      <c r="E124" s="108">
        <f t="shared" si="229"/>
        <v>0</v>
      </c>
      <c r="F124" s="108">
        <f t="shared" si="177"/>
        <v>0</v>
      </c>
      <c r="G124" s="108">
        <f t="shared" si="178"/>
        <v>0</v>
      </c>
      <c r="H124" s="108">
        <f t="shared" si="179"/>
        <v>0</v>
      </c>
      <c r="I124" s="108">
        <f t="shared" si="259"/>
        <v>0</v>
      </c>
      <c r="J124" s="108">
        <f t="shared" ref="J124:U124" si="292">J125+J126</f>
        <v>0</v>
      </c>
      <c r="K124" s="108">
        <f t="shared" si="292"/>
        <v>0</v>
      </c>
      <c r="L124" s="108">
        <f t="shared" si="292"/>
        <v>0</v>
      </c>
      <c r="M124" s="108">
        <f t="shared" si="292"/>
        <v>0</v>
      </c>
      <c r="N124" s="108">
        <f t="shared" si="292"/>
        <v>0</v>
      </c>
      <c r="O124" s="108">
        <f t="shared" si="292"/>
        <v>0</v>
      </c>
      <c r="P124" s="108">
        <f t="shared" si="292"/>
        <v>0</v>
      </c>
      <c r="Q124" s="108">
        <f t="shared" si="292"/>
        <v>0</v>
      </c>
      <c r="R124" s="108">
        <f t="shared" si="292"/>
        <v>0</v>
      </c>
      <c r="S124" s="108">
        <f t="shared" si="292"/>
        <v>0</v>
      </c>
      <c r="T124" s="108">
        <f t="shared" si="292"/>
        <v>0</v>
      </c>
      <c r="U124" s="108">
        <f t="shared" si="292"/>
        <v>0</v>
      </c>
      <c r="V124" s="108">
        <f t="shared" si="230"/>
        <v>0</v>
      </c>
      <c r="W124" s="108">
        <f t="shared" si="181"/>
        <v>0</v>
      </c>
      <c r="X124" s="108">
        <f t="shared" si="182"/>
        <v>0</v>
      </c>
      <c r="Y124" s="108">
        <f t="shared" si="183"/>
        <v>0</v>
      </c>
      <c r="Z124" s="108">
        <f t="shared" si="260"/>
        <v>0</v>
      </c>
      <c r="AA124" s="108">
        <f t="shared" ref="AA124:AL124" si="293">AA125+AA126</f>
        <v>0</v>
      </c>
      <c r="AB124" s="108">
        <f t="shared" si="293"/>
        <v>0</v>
      </c>
      <c r="AC124" s="108">
        <f t="shared" si="293"/>
        <v>0</v>
      </c>
      <c r="AD124" s="108">
        <f t="shared" si="293"/>
        <v>0</v>
      </c>
      <c r="AE124" s="108">
        <f t="shared" si="293"/>
        <v>0</v>
      </c>
      <c r="AF124" s="108">
        <f t="shared" si="293"/>
        <v>0</v>
      </c>
      <c r="AG124" s="108">
        <f t="shared" si="293"/>
        <v>0</v>
      </c>
      <c r="AH124" s="108">
        <f t="shared" si="293"/>
        <v>0</v>
      </c>
      <c r="AI124" s="108">
        <f t="shared" si="293"/>
        <v>0</v>
      </c>
      <c r="AJ124" s="108">
        <f t="shared" si="293"/>
        <v>0</v>
      </c>
      <c r="AK124" s="108">
        <f t="shared" si="293"/>
        <v>0</v>
      </c>
      <c r="AL124" s="108">
        <f t="shared" si="293"/>
        <v>0</v>
      </c>
      <c r="AM124" s="108">
        <f t="shared" si="231"/>
        <v>0</v>
      </c>
      <c r="AN124" s="108">
        <f t="shared" si="185"/>
        <v>0</v>
      </c>
      <c r="AO124" s="108">
        <f t="shared" si="186"/>
        <v>0</v>
      </c>
      <c r="AP124" s="108">
        <f t="shared" si="187"/>
        <v>0</v>
      </c>
      <c r="AQ124" s="108">
        <f t="shared" si="261"/>
        <v>0</v>
      </c>
      <c r="AR124" s="108">
        <f t="shared" ref="AR124:BC124" si="294">AR125+AR126</f>
        <v>0</v>
      </c>
      <c r="AS124" s="108">
        <f t="shared" si="294"/>
        <v>0</v>
      </c>
      <c r="AT124" s="108">
        <f t="shared" si="294"/>
        <v>0</v>
      </c>
      <c r="AU124" s="108">
        <f t="shared" si="294"/>
        <v>0</v>
      </c>
      <c r="AV124" s="108">
        <f t="shared" si="294"/>
        <v>0</v>
      </c>
      <c r="AW124" s="108">
        <f t="shared" si="294"/>
        <v>0</v>
      </c>
      <c r="AX124" s="108">
        <f t="shared" si="294"/>
        <v>0</v>
      </c>
      <c r="AY124" s="108">
        <f t="shared" si="294"/>
        <v>0</v>
      </c>
      <c r="AZ124" s="108">
        <f t="shared" si="294"/>
        <v>0</v>
      </c>
      <c r="BA124" s="108">
        <f t="shared" si="294"/>
        <v>0</v>
      </c>
      <c r="BB124" s="108">
        <f t="shared" si="294"/>
        <v>0</v>
      </c>
      <c r="BC124" s="108">
        <f t="shared" si="294"/>
        <v>0</v>
      </c>
      <c r="BD124" s="108">
        <f t="shared" si="189"/>
        <v>0</v>
      </c>
      <c r="BE124" s="108">
        <f t="shared" si="190"/>
        <v>0</v>
      </c>
      <c r="BF124" s="108">
        <f t="shared" si="191"/>
        <v>0</v>
      </c>
      <c r="BG124" s="108">
        <f t="shared" si="192"/>
        <v>0</v>
      </c>
      <c r="BH124" s="108">
        <f t="shared" si="262"/>
        <v>0</v>
      </c>
      <c r="BI124" s="108">
        <f t="shared" ref="BI124:BT124" si="295">BI125+BI126</f>
        <v>0</v>
      </c>
      <c r="BJ124" s="108">
        <f t="shared" si="295"/>
        <v>0</v>
      </c>
      <c r="BK124" s="108">
        <f t="shared" si="295"/>
        <v>0</v>
      </c>
      <c r="BL124" s="108">
        <f t="shared" si="295"/>
        <v>0</v>
      </c>
      <c r="BM124" s="108">
        <f t="shared" si="295"/>
        <v>0</v>
      </c>
      <c r="BN124" s="108">
        <f t="shared" si="295"/>
        <v>0</v>
      </c>
      <c r="BO124" s="108">
        <f t="shared" si="295"/>
        <v>0</v>
      </c>
      <c r="BP124" s="108">
        <f t="shared" si="295"/>
        <v>0</v>
      </c>
      <c r="BQ124" s="108">
        <f t="shared" si="295"/>
        <v>0</v>
      </c>
      <c r="BR124" s="108">
        <f t="shared" si="295"/>
        <v>0</v>
      </c>
      <c r="BS124" s="108">
        <f t="shared" si="295"/>
        <v>0</v>
      </c>
      <c r="BT124" s="108">
        <f t="shared" si="295"/>
        <v>0</v>
      </c>
      <c r="BU124" s="108">
        <f t="shared" si="194"/>
        <v>0</v>
      </c>
      <c r="BV124" s="108">
        <f t="shared" si="195"/>
        <v>0</v>
      </c>
      <c r="BW124" s="108">
        <f t="shared" si="196"/>
        <v>0</v>
      </c>
      <c r="BX124" s="108">
        <f t="shared" si="197"/>
        <v>0</v>
      </c>
      <c r="BY124" s="108">
        <f t="shared" si="263"/>
        <v>0</v>
      </c>
      <c r="BZ124" s="108">
        <f t="shared" ref="BZ124:CK124" si="296">BZ125+BZ126</f>
        <v>0</v>
      </c>
      <c r="CA124" s="108">
        <f t="shared" si="296"/>
        <v>0</v>
      </c>
      <c r="CB124" s="108">
        <f t="shared" si="296"/>
        <v>0</v>
      </c>
      <c r="CC124" s="108">
        <f t="shared" si="296"/>
        <v>0</v>
      </c>
      <c r="CD124" s="108">
        <f t="shared" si="296"/>
        <v>0</v>
      </c>
      <c r="CE124" s="108">
        <f t="shared" si="296"/>
        <v>0</v>
      </c>
      <c r="CF124" s="108">
        <f t="shared" si="296"/>
        <v>0</v>
      </c>
      <c r="CG124" s="108">
        <f t="shared" si="296"/>
        <v>0</v>
      </c>
      <c r="CH124" s="108">
        <f t="shared" si="296"/>
        <v>0</v>
      </c>
      <c r="CI124" s="108">
        <f t="shared" si="296"/>
        <v>0</v>
      </c>
      <c r="CJ124" s="108">
        <f t="shared" si="296"/>
        <v>0</v>
      </c>
      <c r="CK124" s="108">
        <f t="shared" si="296"/>
        <v>0</v>
      </c>
      <c r="CL124" s="108">
        <f t="shared" si="199"/>
        <v>0</v>
      </c>
      <c r="CM124" s="108">
        <v>0</v>
      </c>
      <c r="CN124" s="108">
        <v>0</v>
      </c>
      <c r="CO124" s="108">
        <v>0</v>
      </c>
      <c r="CP124" s="108">
        <v>0</v>
      </c>
      <c r="CQ124" s="108">
        <f t="shared" ref="CQ124:DB124" si="297">CQ125+CQ126</f>
        <v>0</v>
      </c>
      <c r="CR124" s="108">
        <f t="shared" si="297"/>
        <v>0</v>
      </c>
      <c r="CS124" s="108">
        <f t="shared" si="297"/>
        <v>0</v>
      </c>
      <c r="CT124" s="108">
        <v>0</v>
      </c>
      <c r="CU124" s="108">
        <f t="shared" si="297"/>
        <v>0</v>
      </c>
      <c r="CV124" s="108">
        <f t="shared" si="297"/>
        <v>0</v>
      </c>
      <c r="CW124" s="108">
        <f t="shared" si="297"/>
        <v>0</v>
      </c>
      <c r="CX124" s="108">
        <f t="shared" si="297"/>
        <v>0</v>
      </c>
      <c r="CY124" s="108">
        <f t="shared" si="297"/>
        <v>0</v>
      </c>
      <c r="CZ124" s="108">
        <f t="shared" si="297"/>
        <v>0</v>
      </c>
      <c r="DA124" s="108">
        <f t="shared" si="297"/>
        <v>0</v>
      </c>
      <c r="DB124" s="108">
        <f t="shared" si="297"/>
        <v>0</v>
      </c>
      <c r="DC124" s="108">
        <f t="shared" si="264"/>
        <v>0</v>
      </c>
      <c r="DD124" s="108">
        <v>0</v>
      </c>
      <c r="DE124" s="108">
        <v>0</v>
      </c>
      <c r="DF124" s="108">
        <v>0</v>
      </c>
      <c r="DG124" s="108">
        <v>0</v>
      </c>
      <c r="DH124" s="108">
        <f t="shared" ref="DH124:DS124" si="298">DH125+DH126</f>
        <v>0</v>
      </c>
      <c r="DI124" s="108">
        <f t="shared" si="298"/>
        <v>0</v>
      </c>
      <c r="DJ124" s="108">
        <f t="shared" si="298"/>
        <v>0</v>
      </c>
      <c r="DK124" s="108">
        <f t="shared" si="298"/>
        <v>0</v>
      </c>
      <c r="DL124" s="108">
        <f t="shared" si="298"/>
        <v>0</v>
      </c>
      <c r="DM124" s="108">
        <f t="shared" si="298"/>
        <v>0</v>
      </c>
      <c r="DN124" s="108">
        <f t="shared" si="298"/>
        <v>0</v>
      </c>
      <c r="DO124" s="108">
        <f t="shared" si="298"/>
        <v>0</v>
      </c>
      <c r="DP124" s="108">
        <f t="shared" si="298"/>
        <v>0</v>
      </c>
      <c r="DQ124" s="108">
        <f t="shared" si="298"/>
        <v>0</v>
      </c>
      <c r="DR124" s="108">
        <f t="shared" si="298"/>
        <v>0</v>
      </c>
      <c r="DS124" s="108">
        <f t="shared" si="298"/>
        <v>0</v>
      </c>
      <c r="DT124" s="108">
        <f t="shared" si="200"/>
        <v>0</v>
      </c>
      <c r="DU124" s="108">
        <v>0</v>
      </c>
      <c r="DV124" s="108">
        <v>0</v>
      </c>
      <c r="DW124" s="108">
        <v>0</v>
      </c>
      <c r="DX124" s="108">
        <v>0</v>
      </c>
      <c r="DY124" s="108">
        <f t="shared" ref="DY124:EJ124" si="299">DY125+DY126</f>
        <v>0</v>
      </c>
      <c r="DZ124" s="108">
        <f t="shared" si="299"/>
        <v>0</v>
      </c>
      <c r="EA124" s="108">
        <f t="shared" si="299"/>
        <v>0</v>
      </c>
      <c r="EB124" s="108">
        <f t="shared" si="299"/>
        <v>0</v>
      </c>
      <c r="EC124" s="108">
        <f t="shared" si="299"/>
        <v>0</v>
      </c>
      <c r="ED124" s="108">
        <f t="shared" si="299"/>
        <v>0</v>
      </c>
      <c r="EE124" s="108">
        <f t="shared" si="299"/>
        <v>0</v>
      </c>
      <c r="EF124" s="108">
        <f t="shared" si="299"/>
        <v>0</v>
      </c>
      <c r="EG124" s="108">
        <f t="shared" si="299"/>
        <v>0</v>
      </c>
      <c r="EH124" s="108">
        <f t="shared" si="299"/>
        <v>0</v>
      </c>
      <c r="EI124" s="108">
        <f t="shared" si="299"/>
        <v>0</v>
      </c>
      <c r="EJ124" s="108">
        <f t="shared" si="299"/>
        <v>0</v>
      </c>
      <c r="EK124" s="108">
        <v>0</v>
      </c>
      <c r="EL124" s="108">
        <v>0</v>
      </c>
      <c r="EM124" s="108">
        <v>0</v>
      </c>
      <c r="EN124" s="108">
        <v>0</v>
      </c>
      <c r="EO124" s="108">
        <v>0</v>
      </c>
      <c r="EP124" s="108">
        <f t="shared" ref="EP124:EW124" si="300">EP125+EP126</f>
        <v>0</v>
      </c>
      <c r="EQ124" s="108">
        <f t="shared" si="300"/>
        <v>0</v>
      </c>
      <c r="ER124" s="108">
        <f t="shared" si="300"/>
        <v>0</v>
      </c>
      <c r="ES124" s="108">
        <f t="shared" si="300"/>
        <v>0</v>
      </c>
      <c r="ET124" s="108">
        <f t="shared" si="300"/>
        <v>0</v>
      </c>
      <c r="EU124" s="108">
        <f t="shared" si="300"/>
        <v>0</v>
      </c>
      <c r="EV124" s="108">
        <f t="shared" si="300"/>
        <v>0</v>
      </c>
      <c r="EW124" s="108">
        <f t="shared" si="300"/>
        <v>0</v>
      </c>
      <c r="EX124" s="108">
        <v>0</v>
      </c>
      <c r="EY124" s="108">
        <v>0</v>
      </c>
      <c r="EZ124" s="108">
        <v>0</v>
      </c>
      <c r="FA124" s="108">
        <v>0</v>
      </c>
      <c r="FB124" s="108">
        <v>0</v>
      </c>
      <c r="FC124" s="108">
        <v>0</v>
      </c>
      <c r="FD124" s="108">
        <v>0</v>
      </c>
      <c r="FE124" s="108">
        <v>0</v>
      </c>
      <c r="FF124" s="108">
        <v>0</v>
      </c>
      <c r="FG124" s="108"/>
      <c r="FH124" s="108"/>
      <c r="FI124" s="108"/>
      <c r="FJ124" s="108"/>
      <c r="FK124" s="108"/>
      <c r="FL124" s="108"/>
      <c r="FM124" s="108"/>
      <c r="FN124" s="108"/>
      <c r="FO124" s="108"/>
      <c r="FP124" s="108"/>
      <c r="FQ124" s="108"/>
      <c r="FR124" s="108"/>
      <c r="FS124" s="108"/>
      <c r="FT124" s="108"/>
      <c r="FU124" s="108"/>
      <c r="FV124" s="108"/>
      <c r="FW124" s="108">
        <v>0</v>
      </c>
      <c r="FX124" s="108"/>
      <c r="FY124" s="108"/>
      <c r="FZ124" s="108"/>
      <c r="GA124" s="108"/>
      <c r="GB124" s="108"/>
      <c r="GC124" s="108"/>
      <c r="GD124" s="108"/>
      <c r="GE124" s="108"/>
      <c r="GF124" s="108"/>
      <c r="GG124" s="108"/>
      <c r="GH124" s="108"/>
      <c r="GI124" s="108"/>
      <c r="GJ124" s="108"/>
      <c r="GK124" s="108"/>
      <c r="GL124" s="108"/>
      <c r="GM124" s="108"/>
      <c r="GN124" s="108"/>
      <c r="GO124" s="108"/>
      <c r="GP124" s="108"/>
      <c r="GQ124" s="108"/>
      <c r="GR124" s="108"/>
      <c r="GS124" s="108"/>
      <c r="GT124" s="108"/>
      <c r="GU124" s="108"/>
      <c r="GV124" s="108"/>
      <c r="GW124" s="108"/>
      <c r="GX124" s="108"/>
      <c r="GY124" s="108"/>
      <c r="GZ124" s="108"/>
      <c r="HA124" s="108"/>
      <c r="HB124" s="108"/>
      <c r="HC124" s="108"/>
      <c r="HD124" s="108"/>
      <c r="HE124" s="108"/>
      <c r="HF124" s="108"/>
      <c r="HG124" s="108"/>
      <c r="HH124" s="108"/>
      <c r="HI124" s="108"/>
      <c r="HJ124" s="108"/>
      <c r="HK124" s="108"/>
      <c r="HL124" s="108"/>
      <c r="HM124" s="108"/>
      <c r="HN124" s="108"/>
      <c r="HO124" s="108"/>
      <c r="HP124" s="108"/>
      <c r="HQ124" s="108"/>
      <c r="HR124" s="108"/>
      <c r="HS124" s="108"/>
      <c r="HT124" s="108"/>
      <c r="HU124" s="108"/>
      <c r="HV124" s="108"/>
      <c r="HW124" s="108"/>
      <c r="HX124" s="108"/>
      <c r="HY124" s="108"/>
      <c r="HZ124" s="108"/>
      <c r="IA124" s="108"/>
      <c r="IB124" s="108"/>
      <c r="IC124" s="108"/>
      <c r="ID124" s="108"/>
      <c r="IE124" s="108"/>
      <c r="IF124" s="108"/>
      <c r="IG124" s="108"/>
      <c r="IH124" s="108"/>
    </row>
    <row r="125" spans="1:242" s="32" customFormat="1" ht="24" customHeight="1" x14ac:dyDescent="0.2">
      <c r="A125" s="112" t="s">
        <v>253</v>
      </c>
      <c r="B125" s="51">
        <v>116</v>
      </c>
      <c r="C125" s="51" t="s">
        <v>254</v>
      </c>
      <c r="D125" s="33"/>
      <c r="E125" s="108">
        <f t="shared" si="229"/>
        <v>0</v>
      </c>
      <c r="F125" s="108">
        <f t="shared" si="177"/>
        <v>0</v>
      </c>
      <c r="G125" s="108">
        <f t="shared" si="178"/>
        <v>0</v>
      </c>
      <c r="H125" s="108">
        <f t="shared" si="179"/>
        <v>0</v>
      </c>
      <c r="I125" s="108">
        <f t="shared" si="259"/>
        <v>0</v>
      </c>
      <c r="J125" s="108"/>
      <c r="K125" s="108"/>
      <c r="L125" s="108"/>
      <c r="M125" s="108"/>
      <c r="N125" s="108"/>
      <c r="O125" s="108"/>
      <c r="P125" s="108"/>
      <c r="Q125" s="108"/>
      <c r="R125" s="108"/>
      <c r="S125" s="108"/>
      <c r="T125" s="108"/>
      <c r="U125" s="108"/>
      <c r="V125" s="108">
        <f t="shared" si="230"/>
        <v>0</v>
      </c>
      <c r="W125" s="108">
        <f t="shared" si="181"/>
        <v>0</v>
      </c>
      <c r="X125" s="108">
        <f t="shared" si="182"/>
        <v>0</v>
      </c>
      <c r="Y125" s="108">
        <f t="shared" si="183"/>
        <v>0</v>
      </c>
      <c r="Z125" s="108">
        <f t="shared" si="260"/>
        <v>0</v>
      </c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>
        <f t="shared" si="231"/>
        <v>0</v>
      </c>
      <c r="AN125" s="108">
        <f t="shared" si="185"/>
        <v>0</v>
      </c>
      <c r="AO125" s="108">
        <f t="shared" si="186"/>
        <v>0</v>
      </c>
      <c r="AP125" s="108">
        <f t="shared" si="187"/>
        <v>0</v>
      </c>
      <c r="AQ125" s="108">
        <f t="shared" si="261"/>
        <v>0</v>
      </c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8"/>
      <c r="BD125" s="108">
        <f t="shared" si="189"/>
        <v>0</v>
      </c>
      <c r="BE125" s="108">
        <f t="shared" si="190"/>
        <v>0</v>
      </c>
      <c r="BF125" s="108">
        <f t="shared" si="191"/>
        <v>0</v>
      </c>
      <c r="BG125" s="108">
        <f t="shared" si="192"/>
        <v>0</v>
      </c>
      <c r="BH125" s="108">
        <f t="shared" si="262"/>
        <v>0</v>
      </c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08">
        <f t="shared" si="194"/>
        <v>0</v>
      </c>
      <c r="BV125" s="108">
        <f t="shared" si="195"/>
        <v>0</v>
      </c>
      <c r="BW125" s="108">
        <f t="shared" si="196"/>
        <v>0</v>
      </c>
      <c r="BX125" s="108">
        <f t="shared" si="197"/>
        <v>0</v>
      </c>
      <c r="BY125" s="108">
        <f t="shared" si="263"/>
        <v>0</v>
      </c>
      <c r="BZ125" s="108"/>
      <c r="CA125" s="108"/>
      <c r="CB125" s="108"/>
      <c r="CC125" s="108"/>
      <c r="CD125" s="108"/>
      <c r="CE125" s="108"/>
      <c r="CF125" s="108"/>
      <c r="CG125" s="108"/>
      <c r="CH125" s="108"/>
      <c r="CI125" s="108"/>
      <c r="CJ125" s="108"/>
      <c r="CK125" s="108"/>
      <c r="CL125" s="108">
        <f t="shared" si="199"/>
        <v>0</v>
      </c>
      <c r="CM125" s="108">
        <v>0</v>
      </c>
      <c r="CN125" s="108">
        <v>0</v>
      </c>
      <c r="CO125" s="108">
        <v>0</v>
      </c>
      <c r="CP125" s="108">
        <v>0</v>
      </c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>
        <f t="shared" si="264"/>
        <v>0</v>
      </c>
      <c r="DD125" s="108">
        <v>0</v>
      </c>
      <c r="DE125" s="108">
        <v>0</v>
      </c>
      <c r="DF125" s="108">
        <v>0</v>
      </c>
      <c r="DG125" s="108">
        <v>0</v>
      </c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>
        <f t="shared" si="200"/>
        <v>0</v>
      </c>
      <c r="DU125" s="108">
        <v>0</v>
      </c>
      <c r="DV125" s="108">
        <v>0</v>
      </c>
      <c r="DW125" s="108">
        <v>0</v>
      </c>
      <c r="DX125" s="108">
        <v>0</v>
      </c>
      <c r="DY125" s="108"/>
      <c r="DZ125" s="108"/>
      <c r="EA125" s="108"/>
      <c r="EB125" s="108"/>
      <c r="EC125" s="108"/>
      <c r="ED125" s="108"/>
      <c r="EE125" s="108"/>
      <c r="EF125" s="108"/>
      <c r="EG125" s="108"/>
      <c r="EH125" s="108"/>
      <c r="EI125" s="108"/>
      <c r="EJ125" s="108"/>
      <c r="EK125" s="108">
        <v>0</v>
      </c>
      <c r="EL125" s="108">
        <v>0</v>
      </c>
      <c r="EM125" s="108">
        <v>0</v>
      </c>
      <c r="EN125" s="108">
        <v>0</v>
      </c>
      <c r="EO125" s="108">
        <v>0</v>
      </c>
      <c r="EP125" s="108"/>
      <c r="EQ125" s="108"/>
      <c r="ER125" s="108"/>
      <c r="ES125" s="108"/>
      <c r="ET125" s="108"/>
      <c r="EU125" s="108"/>
      <c r="EV125" s="108"/>
      <c r="EW125" s="108"/>
      <c r="EX125" s="108"/>
      <c r="EY125" s="108"/>
      <c r="EZ125" s="108"/>
      <c r="FA125" s="108"/>
      <c r="FB125" s="108">
        <v>0</v>
      </c>
      <c r="FC125" s="108">
        <v>0</v>
      </c>
      <c r="FD125" s="108">
        <v>0</v>
      </c>
      <c r="FE125" s="108">
        <v>0</v>
      </c>
      <c r="FF125" s="108">
        <v>0</v>
      </c>
      <c r="FG125" s="108"/>
      <c r="FH125" s="108"/>
      <c r="FI125" s="108"/>
      <c r="FJ125" s="108"/>
      <c r="FK125" s="108"/>
      <c r="FL125" s="108"/>
      <c r="FM125" s="108"/>
      <c r="FN125" s="108"/>
      <c r="FO125" s="108"/>
      <c r="FP125" s="108"/>
      <c r="FQ125" s="108"/>
      <c r="FR125" s="108"/>
      <c r="FS125" s="108"/>
      <c r="FT125" s="108"/>
      <c r="FU125" s="108"/>
      <c r="FV125" s="108"/>
      <c r="FW125" s="108">
        <v>0</v>
      </c>
      <c r="FX125" s="108"/>
      <c r="FY125" s="108"/>
      <c r="FZ125" s="108"/>
      <c r="GA125" s="108"/>
      <c r="GB125" s="108"/>
      <c r="GC125" s="108"/>
      <c r="GD125" s="108"/>
      <c r="GE125" s="108"/>
      <c r="GF125" s="108"/>
      <c r="GG125" s="108"/>
      <c r="GH125" s="108"/>
      <c r="GI125" s="108"/>
      <c r="GJ125" s="108"/>
      <c r="GK125" s="108"/>
      <c r="GL125" s="108"/>
      <c r="GM125" s="108"/>
      <c r="GN125" s="108"/>
      <c r="GO125" s="108"/>
      <c r="GP125" s="108"/>
      <c r="GQ125" s="108"/>
      <c r="GR125" s="108"/>
      <c r="GS125" s="108"/>
      <c r="GT125" s="108"/>
      <c r="GU125" s="108"/>
      <c r="GV125" s="108"/>
      <c r="GW125" s="108"/>
      <c r="GX125" s="108"/>
      <c r="GY125" s="108"/>
      <c r="GZ125" s="108"/>
      <c r="HA125" s="108"/>
      <c r="HB125" s="108"/>
      <c r="HC125" s="108"/>
      <c r="HD125" s="108"/>
      <c r="HE125" s="108"/>
      <c r="HF125" s="108"/>
      <c r="HG125" s="108"/>
      <c r="HH125" s="108"/>
      <c r="HI125" s="108"/>
      <c r="HJ125" s="108"/>
      <c r="HK125" s="108"/>
      <c r="HL125" s="108"/>
      <c r="HM125" s="108"/>
      <c r="HN125" s="108"/>
      <c r="HO125" s="108"/>
      <c r="HP125" s="108"/>
      <c r="HQ125" s="108"/>
      <c r="HR125" s="108"/>
      <c r="HS125" s="108"/>
      <c r="HT125" s="108"/>
      <c r="HU125" s="108"/>
      <c r="HV125" s="108"/>
      <c r="HW125" s="108"/>
      <c r="HX125" s="108"/>
      <c r="HY125" s="108"/>
      <c r="HZ125" s="108"/>
      <c r="IA125" s="108"/>
      <c r="IB125" s="108"/>
      <c r="IC125" s="108"/>
      <c r="ID125" s="108"/>
      <c r="IE125" s="108"/>
      <c r="IF125" s="108"/>
      <c r="IG125" s="108"/>
      <c r="IH125" s="108"/>
    </row>
    <row r="126" spans="1:242" s="32" customFormat="1" ht="24" customHeight="1" x14ac:dyDescent="0.2">
      <c r="A126" s="112" t="s">
        <v>255</v>
      </c>
      <c r="B126" s="51">
        <v>117</v>
      </c>
      <c r="C126" s="51" t="s">
        <v>256</v>
      </c>
      <c r="D126" s="33"/>
      <c r="E126" s="108">
        <f t="shared" si="229"/>
        <v>0</v>
      </c>
      <c r="F126" s="108">
        <f t="shared" si="177"/>
        <v>0</v>
      </c>
      <c r="G126" s="108">
        <f t="shared" si="178"/>
        <v>0</v>
      </c>
      <c r="H126" s="108">
        <f t="shared" si="179"/>
        <v>0</v>
      </c>
      <c r="I126" s="108">
        <f t="shared" si="259"/>
        <v>0</v>
      </c>
      <c r="J126" s="108"/>
      <c r="K126" s="108"/>
      <c r="L126" s="108"/>
      <c r="M126" s="108"/>
      <c r="N126" s="108"/>
      <c r="O126" s="108"/>
      <c r="P126" s="108"/>
      <c r="Q126" s="108"/>
      <c r="R126" s="108"/>
      <c r="S126" s="108"/>
      <c r="T126" s="108"/>
      <c r="U126" s="108"/>
      <c r="V126" s="108">
        <f t="shared" si="230"/>
        <v>0</v>
      </c>
      <c r="W126" s="108">
        <f t="shared" si="181"/>
        <v>0</v>
      </c>
      <c r="X126" s="108">
        <f t="shared" si="182"/>
        <v>0</v>
      </c>
      <c r="Y126" s="108">
        <f t="shared" si="183"/>
        <v>0</v>
      </c>
      <c r="Z126" s="108">
        <f t="shared" si="260"/>
        <v>0</v>
      </c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>
        <f t="shared" si="231"/>
        <v>0</v>
      </c>
      <c r="AN126" s="108">
        <f t="shared" si="185"/>
        <v>0</v>
      </c>
      <c r="AO126" s="108">
        <f t="shared" si="186"/>
        <v>0</v>
      </c>
      <c r="AP126" s="108">
        <f t="shared" si="187"/>
        <v>0</v>
      </c>
      <c r="AQ126" s="108">
        <f t="shared" si="261"/>
        <v>0</v>
      </c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>
        <f t="shared" si="189"/>
        <v>0</v>
      </c>
      <c r="BE126" s="108">
        <f t="shared" si="190"/>
        <v>0</v>
      </c>
      <c r="BF126" s="108">
        <f t="shared" si="191"/>
        <v>0</v>
      </c>
      <c r="BG126" s="108">
        <f t="shared" si="192"/>
        <v>0</v>
      </c>
      <c r="BH126" s="108">
        <f t="shared" si="262"/>
        <v>0</v>
      </c>
      <c r="BI126" s="108"/>
      <c r="BJ126" s="108"/>
      <c r="BK126" s="108"/>
      <c r="BL126" s="108"/>
      <c r="BM126" s="108"/>
      <c r="BN126" s="108"/>
      <c r="BO126" s="108"/>
      <c r="BP126" s="108"/>
      <c r="BQ126" s="108"/>
      <c r="BR126" s="108"/>
      <c r="BS126" s="108"/>
      <c r="BT126" s="108"/>
      <c r="BU126" s="108">
        <f t="shared" si="194"/>
        <v>0</v>
      </c>
      <c r="BV126" s="108">
        <f t="shared" si="195"/>
        <v>0</v>
      </c>
      <c r="BW126" s="108">
        <f t="shared" si="196"/>
        <v>0</v>
      </c>
      <c r="BX126" s="108">
        <f t="shared" si="197"/>
        <v>0</v>
      </c>
      <c r="BY126" s="108">
        <f t="shared" si="263"/>
        <v>0</v>
      </c>
      <c r="BZ126" s="108"/>
      <c r="CA126" s="108"/>
      <c r="CB126" s="108"/>
      <c r="CC126" s="108"/>
      <c r="CD126" s="108"/>
      <c r="CE126" s="108"/>
      <c r="CF126" s="108"/>
      <c r="CG126" s="108"/>
      <c r="CH126" s="108"/>
      <c r="CI126" s="108"/>
      <c r="CJ126" s="108"/>
      <c r="CK126" s="108"/>
      <c r="CL126" s="108">
        <f t="shared" si="199"/>
        <v>0</v>
      </c>
      <c r="CM126" s="108">
        <v>0</v>
      </c>
      <c r="CN126" s="108">
        <v>0</v>
      </c>
      <c r="CO126" s="108">
        <v>0</v>
      </c>
      <c r="CP126" s="108">
        <v>0</v>
      </c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>
        <f t="shared" si="264"/>
        <v>0</v>
      </c>
      <c r="DD126" s="108">
        <v>0</v>
      </c>
      <c r="DE126" s="108">
        <v>0</v>
      </c>
      <c r="DF126" s="108">
        <v>0</v>
      </c>
      <c r="DG126" s="108">
        <v>0</v>
      </c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>
        <f t="shared" si="200"/>
        <v>0</v>
      </c>
      <c r="DU126" s="108">
        <v>0</v>
      </c>
      <c r="DV126" s="108">
        <v>0</v>
      </c>
      <c r="DW126" s="108">
        <v>0</v>
      </c>
      <c r="DX126" s="108">
        <v>0</v>
      </c>
      <c r="DY126" s="108"/>
      <c r="DZ126" s="108"/>
      <c r="EA126" s="108"/>
      <c r="EB126" s="108"/>
      <c r="EC126" s="108"/>
      <c r="ED126" s="108"/>
      <c r="EE126" s="108"/>
      <c r="EF126" s="108"/>
      <c r="EG126" s="108"/>
      <c r="EH126" s="108"/>
      <c r="EI126" s="108"/>
      <c r="EJ126" s="108"/>
      <c r="EK126" s="108">
        <v>0</v>
      </c>
      <c r="EL126" s="108">
        <v>0</v>
      </c>
      <c r="EM126" s="108">
        <v>0</v>
      </c>
      <c r="EN126" s="108">
        <v>0</v>
      </c>
      <c r="EO126" s="108">
        <v>0</v>
      </c>
      <c r="EP126" s="108"/>
      <c r="EQ126" s="108"/>
      <c r="ER126" s="108"/>
      <c r="ES126" s="108"/>
      <c r="ET126" s="108"/>
      <c r="EU126" s="108"/>
      <c r="EV126" s="108"/>
      <c r="EW126" s="108"/>
      <c r="EX126" s="108"/>
      <c r="EY126" s="108"/>
      <c r="EZ126" s="108"/>
      <c r="FA126" s="108"/>
      <c r="FB126" s="108">
        <v>0</v>
      </c>
      <c r="FC126" s="108">
        <v>0</v>
      </c>
      <c r="FD126" s="108">
        <v>0</v>
      </c>
      <c r="FE126" s="108">
        <v>0</v>
      </c>
      <c r="FF126" s="108">
        <v>0</v>
      </c>
      <c r="FG126" s="108"/>
      <c r="FH126" s="108"/>
      <c r="FI126" s="108"/>
      <c r="FJ126" s="108"/>
      <c r="FK126" s="108"/>
      <c r="FL126" s="108"/>
      <c r="FM126" s="108"/>
      <c r="FN126" s="108"/>
      <c r="FO126" s="108"/>
      <c r="FP126" s="108"/>
      <c r="FQ126" s="108"/>
      <c r="FR126" s="108"/>
      <c r="FS126" s="108"/>
      <c r="FT126" s="108"/>
      <c r="FU126" s="108"/>
      <c r="FV126" s="108"/>
      <c r="FW126" s="108">
        <v>0</v>
      </c>
      <c r="FX126" s="108"/>
      <c r="FY126" s="108"/>
      <c r="FZ126" s="108"/>
      <c r="GA126" s="108"/>
      <c r="GB126" s="108"/>
      <c r="GC126" s="108"/>
      <c r="GD126" s="108"/>
      <c r="GE126" s="108"/>
      <c r="GF126" s="108"/>
      <c r="GG126" s="108"/>
      <c r="GH126" s="108"/>
      <c r="GI126" s="108"/>
      <c r="GJ126" s="108"/>
      <c r="GK126" s="108"/>
      <c r="GL126" s="108"/>
      <c r="GM126" s="108"/>
      <c r="GN126" s="108"/>
      <c r="GO126" s="108"/>
      <c r="GP126" s="108"/>
      <c r="GQ126" s="108"/>
      <c r="GR126" s="108"/>
      <c r="GS126" s="108"/>
      <c r="GT126" s="108"/>
      <c r="GU126" s="108"/>
      <c r="GV126" s="108"/>
      <c r="GW126" s="108"/>
      <c r="GX126" s="108"/>
      <c r="GY126" s="108"/>
      <c r="GZ126" s="108"/>
      <c r="HA126" s="108"/>
      <c r="HB126" s="108"/>
      <c r="HC126" s="108"/>
      <c r="HD126" s="108"/>
      <c r="HE126" s="108"/>
      <c r="HF126" s="108"/>
      <c r="HG126" s="108"/>
      <c r="HH126" s="108"/>
      <c r="HI126" s="108"/>
      <c r="HJ126" s="108"/>
      <c r="HK126" s="108"/>
      <c r="HL126" s="108"/>
      <c r="HM126" s="108"/>
      <c r="HN126" s="108"/>
      <c r="HO126" s="108"/>
      <c r="HP126" s="108"/>
      <c r="HQ126" s="108"/>
      <c r="HR126" s="108"/>
      <c r="HS126" s="108"/>
      <c r="HT126" s="108"/>
      <c r="HU126" s="108"/>
      <c r="HV126" s="108"/>
      <c r="HW126" s="108"/>
      <c r="HX126" s="108"/>
      <c r="HY126" s="108"/>
      <c r="HZ126" s="108"/>
      <c r="IA126" s="108"/>
      <c r="IB126" s="108"/>
      <c r="IC126" s="108"/>
      <c r="ID126" s="108"/>
      <c r="IE126" s="108"/>
      <c r="IF126" s="108"/>
      <c r="IG126" s="108"/>
      <c r="IH126" s="108"/>
    </row>
    <row r="127" spans="1:242" s="32" customFormat="1" ht="12.95" customHeight="1" x14ac:dyDescent="0.2">
      <c r="A127" s="112" t="s">
        <v>257</v>
      </c>
      <c r="B127" s="51">
        <v>118</v>
      </c>
      <c r="C127" s="51" t="s">
        <v>258</v>
      </c>
      <c r="D127" s="33"/>
      <c r="E127" s="108">
        <f t="shared" si="229"/>
        <v>0</v>
      </c>
      <c r="F127" s="108">
        <f t="shared" si="177"/>
        <v>0</v>
      </c>
      <c r="G127" s="108">
        <f t="shared" si="178"/>
        <v>0</v>
      </c>
      <c r="H127" s="108">
        <f t="shared" si="179"/>
        <v>0</v>
      </c>
      <c r="I127" s="108">
        <f t="shared" si="259"/>
        <v>0</v>
      </c>
      <c r="J127" s="108"/>
      <c r="K127" s="108"/>
      <c r="L127" s="108"/>
      <c r="M127" s="108"/>
      <c r="N127" s="108"/>
      <c r="O127" s="108"/>
      <c r="P127" s="108"/>
      <c r="Q127" s="108"/>
      <c r="R127" s="108"/>
      <c r="S127" s="108"/>
      <c r="T127" s="108"/>
      <c r="U127" s="108"/>
      <c r="V127" s="108">
        <f t="shared" si="230"/>
        <v>0</v>
      </c>
      <c r="W127" s="108">
        <f t="shared" si="181"/>
        <v>0</v>
      </c>
      <c r="X127" s="108">
        <f t="shared" si="182"/>
        <v>0</v>
      </c>
      <c r="Y127" s="108">
        <f t="shared" si="183"/>
        <v>0</v>
      </c>
      <c r="Z127" s="108">
        <f t="shared" si="260"/>
        <v>0</v>
      </c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>
        <f t="shared" si="231"/>
        <v>0</v>
      </c>
      <c r="AN127" s="108">
        <f t="shared" si="185"/>
        <v>0</v>
      </c>
      <c r="AO127" s="108">
        <f t="shared" si="186"/>
        <v>0</v>
      </c>
      <c r="AP127" s="108">
        <f t="shared" si="187"/>
        <v>0</v>
      </c>
      <c r="AQ127" s="108">
        <f t="shared" si="261"/>
        <v>0</v>
      </c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8"/>
      <c r="BD127" s="108">
        <f t="shared" si="189"/>
        <v>0</v>
      </c>
      <c r="BE127" s="108">
        <f t="shared" si="190"/>
        <v>0</v>
      </c>
      <c r="BF127" s="108">
        <f t="shared" si="191"/>
        <v>0</v>
      </c>
      <c r="BG127" s="108">
        <f t="shared" si="192"/>
        <v>0</v>
      </c>
      <c r="BH127" s="108">
        <f t="shared" si="262"/>
        <v>0</v>
      </c>
      <c r="BI127" s="108"/>
      <c r="BJ127" s="108"/>
      <c r="BK127" s="108"/>
      <c r="BL127" s="108"/>
      <c r="BM127" s="108"/>
      <c r="BN127" s="108"/>
      <c r="BO127" s="108"/>
      <c r="BP127" s="108"/>
      <c r="BQ127" s="108"/>
      <c r="BR127" s="108"/>
      <c r="BS127" s="108"/>
      <c r="BT127" s="108"/>
      <c r="BU127" s="108">
        <f t="shared" si="194"/>
        <v>0</v>
      </c>
      <c r="BV127" s="108">
        <f t="shared" si="195"/>
        <v>0</v>
      </c>
      <c r="BW127" s="108">
        <f t="shared" si="196"/>
        <v>0</v>
      </c>
      <c r="BX127" s="108">
        <f t="shared" si="197"/>
        <v>0</v>
      </c>
      <c r="BY127" s="108">
        <f t="shared" si="263"/>
        <v>0</v>
      </c>
      <c r="BZ127" s="108"/>
      <c r="CA127" s="108"/>
      <c r="CB127" s="108"/>
      <c r="CC127" s="108"/>
      <c r="CD127" s="108"/>
      <c r="CE127" s="108"/>
      <c r="CF127" s="108"/>
      <c r="CG127" s="108"/>
      <c r="CH127" s="108"/>
      <c r="CI127" s="108"/>
      <c r="CJ127" s="108"/>
      <c r="CK127" s="108"/>
      <c r="CL127" s="108">
        <f t="shared" si="199"/>
        <v>0</v>
      </c>
      <c r="CM127" s="108">
        <v>0</v>
      </c>
      <c r="CN127" s="108">
        <v>0</v>
      </c>
      <c r="CO127" s="108">
        <v>0</v>
      </c>
      <c r="CP127" s="108">
        <v>0</v>
      </c>
      <c r="CQ127" s="108"/>
      <c r="CR127" s="108"/>
      <c r="CS127" s="108"/>
      <c r="CT127" s="108"/>
      <c r="CU127" s="108"/>
      <c r="CV127" s="108"/>
      <c r="CW127" s="108"/>
      <c r="CX127" s="108"/>
      <c r="CY127" s="108"/>
      <c r="CZ127" s="108"/>
      <c r="DA127" s="108"/>
      <c r="DB127" s="108"/>
      <c r="DC127" s="108">
        <f t="shared" si="264"/>
        <v>0</v>
      </c>
      <c r="DD127" s="108">
        <v>0</v>
      </c>
      <c r="DE127" s="108">
        <v>0</v>
      </c>
      <c r="DF127" s="108">
        <v>0</v>
      </c>
      <c r="DG127" s="108">
        <v>0</v>
      </c>
      <c r="DH127" s="108"/>
      <c r="DI127" s="108"/>
      <c r="DJ127" s="108"/>
      <c r="DK127" s="108"/>
      <c r="DL127" s="108"/>
      <c r="DM127" s="108"/>
      <c r="DN127" s="108"/>
      <c r="DO127" s="108"/>
      <c r="DP127" s="108"/>
      <c r="DQ127" s="108"/>
      <c r="DR127" s="108"/>
      <c r="DS127" s="108"/>
      <c r="DT127" s="108">
        <f t="shared" si="200"/>
        <v>0</v>
      </c>
      <c r="DU127" s="108">
        <v>0</v>
      </c>
      <c r="DV127" s="108">
        <v>0</v>
      </c>
      <c r="DW127" s="108">
        <v>0</v>
      </c>
      <c r="DX127" s="108">
        <v>0</v>
      </c>
      <c r="DY127" s="108"/>
      <c r="DZ127" s="108"/>
      <c r="EA127" s="108"/>
      <c r="EB127" s="108"/>
      <c r="EC127" s="108"/>
      <c r="ED127" s="108"/>
      <c r="EE127" s="108"/>
      <c r="EF127" s="108"/>
      <c r="EG127" s="108"/>
      <c r="EH127" s="108"/>
      <c r="EI127" s="108"/>
      <c r="EJ127" s="108"/>
      <c r="EK127" s="108">
        <v>0</v>
      </c>
      <c r="EL127" s="108">
        <v>0</v>
      </c>
      <c r="EM127" s="108">
        <v>0</v>
      </c>
      <c r="EN127" s="108">
        <v>0</v>
      </c>
      <c r="EO127" s="108">
        <v>0</v>
      </c>
      <c r="EP127" s="108"/>
      <c r="EQ127" s="108"/>
      <c r="ER127" s="108"/>
      <c r="ES127" s="108"/>
      <c r="ET127" s="108"/>
      <c r="EU127" s="108"/>
      <c r="EV127" s="108"/>
      <c r="EW127" s="108"/>
      <c r="EX127" s="108"/>
      <c r="EY127" s="108"/>
      <c r="EZ127" s="108"/>
      <c r="FA127" s="108"/>
      <c r="FB127" s="108">
        <v>0</v>
      </c>
      <c r="FC127" s="108">
        <v>0</v>
      </c>
      <c r="FD127" s="108">
        <v>0</v>
      </c>
      <c r="FE127" s="108">
        <v>0</v>
      </c>
      <c r="FF127" s="108">
        <v>0</v>
      </c>
      <c r="FG127" s="108"/>
      <c r="FH127" s="108"/>
      <c r="FI127" s="108"/>
      <c r="FJ127" s="108"/>
      <c r="FK127" s="108"/>
      <c r="FL127" s="108"/>
      <c r="FM127" s="108"/>
      <c r="FN127" s="108"/>
      <c r="FO127" s="108"/>
      <c r="FP127" s="108"/>
      <c r="FQ127" s="108"/>
      <c r="FR127" s="108"/>
      <c r="FS127" s="108"/>
      <c r="FT127" s="108"/>
      <c r="FU127" s="108"/>
      <c r="FV127" s="108"/>
      <c r="FW127" s="108">
        <v>0</v>
      </c>
      <c r="FX127" s="108"/>
      <c r="FY127" s="108"/>
      <c r="FZ127" s="108"/>
      <c r="GA127" s="108"/>
      <c r="GB127" s="108"/>
      <c r="GC127" s="108"/>
      <c r="GD127" s="108"/>
      <c r="GE127" s="108"/>
      <c r="GF127" s="108"/>
      <c r="GG127" s="108"/>
      <c r="GH127" s="108"/>
      <c r="GI127" s="108"/>
      <c r="GJ127" s="108"/>
      <c r="GK127" s="108"/>
      <c r="GL127" s="108"/>
      <c r="GM127" s="108"/>
      <c r="GN127" s="108"/>
      <c r="GO127" s="108"/>
      <c r="GP127" s="108"/>
      <c r="GQ127" s="108"/>
      <c r="GR127" s="108"/>
      <c r="GS127" s="108"/>
      <c r="GT127" s="108"/>
      <c r="GU127" s="108"/>
      <c r="GV127" s="108"/>
      <c r="GW127" s="108"/>
      <c r="GX127" s="108"/>
      <c r="GY127" s="108"/>
      <c r="GZ127" s="108"/>
      <c r="HA127" s="108"/>
      <c r="HB127" s="108"/>
      <c r="HC127" s="108"/>
      <c r="HD127" s="108"/>
      <c r="HE127" s="108"/>
      <c r="HF127" s="108"/>
      <c r="HG127" s="108"/>
      <c r="HH127" s="108"/>
      <c r="HI127" s="108"/>
      <c r="HJ127" s="108"/>
      <c r="HK127" s="108"/>
      <c r="HL127" s="108"/>
      <c r="HM127" s="108"/>
      <c r="HN127" s="108"/>
      <c r="HO127" s="108"/>
      <c r="HP127" s="108"/>
      <c r="HQ127" s="108"/>
      <c r="HR127" s="108"/>
      <c r="HS127" s="108"/>
      <c r="HT127" s="108"/>
      <c r="HU127" s="108"/>
      <c r="HV127" s="108"/>
      <c r="HW127" s="108"/>
      <c r="HX127" s="108"/>
      <c r="HY127" s="108"/>
      <c r="HZ127" s="108"/>
      <c r="IA127" s="108"/>
      <c r="IB127" s="108"/>
      <c r="IC127" s="108"/>
      <c r="ID127" s="108"/>
      <c r="IE127" s="108"/>
      <c r="IF127" s="108"/>
      <c r="IG127" s="108"/>
      <c r="IH127" s="108"/>
    </row>
    <row r="128" spans="1:242" s="32" customFormat="1" ht="24" customHeight="1" x14ac:dyDescent="0.2">
      <c r="A128" s="112" t="s">
        <v>259</v>
      </c>
      <c r="B128" s="51">
        <v>119</v>
      </c>
      <c r="C128" s="51" t="s">
        <v>260</v>
      </c>
      <c r="D128" s="30"/>
      <c r="E128" s="108">
        <f t="shared" si="229"/>
        <v>16</v>
      </c>
      <c r="F128" s="108">
        <f t="shared" si="177"/>
        <v>0</v>
      </c>
      <c r="G128" s="108">
        <f t="shared" si="178"/>
        <v>0</v>
      </c>
      <c r="H128" s="108">
        <f t="shared" si="179"/>
        <v>0</v>
      </c>
      <c r="I128" s="108">
        <f t="shared" si="259"/>
        <v>16</v>
      </c>
      <c r="J128" s="108">
        <f t="shared" ref="J128:U128" si="301">J129+J130+J131</f>
        <v>0</v>
      </c>
      <c r="K128" s="108">
        <f t="shared" si="301"/>
        <v>0</v>
      </c>
      <c r="L128" s="108">
        <f t="shared" si="301"/>
        <v>0</v>
      </c>
      <c r="M128" s="108">
        <f t="shared" si="301"/>
        <v>0</v>
      </c>
      <c r="N128" s="108">
        <f t="shared" si="301"/>
        <v>0</v>
      </c>
      <c r="O128" s="108">
        <f t="shared" si="301"/>
        <v>0</v>
      </c>
      <c r="P128" s="108">
        <f t="shared" si="301"/>
        <v>0</v>
      </c>
      <c r="Q128" s="108">
        <f t="shared" si="301"/>
        <v>0</v>
      </c>
      <c r="R128" s="108">
        <f t="shared" si="301"/>
        <v>0</v>
      </c>
      <c r="S128" s="108">
        <f t="shared" si="301"/>
        <v>0</v>
      </c>
      <c r="T128" s="108">
        <f t="shared" si="301"/>
        <v>0</v>
      </c>
      <c r="U128" s="108">
        <f t="shared" si="301"/>
        <v>16</v>
      </c>
      <c r="V128" s="108">
        <f t="shared" si="230"/>
        <v>5</v>
      </c>
      <c r="W128" s="108">
        <f t="shared" si="181"/>
        <v>0</v>
      </c>
      <c r="X128" s="108">
        <f t="shared" si="182"/>
        <v>0</v>
      </c>
      <c r="Y128" s="108">
        <f t="shared" si="183"/>
        <v>0</v>
      </c>
      <c r="Z128" s="108">
        <f t="shared" si="260"/>
        <v>5</v>
      </c>
      <c r="AA128" s="108">
        <f t="shared" ref="AA128:AL128" si="302">AA129+AA130+AA131</f>
        <v>0</v>
      </c>
      <c r="AB128" s="108">
        <f t="shared" si="302"/>
        <v>0</v>
      </c>
      <c r="AC128" s="108">
        <f t="shared" si="302"/>
        <v>0</v>
      </c>
      <c r="AD128" s="108">
        <f t="shared" si="302"/>
        <v>0</v>
      </c>
      <c r="AE128" s="108">
        <f t="shared" si="302"/>
        <v>0</v>
      </c>
      <c r="AF128" s="108">
        <f t="shared" si="302"/>
        <v>0</v>
      </c>
      <c r="AG128" s="108">
        <f t="shared" si="302"/>
        <v>0</v>
      </c>
      <c r="AH128" s="108">
        <f t="shared" si="302"/>
        <v>0</v>
      </c>
      <c r="AI128" s="108">
        <f t="shared" si="302"/>
        <v>0</v>
      </c>
      <c r="AJ128" s="108">
        <f t="shared" si="302"/>
        <v>0</v>
      </c>
      <c r="AK128" s="108">
        <f t="shared" si="302"/>
        <v>0</v>
      </c>
      <c r="AL128" s="108">
        <f t="shared" si="302"/>
        <v>5</v>
      </c>
      <c r="AM128" s="108">
        <f t="shared" si="231"/>
        <v>369.6</v>
      </c>
      <c r="AN128" s="108">
        <f t="shared" si="185"/>
        <v>0</v>
      </c>
      <c r="AO128" s="108">
        <f t="shared" si="186"/>
        <v>0</v>
      </c>
      <c r="AP128" s="108">
        <f t="shared" si="187"/>
        <v>0</v>
      </c>
      <c r="AQ128" s="108">
        <f t="shared" si="261"/>
        <v>369.6</v>
      </c>
      <c r="AR128" s="108">
        <f t="shared" ref="AR128:BC128" si="303">AR129+AR130+AR131</f>
        <v>0</v>
      </c>
      <c r="AS128" s="108">
        <f t="shared" si="303"/>
        <v>0</v>
      </c>
      <c r="AT128" s="108">
        <f t="shared" si="303"/>
        <v>0</v>
      </c>
      <c r="AU128" s="108">
        <f t="shared" si="303"/>
        <v>0</v>
      </c>
      <c r="AV128" s="108">
        <f t="shared" si="303"/>
        <v>0</v>
      </c>
      <c r="AW128" s="108">
        <f t="shared" si="303"/>
        <v>0</v>
      </c>
      <c r="AX128" s="108">
        <f t="shared" si="303"/>
        <v>0</v>
      </c>
      <c r="AY128" s="108">
        <f t="shared" si="303"/>
        <v>0</v>
      </c>
      <c r="AZ128" s="108">
        <f t="shared" si="303"/>
        <v>0</v>
      </c>
      <c r="BA128" s="108">
        <f t="shared" si="303"/>
        <v>0</v>
      </c>
      <c r="BB128" s="108">
        <f t="shared" si="303"/>
        <v>0</v>
      </c>
      <c r="BC128" s="108">
        <f t="shared" si="303"/>
        <v>369.6</v>
      </c>
      <c r="BD128" s="108">
        <f t="shared" si="189"/>
        <v>29906</v>
      </c>
      <c r="BE128" s="108">
        <f t="shared" si="190"/>
        <v>0</v>
      </c>
      <c r="BF128" s="108">
        <f t="shared" si="191"/>
        <v>0</v>
      </c>
      <c r="BG128" s="108">
        <f t="shared" si="192"/>
        <v>0</v>
      </c>
      <c r="BH128" s="108">
        <f t="shared" si="262"/>
        <v>29906</v>
      </c>
      <c r="BI128" s="108">
        <f t="shared" ref="BI128:BT128" si="304">BI129+BI130+BI131</f>
        <v>0</v>
      </c>
      <c r="BJ128" s="108">
        <f t="shared" si="304"/>
        <v>0</v>
      </c>
      <c r="BK128" s="108">
        <f t="shared" si="304"/>
        <v>0</v>
      </c>
      <c r="BL128" s="108">
        <f t="shared" si="304"/>
        <v>0</v>
      </c>
      <c r="BM128" s="108">
        <f t="shared" si="304"/>
        <v>0</v>
      </c>
      <c r="BN128" s="108">
        <f t="shared" si="304"/>
        <v>0</v>
      </c>
      <c r="BO128" s="108">
        <f t="shared" si="304"/>
        <v>0</v>
      </c>
      <c r="BP128" s="108">
        <f t="shared" si="304"/>
        <v>0</v>
      </c>
      <c r="BQ128" s="108">
        <f t="shared" si="304"/>
        <v>0</v>
      </c>
      <c r="BR128" s="108">
        <f t="shared" si="304"/>
        <v>0</v>
      </c>
      <c r="BS128" s="108">
        <f t="shared" si="304"/>
        <v>0</v>
      </c>
      <c r="BT128" s="108">
        <f t="shared" si="304"/>
        <v>29906</v>
      </c>
      <c r="BU128" s="108">
        <f t="shared" si="194"/>
        <v>47349</v>
      </c>
      <c r="BV128" s="108">
        <f t="shared" si="195"/>
        <v>0</v>
      </c>
      <c r="BW128" s="108">
        <f t="shared" si="196"/>
        <v>0</v>
      </c>
      <c r="BX128" s="108">
        <f t="shared" si="197"/>
        <v>0</v>
      </c>
      <c r="BY128" s="108">
        <f t="shared" si="263"/>
        <v>47349</v>
      </c>
      <c r="BZ128" s="108">
        <f t="shared" ref="BZ128:CK128" si="305">BZ129+BZ130+BZ131</f>
        <v>0</v>
      </c>
      <c r="CA128" s="108">
        <f t="shared" si="305"/>
        <v>0</v>
      </c>
      <c r="CB128" s="108">
        <f t="shared" si="305"/>
        <v>0</v>
      </c>
      <c r="CC128" s="108">
        <f t="shared" si="305"/>
        <v>0</v>
      </c>
      <c r="CD128" s="108">
        <f t="shared" si="305"/>
        <v>0</v>
      </c>
      <c r="CE128" s="108">
        <f t="shared" si="305"/>
        <v>0</v>
      </c>
      <c r="CF128" s="108">
        <f t="shared" si="305"/>
        <v>0</v>
      </c>
      <c r="CG128" s="108">
        <f t="shared" si="305"/>
        <v>0</v>
      </c>
      <c r="CH128" s="108">
        <f t="shared" si="305"/>
        <v>0</v>
      </c>
      <c r="CI128" s="108">
        <f t="shared" si="305"/>
        <v>0</v>
      </c>
      <c r="CJ128" s="108">
        <f t="shared" si="305"/>
        <v>0</v>
      </c>
      <c r="CK128" s="108">
        <f t="shared" si="305"/>
        <v>47349</v>
      </c>
      <c r="CL128" s="108">
        <f t="shared" si="199"/>
        <v>134288</v>
      </c>
      <c r="CM128" s="108">
        <v>23965.5</v>
      </c>
      <c r="CN128" s="108">
        <v>32262.5</v>
      </c>
      <c r="CO128" s="108">
        <v>33861.599999999999</v>
      </c>
      <c r="CP128" s="108">
        <v>44198.400000000001</v>
      </c>
      <c r="CQ128" s="108">
        <f t="shared" ref="CQ128:DC128" si="306">CQ129+CQ130+CQ131</f>
        <v>1669.2</v>
      </c>
      <c r="CR128" s="108">
        <f t="shared" si="306"/>
        <v>11694.6</v>
      </c>
      <c r="CS128" s="108">
        <f t="shared" si="306"/>
        <v>23965.5</v>
      </c>
      <c r="CT128" s="108">
        <v>35820.6</v>
      </c>
      <c r="CU128" s="108">
        <f t="shared" si="306"/>
        <v>47611.5</v>
      </c>
      <c r="CV128" s="108">
        <f t="shared" si="306"/>
        <v>56228</v>
      </c>
      <c r="CW128" s="108">
        <f t="shared" si="306"/>
        <v>65629.399999999994</v>
      </c>
      <c r="CX128" s="108">
        <f t="shared" si="306"/>
        <v>77165.2</v>
      </c>
      <c r="CY128" s="108">
        <f t="shared" si="306"/>
        <v>90089.600000000006</v>
      </c>
      <c r="CZ128" s="108">
        <f t="shared" si="306"/>
        <v>107112</v>
      </c>
      <c r="DA128" s="108">
        <f t="shared" si="306"/>
        <v>120352.1</v>
      </c>
      <c r="DB128" s="108">
        <f t="shared" si="306"/>
        <v>134288</v>
      </c>
      <c r="DC128" s="108">
        <f t="shared" si="306"/>
        <v>196563</v>
      </c>
      <c r="DD128" s="108">
        <v>34282.1</v>
      </c>
      <c r="DE128" s="108">
        <v>37103.5</v>
      </c>
      <c r="DF128" s="108">
        <v>49361.1</v>
      </c>
      <c r="DG128" s="108">
        <v>75816.3</v>
      </c>
      <c r="DH128" s="108">
        <f>DH129+DH130+DH131</f>
        <v>9626.1</v>
      </c>
      <c r="DI128" s="108">
        <f>DI129+DI130+DI131</f>
        <v>20800.099999999999</v>
      </c>
      <c r="DJ128" s="108">
        <v>34282.1</v>
      </c>
      <c r="DK128" s="108">
        <f t="shared" ref="DK128:DS128" si="307">DK129+DK130+DK131</f>
        <v>47976.4</v>
      </c>
      <c r="DL128" s="108">
        <f t="shared" si="307"/>
        <v>59563.3</v>
      </c>
      <c r="DM128" s="108">
        <f t="shared" si="307"/>
        <v>71385.600000000006</v>
      </c>
      <c r="DN128" s="108">
        <f t="shared" si="307"/>
        <v>89820.9</v>
      </c>
      <c r="DO128" s="108">
        <f t="shared" si="307"/>
        <v>105407.5</v>
      </c>
      <c r="DP128" s="108">
        <f t="shared" si="307"/>
        <v>120746.7</v>
      </c>
      <c r="DQ128" s="108">
        <f t="shared" si="307"/>
        <v>139080.1</v>
      </c>
      <c r="DR128" s="108">
        <f t="shared" si="307"/>
        <v>166030.9</v>
      </c>
      <c r="DS128" s="108">
        <f t="shared" si="307"/>
        <v>196563</v>
      </c>
      <c r="DT128" s="108">
        <f t="shared" si="200"/>
        <v>244934</v>
      </c>
      <c r="DU128" s="108">
        <v>47889.5</v>
      </c>
      <c r="DV128" s="108">
        <v>32114.1</v>
      </c>
      <c r="DW128" s="108">
        <v>73334.899999999994</v>
      </c>
      <c r="DX128" s="108">
        <v>91595.5</v>
      </c>
      <c r="DY128" s="108">
        <f t="shared" ref="DY128:EJ128" si="308">DY129+DY130+DY131</f>
        <v>22059.200000000001</v>
      </c>
      <c r="DZ128" s="108">
        <f t="shared" si="308"/>
        <v>35439</v>
      </c>
      <c r="EA128" s="108">
        <f t="shared" si="308"/>
        <v>47889.5</v>
      </c>
      <c r="EB128" s="108">
        <f t="shared" si="308"/>
        <v>63084.3</v>
      </c>
      <c r="EC128" s="108">
        <f t="shared" si="308"/>
        <v>68045.100000000006</v>
      </c>
      <c r="ED128" s="108">
        <f t="shared" si="308"/>
        <v>80003.600000000006</v>
      </c>
      <c r="EE128" s="108">
        <f t="shared" si="308"/>
        <v>100866.8</v>
      </c>
      <c r="EF128" s="108">
        <f t="shared" si="308"/>
        <v>125363.3</v>
      </c>
      <c r="EG128" s="108">
        <f t="shared" si="308"/>
        <v>153338.5</v>
      </c>
      <c r="EH128" s="108">
        <f t="shared" si="308"/>
        <v>181888.5</v>
      </c>
      <c r="EI128" s="108">
        <f t="shared" si="308"/>
        <v>214693.6</v>
      </c>
      <c r="EJ128" s="108">
        <f t="shared" si="308"/>
        <v>244934</v>
      </c>
      <c r="EK128" s="108">
        <v>0</v>
      </c>
      <c r="EL128" s="108">
        <v>0</v>
      </c>
      <c r="EM128" s="108">
        <v>0</v>
      </c>
      <c r="EN128" s="108">
        <v>0</v>
      </c>
      <c r="EO128" s="108">
        <v>0</v>
      </c>
      <c r="EP128" s="108">
        <f t="shared" ref="EP128:EW128" si="309">EP129+EP130+EP131</f>
        <v>0</v>
      </c>
      <c r="EQ128" s="108">
        <f t="shared" si="309"/>
        <v>0</v>
      </c>
      <c r="ER128" s="108">
        <f t="shared" si="309"/>
        <v>0</v>
      </c>
      <c r="ES128" s="108">
        <f t="shared" si="309"/>
        <v>0</v>
      </c>
      <c r="ET128" s="108">
        <f t="shared" si="309"/>
        <v>0</v>
      </c>
      <c r="EU128" s="108">
        <f t="shared" si="309"/>
        <v>0</v>
      </c>
      <c r="EV128" s="108">
        <f t="shared" si="309"/>
        <v>0</v>
      </c>
      <c r="EW128" s="108">
        <f t="shared" si="309"/>
        <v>0</v>
      </c>
      <c r="EX128" s="108">
        <v>0</v>
      </c>
      <c r="EY128" s="108">
        <v>0</v>
      </c>
      <c r="EZ128" s="108">
        <v>0</v>
      </c>
      <c r="FA128" s="108">
        <v>0</v>
      </c>
      <c r="FB128" s="108">
        <v>0</v>
      </c>
      <c r="FC128" s="108">
        <v>0</v>
      </c>
      <c r="FD128" s="108">
        <v>0</v>
      </c>
      <c r="FE128" s="108">
        <v>0</v>
      </c>
      <c r="FF128" s="108">
        <v>0</v>
      </c>
      <c r="FG128" s="108"/>
      <c r="FH128" s="108"/>
      <c r="FI128" s="108"/>
      <c r="FJ128" s="108"/>
      <c r="FK128" s="108"/>
      <c r="FL128" s="108"/>
      <c r="FM128" s="108"/>
      <c r="FN128" s="108"/>
      <c r="FO128" s="108"/>
      <c r="FP128" s="108"/>
      <c r="FQ128" s="108"/>
      <c r="FR128" s="108"/>
      <c r="FS128" s="108"/>
      <c r="FT128" s="108"/>
      <c r="FU128" s="108"/>
      <c r="FV128" s="108"/>
      <c r="FW128" s="108">
        <v>0</v>
      </c>
      <c r="FX128" s="108"/>
      <c r="FY128" s="108"/>
      <c r="FZ128" s="108"/>
      <c r="GA128" s="108"/>
      <c r="GB128" s="108"/>
      <c r="GC128" s="108"/>
      <c r="GD128" s="108"/>
      <c r="GE128" s="108"/>
      <c r="GF128" s="108"/>
      <c r="GG128" s="108"/>
      <c r="GH128" s="108"/>
      <c r="GI128" s="108"/>
      <c r="GJ128" s="108"/>
      <c r="GK128" s="108"/>
      <c r="GL128" s="108"/>
      <c r="GM128" s="108"/>
      <c r="GN128" s="108"/>
      <c r="GO128" s="108"/>
      <c r="GP128" s="108"/>
      <c r="GQ128" s="108"/>
      <c r="GR128" s="108"/>
      <c r="GS128" s="108"/>
      <c r="GT128" s="108"/>
      <c r="GU128" s="108"/>
      <c r="GV128" s="108"/>
      <c r="GW128" s="108"/>
      <c r="GX128" s="108"/>
      <c r="GY128" s="108"/>
      <c r="GZ128" s="108"/>
      <c r="HA128" s="108"/>
      <c r="HB128" s="108"/>
      <c r="HC128" s="108"/>
      <c r="HD128" s="108"/>
      <c r="HE128" s="108"/>
      <c r="HF128" s="108"/>
      <c r="HG128" s="108"/>
      <c r="HH128" s="108"/>
      <c r="HI128" s="108"/>
      <c r="HJ128" s="108"/>
      <c r="HK128" s="108"/>
      <c r="HL128" s="108"/>
      <c r="HM128" s="108"/>
      <c r="HN128" s="108"/>
      <c r="HO128" s="108"/>
      <c r="HP128" s="108"/>
      <c r="HQ128" s="108"/>
      <c r="HR128" s="108"/>
      <c r="HS128" s="108"/>
      <c r="HT128" s="108"/>
      <c r="HU128" s="108"/>
      <c r="HV128" s="108"/>
      <c r="HW128" s="108"/>
      <c r="HX128" s="108"/>
      <c r="HY128" s="108"/>
      <c r="HZ128" s="108"/>
      <c r="IA128" s="108"/>
      <c r="IB128" s="108"/>
      <c r="IC128" s="108"/>
      <c r="ID128" s="108"/>
      <c r="IE128" s="108"/>
      <c r="IF128" s="108"/>
      <c r="IG128" s="108"/>
      <c r="IH128" s="108"/>
    </row>
    <row r="129" spans="1:242" s="32" customFormat="1" ht="24" customHeight="1" x14ac:dyDescent="0.2">
      <c r="A129" s="112" t="s">
        <v>261</v>
      </c>
      <c r="B129" s="51">
        <v>120</v>
      </c>
      <c r="C129" s="51" t="s">
        <v>262</v>
      </c>
      <c r="D129" s="33"/>
      <c r="E129" s="108">
        <f t="shared" si="229"/>
        <v>0</v>
      </c>
      <c r="F129" s="108">
        <f t="shared" si="177"/>
        <v>0</v>
      </c>
      <c r="G129" s="108">
        <f t="shared" si="178"/>
        <v>0</v>
      </c>
      <c r="H129" s="108">
        <f t="shared" si="179"/>
        <v>0</v>
      </c>
      <c r="I129" s="108">
        <f>Y129</f>
        <v>0</v>
      </c>
      <c r="J129" s="108"/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08"/>
      <c r="V129" s="108">
        <f t="shared" si="230"/>
        <v>0</v>
      </c>
      <c r="W129" s="108">
        <f t="shared" si="181"/>
        <v>0</v>
      </c>
      <c r="X129" s="108">
        <f t="shared" si="182"/>
        <v>0</v>
      </c>
      <c r="Y129" s="108">
        <f t="shared" si="183"/>
        <v>0</v>
      </c>
      <c r="Z129" s="108">
        <f>AP129</f>
        <v>0</v>
      </c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>
        <f t="shared" si="231"/>
        <v>0</v>
      </c>
      <c r="AN129" s="108">
        <f t="shared" si="185"/>
        <v>0</v>
      </c>
      <c r="AO129" s="108">
        <f t="shared" si="186"/>
        <v>0</v>
      </c>
      <c r="AP129" s="108">
        <f t="shared" si="187"/>
        <v>0</v>
      </c>
      <c r="AQ129" s="108">
        <f>BG129</f>
        <v>0</v>
      </c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8"/>
      <c r="BD129" s="108">
        <f t="shared" si="189"/>
        <v>0</v>
      </c>
      <c r="BE129" s="108">
        <f t="shared" si="190"/>
        <v>0</v>
      </c>
      <c r="BF129" s="108">
        <f t="shared" si="191"/>
        <v>0</v>
      </c>
      <c r="BG129" s="108">
        <f t="shared" si="192"/>
        <v>0</v>
      </c>
      <c r="BH129" s="108">
        <f>BX129</f>
        <v>0</v>
      </c>
      <c r="BI129" s="108"/>
      <c r="BJ129" s="108"/>
      <c r="BK129" s="108"/>
      <c r="BL129" s="110"/>
      <c r="BM129" s="108"/>
      <c r="BN129" s="108"/>
      <c r="BO129" s="108"/>
      <c r="BP129" s="108"/>
      <c r="BQ129" s="108"/>
      <c r="BR129" s="108"/>
      <c r="BS129" s="108"/>
      <c r="BT129" s="108"/>
      <c r="BU129" s="110">
        <f t="shared" si="194"/>
        <v>0</v>
      </c>
      <c r="BV129" s="108">
        <f t="shared" si="195"/>
        <v>0</v>
      </c>
      <c r="BW129" s="108">
        <f t="shared" si="196"/>
        <v>0</v>
      </c>
      <c r="BX129" s="108">
        <f t="shared" si="197"/>
        <v>0</v>
      </c>
      <c r="BY129" s="108">
        <f>CO129</f>
        <v>0</v>
      </c>
      <c r="BZ129" s="108"/>
      <c r="CA129" s="108"/>
      <c r="CB129" s="108"/>
      <c r="CC129" s="110"/>
      <c r="CD129" s="108"/>
      <c r="CE129" s="108"/>
      <c r="CF129" s="108"/>
      <c r="CG129" s="108"/>
      <c r="CH129" s="108"/>
      <c r="CI129" s="108"/>
      <c r="CJ129" s="108"/>
      <c r="CK129" s="108"/>
      <c r="CL129" s="108">
        <f t="shared" si="199"/>
        <v>0</v>
      </c>
      <c r="CM129" s="108">
        <v>0</v>
      </c>
      <c r="CN129" s="108">
        <v>0</v>
      </c>
      <c r="CO129" s="108">
        <v>0</v>
      </c>
      <c r="CP129" s="108">
        <v>0</v>
      </c>
      <c r="CQ129" s="108"/>
      <c r="CR129" s="108"/>
      <c r="CS129" s="110"/>
      <c r="CT129" s="108"/>
      <c r="CU129" s="108"/>
      <c r="CV129" s="108"/>
      <c r="CW129" s="108"/>
      <c r="CX129" s="108"/>
      <c r="CY129" s="108"/>
      <c r="CZ129" s="108"/>
      <c r="DA129" s="108"/>
      <c r="DB129" s="110"/>
      <c r="DC129" s="108">
        <f t="shared" ref="DC129:DC162" si="310">DS129</f>
        <v>0</v>
      </c>
      <c r="DD129" s="108">
        <v>0</v>
      </c>
      <c r="DE129" s="108">
        <v>0</v>
      </c>
      <c r="DF129" s="108">
        <v>0</v>
      </c>
      <c r="DG129" s="108">
        <v>0</v>
      </c>
      <c r="DH129" s="108"/>
      <c r="DI129" s="108"/>
      <c r="DJ129" s="108"/>
      <c r="DK129" s="108"/>
      <c r="DL129" s="108"/>
      <c r="DM129" s="108"/>
      <c r="DN129" s="108"/>
      <c r="DO129" s="108"/>
      <c r="DP129" s="108"/>
      <c r="DQ129" s="108"/>
      <c r="DR129" s="108"/>
      <c r="DS129" s="108"/>
      <c r="DT129" s="108">
        <f t="shared" si="200"/>
        <v>0</v>
      </c>
      <c r="DU129" s="108">
        <v>0</v>
      </c>
      <c r="DV129" s="108">
        <v>0</v>
      </c>
      <c r="DW129" s="108">
        <v>0</v>
      </c>
      <c r="DX129" s="108">
        <v>0</v>
      </c>
      <c r="DY129" s="108"/>
      <c r="DZ129" s="108"/>
      <c r="EA129" s="108"/>
      <c r="EB129" s="108"/>
      <c r="EC129" s="108"/>
      <c r="ED129" s="108"/>
      <c r="EE129" s="108"/>
      <c r="EF129" s="108"/>
      <c r="EG129" s="108"/>
      <c r="EH129" s="108"/>
      <c r="EI129" s="108"/>
      <c r="EJ129" s="108"/>
      <c r="EK129" s="108">
        <v>0</v>
      </c>
      <c r="EL129" s="108">
        <v>0</v>
      </c>
      <c r="EM129" s="108">
        <v>0</v>
      </c>
      <c r="EN129" s="108">
        <v>0</v>
      </c>
      <c r="EO129" s="108">
        <v>0</v>
      </c>
      <c r="EP129" s="108"/>
      <c r="EQ129" s="108"/>
      <c r="ER129" s="108"/>
      <c r="ES129" s="108"/>
      <c r="ET129" s="108"/>
      <c r="EU129" s="108"/>
      <c r="EV129" s="108"/>
      <c r="EW129" s="108"/>
      <c r="EX129" s="108"/>
      <c r="EY129" s="108"/>
      <c r="EZ129" s="108"/>
      <c r="FA129" s="108"/>
      <c r="FB129" s="108">
        <v>0</v>
      </c>
      <c r="FC129" s="108">
        <v>0</v>
      </c>
      <c r="FD129" s="108">
        <v>0</v>
      </c>
      <c r="FE129" s="108">
        <v>0</v>
      </c>
      <c r="FF129" s="108">
        <v>0</v>
      </c>
      <c r="FG129" s="108"/>
      <c r="FH129" s="108"/>
      <c r="FI129" s="108"/>
      <c r="FJ129" s="108"/>
      <c r="FK129" s="108"/>
      <c r="FL129" s="108"/>
      <c r="FM129" s="108"/>
      <c r="FN129" s="108"/>
      <c r="FO129" s="108"/>
      <c r="FP129" s="108"/>
      <c r="FQ129" s="108"/>
      <c r="FR129" s="108"/>
      <c r="FS129" s="108"/>
      <c r="FT129" s="108"/>
      <c r="FU129" s="108"/>
      <c r="FV129" s="108"/>
      <c r="FW129" s="108">
        <v>0</v>
      </c>
      <c r="FX129" s="108"/>
      <c r="FY129" s="108"/>
      <c r="FZ129" s="108"/>
      <c r="GA129" s="108"/>
      <c r="GB129" s="108"/>
      <c r="GC129" s="108"/>
      <c r="GD129" s="108"/>
      <c r="GE129" s="108"/>
      <c r="GF129" s="108"/>
      <c r="GG129" s="108"/>
      <c r="GH129" s="108"/>
      <c r="GI129" s="108"/>
      <c r="GJ129" s="108"/>
      <c r="GK129" s="108"/>
      <c r="GL129" s="108"/>
      <c r="GM129" s="108"/>
      <c r="GN129" s="108"/>
      <c r="GO129" s="108"/>
      <c r="GP129" s="108"/>
      <c r="GQ129" s="108"/>
      <c r="GR129" s="108"/>
      <c r="GS129" s="108"/>
      <c r="GT129" s="108"/>
      <c r="GU129" s="108"/>
      <c r="GV129" s="108"/>
      <c r="GW129" s="108"/>
      <c r="GX129" s="108"/>
      <c r="GY129" s="108"/>
      <c r="GZ129" s="108"/>
      <c r="HA129" s="108"/>
      <c r="HB129" s="108"/>
      <c r="HC129" s="108"/>
      <c r="HD129" s="108"/>
      <c r="HE129" s="108"/>
      <c r="HF129" s="108"/>
      <c r="HG129" s="108"/>
      <c r="HH129" s="108"/>
      <c r="HI129" s="108"/>
      <c r="HJ129" s="108"/>
      <c r="HK129" s="108"/>
      <c r="HL129" s="108"/>
      <c r="HM129" s="108"/>
      <c r="HN129" s="108"/>
      <c r="HO129" s="108"/>
      <c r="HP129" s="108"/>
      <c r="HQ129" s="108"/>
      <c r="HR129" s="108"/>
      <c r="HS129" s="108"/>
      <c r="HT129" s="108"/>
      <c r="HU129" s="108"/>
      <c r="HV129" s="108"/>
      <c r="HW129" s="108"/>
      <c r="HX129" s="108"/>
      <c r="HY129" s="108"/>
      <c r="HZ129" s="108"/>
      <c r="IA129" s="108"/>
      <c r="IB129" s="108"/>
      <c r="IC129" s="108"/>
      <c r="ID129" s="108"/>
      <c r="IE129" s="108"/>
      <c r="IF129" s="108"/>
      <c r="IG129" s="108"/>
      <c r="IH129" s="108"/>
    </row>
    <row r="130" spans="1:242" s="32" customFormat="1" ht="24" customHeight="1" x14ac:dyDescent="0.2">
      <c r="A130" s="112" t="s">
        <v>263</v>
      </c>
      <c r="B130" s="51">
        <v>121</v>
      </c>
      <c r="C130" s="51" t="s">
        <v>264</v>
      </c>
      <c r="D130" s="33"/>
      <c r="E130" s="108">
        <f t="shared" si="229"/>
        <v>0</v>
      </c>
      <c r="F130" s="108">
        <f t="shared" si="177"/>
        <v>0</v>
      </c>
      <c r="G130" s="108">
        <f t="shared" si="178"/>
        <v>0</v>
      </c>
      <c r="H130" s="108">
        <f t="shared" si="179"/>
        <v>0</v>
      </c>
      <c r="I130" s="108">
        <f t="shared" ref="I130:I163" si="311">U130</f>
        <v>0</v>
      </c>
      <c r="J130" s="108"/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08"/>
      <c r="V130" s="108">
        <f t="shared" si="230"/>
        <v>0</v>
      </c>
      <c r="W130" s="108">
        <f t="shared" si="181"/>
        <v>0</v>
      </c>
      <c r="X130" s="108">
        <f t="shared" si="182"/>
        <v>0</v>
      </c>
      <c r="Y130" s="108">
        <f t="shared" si="183"/>
        <v>0</v>
      </c>
      <c r="Z130" s="108">
        <f t="shared" ref="Z130:Z163" si="312">AL130</f>
        <v>0</v>
      </c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>
        <f t="shared" si="231"/>
        <v>0</v>
      </c>
      <c r="AN130" s="108">
        <f t="shared" si="185"/>
        <v>0</v>
      </c>
      <c r="AO130" s="108">
        <f t="shared" si="186"/>
        <v>0</v>
      </c>
      <c r="AP130" s="108">
        <f t="shared" si="187"/>
        <v>0</v>
      </c>
      <c r="AQ130" s="108">
        <f t="shared" ref="AQ130:AQ163" si="313">BC130</f>
        <v>0</v>
      </c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8"/>
      <c r="BD130" s="108">
        <f t="shared" si="189"/>
        <v>0</v>
      </c>
      <c r="BE130" s="108">
        <f t="shared" si="190"/>
        <v>0</v>
      </c>
      <c r="BF130" s="108">
        <f t="shared" si="191"/>
        <v>0</v>
      </c>
      <c r="BG130" s="108">
        <f t="shared" si="192"/>
        <v>0</v>
      </c>
      <c r="BH130" s="108">
        <f t="shared" ref="BH130:BH163" si="314">BT130</f>
        <v>0</v>
      </c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>
        <f t="shared" si="194"/>
        <v>0</v>
      </c>
      <c r="BV130" s="108">
        <f t="shared" si="195"/>
        <v>0</v>
      </c>
      <c r="BW130" s="108">
        <f t="shared" si="196"/>
        <v>0</v>
      </c>
      <c r="BX130" s="108">
        <f t="shared" si="197"/>
        <v>0</v>
      </c>
      <c r="BY130" s="108">
        <f t="shared" ref="BY130:BY163" si="315">CK130</f>
        <v>0</v>
      </c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>
        <f t="shared" si="199"/>
        <v>0</v>
      </c>
      <c r="CM130" s="108">
        <v>0</v>
      </c>
      <c r="CN130" s="108">
        <v>0</v>
      </c>
      <c r="CO130" s="108">
        <v>0</v>
      </c>
      <c r="CP130" s="108">
        <v>0</v>
      </c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>
        <f t="shared" si="310"/>
        <v>0</v>
      </c>
      <c r="DD130" s="108">
        <v>0</v>
      </c>
      <c r="DE130" s="108">
        <v>0</v>
      </c>
      <c r="DF130" s="108">
        <v>0</v>
      </c>
      <c r="DG130" s="108">
        <v>0</v>
      </c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/>
      <c r="DT130" s="108">
        <f t="shared" si="200"/>
        <v>0</v>
      </c>
      <c r="DU130" s="108">
        <v>0</v>
      </c>
      <c r="DV130" s="108">
        <v>0</v>
      </c>
      <c r="DW130" s="108">
        <v>0</v>
      </c>
      <c r="DX130" s="108">
        <v>0</v>
      </c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/>
      <c r="EJ130" s="108"/>
      <c r="EK130" s="108">
        <v>0</v>
      </c>
      <c r="EL130" s="108">
        <v>0</v>
      </c>
      <c r="EM130" s="108">
        <v>0</v>
      </c>
      <c r="EN130" s="108">
        <v>0</v>
      </c>
      <c r="EO130" s="108">
        <v>0</v>
      </c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/>
      <c r="FB130" s="108">
        <v>0</v>
      </c>
      <c r="FC130" s="108">
        <v>0</v>
      </c>
      <c r="FD130" s="108">
        <v>0</v>
      </c>
      <c r="FE130" s="108">
        <v>0</v>
      </c>
      <c r="FF130" s="108">
        <v>0</v>
      </c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/>
      <c r="FR130" s="108"/>
      <c r="FS130" s="108"/>
      <c r="FT130" s="108"/>
      <c r="FU130" s="108"/>
      <c r="FV130" s="108"/>
      <c r="FW130" s="108">
        <v>0</v>
      </c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I130" s="108"/>
      <c r="GJ130" s="108"/>
      <c r="GK130" s="108"/>
      <c r="GL130" s="108"/>
      <c r="GM130" s="108"/>
      <c r="GN130" s="108"/>
      <c r="GO130" s="108"/>
      <c r="GP130" s="108"/>
      <c r="GQ130" s="108"/>
      <c r="GR130" s="108"/>
      <c r="GS130" s="108"/>
      <c r="GT130" s="108"/>
      <c r="GU130" s="108"/>
      <c r="GV130" s="108"/>
      <c r="GW130" s="108"/>
      <c r="GX130" s="108"/>
      <c r="GY130" s="108"/>
      <c r="GZ130" s="108"/>
      <c r="HA130" s="108"/>
      <c r="HB130" s="108"/>
      <c r="HC130" s="108"/>
      <c r="HD130" s="108"/>
      <c r="HE130" s="108"/>
      <c r="HF130" s="108"/>
      <c r="HG130" s="108"/>
      <c r="HH130" s="108"/>
      <c r="HI130" s="108"/>
      <c r="HJ130" s="108"/>
      <c r="HK130" s="108"/>
      <c r="HL130" s="108"/>
      <c r="HM130" s="108"/>
      <c r="HN130" s="108"/>
      <c r="HO130" s="108"/>
      <c r="HP130" s="108"/>
      <c r="HQ130" s="108"/>
      <c r="HR130" s="108"/>
      <c r="HS130" s="108"/>
      <c r="HT130" s="108"/>
      <c r="HU130" s="108"/>
      <c r="HV130" s="108"/>
      <c r="HW130" s="108"/>
      <c r="HX130" s="108"/>
      <c r="HY130" s="108"/>
      <c r="HZ130" s="108"/>
      <c r="IA130" s="108"/>
      <c r="IB130" s="108"/>
      <c r="IC130" s="108"/>
      <c r="ID130" s="108"/>
      <c r="IE130" s="108"/>
      <c r="IF130" s="108"/>
      <c r="IG130" s="108"/>
      <c r="IH130" s="108"/>
    </row>
    <row r="131" spans="1:242" s="32" customFormat="1" ht="12.95" customHeight="1" x14ac:dyDescent="0.2">
      <c r="A131" s="112" t="s">
        <v>265</v>
      </c>
      <c r="B131" s="51">
        <v>122</v>
      </c>
      <c r="C131" s="51" t="s">
        <v>266</v>
      </c>
      <c r="D131" s="33"/>
      <c r="E131" s="108">
        <f t="shared" si="229"/>
        <v>16</v>
      </c>
      <c r="F131" s="108">
        <f t="shared" si="177"/>
        <v>0</v>
      </c>
      <c r="G131" s="108">
        <f t="shared" si="178"/>
        <v>0</v>
      </c>
      <c r="H131" s="108">
        <f t="shared" si="179"/>
        <v>0</v>
      </c>
      <c r="I131" s="108">
        <f t="shared" si="311"/>
        <v>16</v>
      </c>
      <c r="J131" s="108"/>
      <c r="K131" s="108"/>
      <c r="L131" s="108"/>
      <c r="M131" s="108"/>
      <c r="N131" s="108"/>
      <c r="O131" s="108"/>
      <c r="P131" s="108"/>
      <c r="Q131" s="108"/>
      <c r="R131" s="108"/>
      <c r="S131" s="108"/>
      <c r="T131" s="108"/>
      <c r="U131" s="108">
        <v>16</v>
      </c>
      <c r="V131" s="108">
        <f t="shared" si="230"/>
        <v>5</v>
      </c>
      <c r="W131" s="108">
        <f t="shared" si="181"/>
        <v>0</v>
      </c>
      <c r="X131" s="108">
        <f t="shared" si="182"/>
        <v>0</v>
      </c>
      <c r="Y131" s="108">
        <f t="shared" si="183"/>
        <v>0</v>
      </c>
      <c r="Z131" s="108">
        <f t="shared" si="312"/>
        <v>5</v>
      </c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>
        <v>5</v>
      </c>
      <c r="AM131" s="108">
        <f t="shared" si="231"/>
        <v>369.6</v>
      </c>
      <c r="AN131" s="108">
        <f t="shared" si="185"/>
        <v>0</v>
      </c>
      <c r="AO131" s="108">
        <f t="shared" si="186"/>
        <v>0</v>
      </c>
      <c r="AP131" s="108">
        <f t="shared" si="187"/>
        <v>0</v>
      </c>
      <c r="AQ131" s="108">
        <f t="shared" si="313"/>
        <v>369.6</v>
      </c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8">
        <v>369.6</v>
      </c>
      <c r="BD131" s="108">
        <f t="shared" si="189"/>
        <v>29906</v>
      </c>
      <c r="BE131" s="108">
        <f t="shared" si="190"/>
        <v>0</v>
      </c>
      <c r="BF131" s="108">
        <f t="shared" si="191"/>
        <v>0</v>
      </c>
      <c r="BG131" s="108">
        <f t="shared" si="192"/>
        <v>0</v>
      </c>
      <c r="BH131" s="108">
        <f t="shared" si="314"/>
        <v>29906</v>
      </c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>
        <v>29906</v>
      </c>
      <c r="BU131" s="108">
        <f t="shared" si="194"/>
        <v>47349</v>
      </c>
      <c r="BV131" s="108">
        <f t="shared" si="195"/>
        <v>0</v>
      </c>
      <c r="BW131" s="108">
        <f t="shared" si="196"/>
        <v>0</v>
      </c>
      <c r="BX131" s="108">
        <f t="shared" si="197"/>
        <v>0</v>
      </c>
      <c r="BY131" s="108">
        <f t="shared" si="315"/>
        <v>47349</v>
      </c>
      <c r="BZ131" s="108"/>
      <c r="CA131" s="108"/>
      <c r="CB131" s="108"/>
      <c r="CC131" s="108"/>
      <c r="CD131" s="108"/>
      <c r="CE131" s="108"/>
      <c r="CF131" s="108"/>
      <c r="CG131" s="108"/>
      <c r="CH131" s="108"/>
      <c r="CI131" s="108"/>
      <c r="CJ131" s="108"/>
      <c r="CK131" s="108">
        <v>47349</v>
      </c>
      <c r="CL131" s="108">
        <f t="shared" si="199"/>
        <v>134288</v>
      </c>
      <c r="CM131" s="108">
        <v>23965.5</v>
      </c>
      <c r="CN131" s="108">
        <v>32262.5</v>
      </c>
      <c r="CO131" s="108">
        <v>33861.599999999999</v>
      </c>
      <c r="CP131" s="108">
        <v>44198.400000000001</v>
      </c>
      <c r="CQ131" s="108">
        <v>1669.2</v>
      </c>
      <c r="CR131" s="108">
        <v>11694.6</v>
      </c>
      <c r="CS131" s="108">
        <v>23965.5</v>
      </c>
      <c r="CT131" s="108">
        <v>35820.6</v>
      </c>
      <c r="CU131" s="108">
        <v>47611.5</v>
      </c>
      <c r="CV131" s="108">
        <v>56228</v>
      </c>
      <c r="CW131" s="108">
        <v>65629.399999999994</v>
      </c>
      <c r="CX131" s="108">
        <v>77165.2</v>
      </c>
      <c r="CY131" s="108">
        <v>90089.600000000006</v>
      </c>
      <c r="CZ131" s="108">
        <v>107112</v>
      </c>
      <c r="DA131" s="108">
        <v>120352.1</v>
      </c>
      <c r="DB131" s="108">
        <v>134288</v>
      </c>
      <c r="DC131" s="108">
        <f t="shared" si="310"/>
        <v>196563</v>
      </c>
      <c r="DD131" s="108">
        <v>34282.699999999997</v>
      </c>
      <c r="DE131" s="108">
        <v>37102.9</v>
      </c>
      <c r="DF131" s="108">
        <v>49361.1</v>
      </c>
      <c r="DG131" s="108">
        <v>75816.3</v>
      </c>
      <c r="DH131" s="108">
        <v>9626.1</v>
      </c>
      <c r="DI131" s="108">
        <v>20800.099999999999</v>
      </c>
      <c r="DJ131" s="108">
        <v>34282.699999999997</v>
      </c>
      <c r="DK131" s="108">
        <v>47976.4</v>
      </c>
      <c r="DL131" s="108">
        <v>59563.3</v>
      </c>
      <c r="DM131" s="108">
        <v>71385.600000000006</v>
      </c>
      <c r="DN131" s="108">
        <v>89820.9</v>
      </c>
      <c r="DO131" s="108">
        <v>105407.5</v>
      </c>
      <c r="DP131" s="108">
        <v>120746.7</v>
      </c>
      <c r="DQ131" s="108">
        <v>139080.1</v>
      </c>
      <c r="DR131" s="108">
        <v>166030.9</v>
      </c>
      <c r="DS131" s="108">
        <v>196563</v>
      </c>
      <c r="DT131" s="108">
        <f t="shared" si="200"/>
        <v>244934</v>
      </c>
      <c r="DU131" s="108">
        <v>47889.5</v>
      </c>
      <c r="DV131" s="108">
        <v>32114.1</v>
      </c>
      <c r="DW131" s="108">
        <v>73334.899999999994</v>
      </c>
      <c r="DX131" s="108">
        <v>91595.5</v>
      </c>
      <c r="DY131" s="108">
        <v>22059.200000000001</v>
      </c>
      <c r="DZ131" s="108">
        <v>35439</v>
      </c>
      <c r="EA131" s="108">
        <v>47889.5</v>
      </c>
      <c r="EB131" s="108">
        <v>63084.3</v>
      </c>
      <c r="EC131" s="108">
        <v>68045.100000000006</v>
      </c>
      <c r="ED131" s="108">
        <v>80003.600000000006</v>
      </c>
      <c r="EE131" s="108">
        <v>100866.8</v>
      </c>
      <c r="EF131" s="108">
        <v>125363.3</v>
      </c>
      <c r="EG131" s="108">
        <v>153338.5</v>
      </c>
      <c r="EH131" s="108">
        <v>181888.5</v>
      </c>
      <c r="EI131" s="108">
        <v>214693.6</v>
      </c>
      <c r="EJ131" s="108">
        <v>244934</v>
      </c>
      <c r="EK131" s="108">
        <v>0</v>
      </c>
      <c r="EL131" s="108">
        <v>0</v>
      </c>
      <c r="EM131" s="108">
        <v>0</v>
      </c>
      <c r="EN131" s="108">
        <v>0</v>
      </c>
      <c r="EO131" s="108">
        <v>0</v>
      </c>
      <c r="EP131" s="108"/>
      <c r="EQ131" s="108"/>
      <c r="ER131" s="108"/>
      <c r="ES131" s="108"/>
      <c r="ET131" s="108"/>
      <c r="EU131" s="108"/>
      <c r="EV131" s="108"/>
      <c r="EW131" s="108"/>
      <c r="EX131" s="108"/>
      <c r="EY131" s="108"/>
      <c r="EZ131" s="108"/>
      <c r="FA131" s="108"/>
      <c r="FB131" s="108">
        <v>0</v>
      </c>
      <c r="FC131" s="108">
        <v>0</v>
      </c>
      <c r="FD131" s="108">
        <v>0</v>
      </c>
      <c r="FE131" s="108">
        <v>0</v>
      </c>
      <c r="FF131" s="108">
        <v>0</v>
      </c>
      <c r="FG131" s="108"/>
      <c r="FH131" s="108"/>
      <c r="FI131" s="108"/>
      <c r="FJ131" s="108"/>
      <c r="FK131" s="108"/>
      <c r="FL131" s="108"/>
      <c r="FM131" s="108"/>
      <c r="FN131" s="108"/>
      <c r="FO131" s="108"/>
      <c r="FP131" s="108"/>
      <c r="FQ131" s="108"/>
      <c r="FR131" s="108"/>
      <c r="FS131" s="108"/>
      <c r="FT131" s="108"/>
      <c r="FU131" s="108"/>
      <c r="FV131" s="108"/>
      <c r="FW131" s="108">
        <v>0</v>
      </c>
      <c r="FX131" s="108"/>
      <c r="FY131" s="108"/>
      <c r="FZ131" s="108"/>
      <c r="GA131" s="108"/>
      <c r="GB131" s="108"/>
      <c r="GC131" s="108"/>
      <c r="GD131" s="108"/>
      <c r="GE131" s="108"/>
      <c r="GF131" s="108"/>
      <c r="GG131" s="108"/>
      <c r="GH131" s="108"/>
      <c r="GI131" s="108"/>
      <c r="GJ131" s="108"/>
      <c r="GK131" s="108"/>
      <c r="GL131" s="108"/>
      <c r="GM131" s="108"/>
      <c r="GN131" s="108"/>
      <c r="GO131" s="108"/>
      <c r="GP131" s="108"/>
      <c r="GQ131" s="108"/>
      <c r="GR131" s="108"/>
      <c r="GS131" s="108"/>
      <c r="GT131" s="108"/>
      <c r="GU131" s="108"/>
      <c r="GV131" s="108"/>
      <c r="GW131" s="108"/>
      <c r="GX131" s="108"/>
      <c r="GY131" s="108"/>
      <c r="GZ131" s="108"/>
      <c r="HA131" s="108"/>
      <c r="HB131" s="108"/>
      <c r="HC131" s="108"/>
      <c r="HD131" s="108"/>
      <c r="HE131" s="108"/>
      <c r="HF131" s="108"/>
      <c r="HG131" s="108"/>
      <c r="HH131" s="108"/>
      <c r="HI131" s="108"/>
      <c r="HJ131" s="108"/>
      <c r="HK131" s="108"/>
      <c r="HL131" s="108"/>
      <c r="HM131" s="108"/>
      <c r="HN131" s="108"/>
      <c r="HO131" s="108"/>
      <c r="HP131" s="108"/>
      <c r="HQ131" s="108"/>
      <c r="HR131" s="108"/>
      <c r="HS131" s="108"/>
      <c r="HT131" s="108"/>
      <c r="HU131" s="108"/>
      <c r="HV131" s="108"/>
      <c r="HW131" s="108"/>
      <c r="HX131" s="108"/>
      <c r="HY131" s="108"/>
      <c r="HZ131" s="108"/>
      <c r="IA131" s="108"/>
      <c r="IB131" s="108"/>
      <c r="IC131" s="108"/>
      <c r="ID131" s="108"/>
      <c r="IE131" s="108"/>
      <c r="IF131" s="108"/>
      <c r="IG131" s="108"/>
      <c r="IH131" s="108"/>
    </row>
    <row r="132" spans="1:242" s="32" customFormat="1" ht="12.95" customHeight="1" x14ac:dyDescent="0.2">
      <c r="A132" s="112" t="s">
        <v>267</v>
      </c>
      <c r="B132" s="51">
        <v>123</v>
      </c>
      <c r="C132" s="51" t="s">
        <v>268</v>
      </c>
      <c r="D132" s="30"/>
      <c r="E132" s="108">
        <f t="shared" si="229"/>
        <v>1876.3</v>
      </c>
      <c r="F132" s="108">
        <f t="shared" si="177"/>
        <v>0</v>
      </c>
      <c r="G132" s="108">
        <f t="shared" si="178"/>
        <v>0</v>
      </c>
      <c r="H132" s="108">
        <f t="shared" si="179"/>
        <v>0</v>
      </c>
      <c r="I132" s="108">
        <f t="shared" si="311"/>
        <v>1876.3</v>
      </c>
      <c r="J132" s="108">
        <f t="shared" ref="J132:U132" si="316">SUM(J133:J137)</f>
        <v>0</v>
      </c>
      <c r="K132" s="108">
        <f t="shared" si="316"/>
        <v>0</v>
      </c>
      <c r="L132" s="108">
        <f t="shared" si="316"/>
        <v>0</v>
      </c>
      <c r="M132" s="108">
        <f t="shared" si="316"/>
        <v>0</v>
      </c>
      <c r="N132" s="108">
        <f t="shared" si="316"/>
        <v>0</v>
      </c>
      <c r="O132" s="108">
        <f t="shared" si="316"/>
        <v>0</v>
      </c>
      <c r="P132" s="108">
        <f t="shared" si="316"/>
        <v>0</v>
      </c>
      <c r="Q132" s="108">
        <f t="shared" si="316"/>
        <v>0</v>
      </c>
      <c r="R132" s="108">
        <f t="shared" si="316"/>
        <v>0</v>
      </c>
      <c r="S132" s="108">
        <f t="shared" si="316"/>
        <v>0</v>
      </c>
      <c r="T132" s="108">
        <f t="shared" si="316"/>
        <v>0</v>
      </c>
      <c r="U132" s="108">
        <f t="shared" si="316"/>
        <v>1876.3</v>
      </c>
      <c r="V132" s="108">
        <f t="shared" si="230"/>
        <v>185.2</v>
      </c>
      <c r="W132" s="108">
        <f t="shared" si="181"/>
        <v>0</v>
      </c>
      <c r="X132" s="108">
        <f t="shared" si="182"/>
        <v>0</v>
      </c>
      <c r="Y132" s="108">
        <f t="shared" si="183"/>
        <v>0</v>
      </c>
      <c r="Z132" s="108">
        <f t="shared" si="312"/>
        <v>185.2</v>
      </c>
      <c r="AA132" s="108">
        <f t="shared" ref="AA132:AL132" si="317">SUM(AA133:AA137)</f>
        <v>0</v>
      </c>
      <c r="AB132" s="108">
        <f t="shared" si="317"/>
        <v>0</v>
      </c>
      <c r="AC132" s="108">
        <f t="shared" si="317"/>
        <v>0</v>
      </c>
      <c r="AD132" s="108">
        <f t="shared" si="317"/>
        <v>0</v>
      </c>
      <c r="AE132" s="108">
        <f t="shared" si="317"/>
        <v>0</v>
      </c>
      <c r="AF132" s="108">
        <f t="shared" si="317"/>
        <v>0</v>
      </c>
      <c r="AG132" s="108">
        <f t="shared" si="317"/>
        <v>0</v>
      </c>
      <c r="AH132" s="108">
        <f t="shared" si="317"/>
        <v>0</v>
      </c>
      <c r="AI132" s="108">
        <f t="shared" si="317"/>
        <v>0</v>
      </c>
      <c r="AJ132" s="108">
        <f t="shared" si="317"/>
        <v>0</v>
      </c>
      <c r="AK132" s="108">
        <f t="shared" si="317"/>
        <v>0</v>
      </c>
      <c r="AL132" s="108">
        <f t="shared" si="317"/>
        <v>185.2</v>
      </c>
      <c r="AM132" s="108">
        <f t="shared" si="231"/>
        <v>0</v>
      </c>
      <c r="AN132" s="108">
        <f t="shared" si="185"/>
        <v>0</v>
      </c>
      <c r="AO132" s="108">
        <f t="shared" si="186"/>
        <v>0</v>
      </c>
      <c r="AP132" s="108">
        <f t="shared" si="187"/>
        <v>0</v>
      </c>
      <c r="AQ132" s="108">
        <f t="shared" si="313"/>
        <v>0</v>
      </c>
      <c r="AR132" s="108">
        <f t="shared" ref="AR132:BC132" si="318">SUM(AR133:AR137)</f>
        <v>0</v>
      </c>
      <c r="AS132" s="108">
        <f t="shared" si="318"/>
        <v>0</v>
      </c>
      <c r="AT132" s="108">
        <f t="shared" si="318"/>
        <v>0</v>
      </c>
      <c r="AU132" s="108">
        <f t="shared" si="318"/>
        <v>0</v>
      </c>
      <c r="AV132" s="108">
        <f t="shared" si="318"/>
        <v>0</v>
      </c>
      <c r="AW132" s="108">
        <f t="shared" si="318"/>
        <v>0</v>
      </c>
      <c r="AX132" s="108">
        <f t="shared" si="318"/>
        <v>0</v>
      </c>
      <c r="AY132" s="108">
        <f t="shared" si="318"/>
        <v>0</v>
      </c>
      <c r="AZ132" s="108">
        <f t="shared" si="318"/>
        <v>0</v>
      </c>
      <c r="BA132" s="108">
        <f t="shared" si="318"/>
        <v>0</v>
      </c>
      <c r="BB132" s="108">
        <f t="shared" si="318"/>
        <v>0</v>
      </c>
      <c r="BC132" s="108">
        <f t="shared" si="318"/>
        <v>0</v>
      </c>
      <c r="BD132" s="108">
        <f t="shared" si="189"/>
        <v>43618</v>
      </c>
      <c r="BE132" s="108">
        <f t="shared" si="190"/>
        <v>0</v>
      </c>
      <c r="BF132" s="108">
        <f t="shared" si="191"/>
        <v>0</v>
      </c>
      <c r="BG132" s="108">
        <f t="shared" si="192"/>
        <v>0</v>
      </c>
      <c r="BH132" s="108">
        <f t="shared" si="314"/>
        <v>43618</v>
      </c>
      <c r="BI132" s="108">
        <f t="shared" ref="BI132:BT132" si="319">SUM(BI133:BI137)</f>
        <v>0</v>
      </c>
      <c r="BJ132" s="108">
        <f t="shared" si="319"/>
        <v>0</v>
      </c>
      <c r="BK132" s="108">
        <f t="shared" si="319"/>
        <v>0</v>
      </c>
      <c r="BL132" s="108">
        <f t="shared" si="319"/>
        <v>0</v>
      </c>
      <c r="BM132" s="108">
        <f t="shared" si="319"/>
        <v>0</v>
      </c>
      <c r="BN132" s="108">
        <f t="shared" si="319"/>
        <v>0</v>
      </c>
      <c r="BO132" s="108">
        <f t="shared" si="319"/>
        <v>0</v>
      </c>
      <c r="BP132" s="108">
        <f t="shared" si="319"/>
        <v>0</v>
      </c>
      <c r="BQ132" s="108">
        <f t="shared" si="319"/>
        <v>0</v>
      </c>
      <c r="BR132" s="108">
        <f t="shared" si="319"/>
        <v>0</v>
      </c>
      <c r="BS132" s="108">
        <f t="shared" si="319"/>
        <v>0</v>
      </c>
      <c r="BT132" s="108">
        <f t="shared" si="319"/>
        <v>43618</v>
      </c>
      <c r="BU132" s="108">
        <f t="shared" si="194"/>
        <v>49993</v>
      </c>
      <c r="BV132" s="108">
        <f t="shared" si="195"/>
        <v>0</v>
      </c>
      <c r="BW132" s="108">
        <f t="shared" si="196"/>
        <v>0</v>
      </c>
      <c r="BX132" s="108">
        <f t="shared" si="197"/>
        <v>0</v>
      </c>
      <c r="BY132" s="108">
        <f t="shared" si="315"/>
        <v>49993</v>
      </c>
      <c r="BZ132" s="108">
        <f t="shared" ref="BZ132:CK132" si="320">SUM(BZ133:BZ137)</f>
        <v>0</v>
      </c>
      <c r="CA132" s="108">
        <f t="shared" si="320"/>
        <v>0</v>
      </c>
      <c r="CB132" s="108">
        <f t="shared" si="320"/>
        <v>0</v>
      </c>
      <c r="CC132" s="108">
        <f t="shared" si="320"/>
        <v>0</v>
      </c>
      <c r="CD132" s="108">
        <f t="shared" si="320"/>
        <v>0</v>
      </c>
      <c r="CE132" s="108">
        <f t="shared" si="320"/>
        <v>0</v>
      </c>
      <c r="CF132" s="108">
        <f t="shared" si="320"/>
        <v>0</v>
      </c>
      <c r="CG132" s="108">
        <f t="shared" si="320"/>
        <v>0</v>
      </c>
      <c r="CH132" s="108">
        <f t="shared" si="320"/>
        <v>0</v>
      </c>
      <c r="CI132" s="108">
        <f t="shared" si="320"/>
        <v>0</v>
      </c>
      <c r="CJ132" s="108">
        <f t="shared" si="320"/>
        <v>0</v>
      </c>
      <c r="CK132" s="108">
        <f t="shared" si="320"/>
        <v>49993</v>
      </c>
      <c r="CL132" s="108">
        <f t="shared" si="199"/>
        <v>13612</v>
      </c>
      <c r="CM132" s="108">
        <v>2042.9</v>
      </c>
      <c r="CN132" s="108">
        <v>3830.1</v>
      </c>
      <c r="CO132" s="108">
        <v>3331.1</v>
      </c>
      <c r="CP132" s="108">
        <v>4407.8999999999996</v>
      </c>
      <c r="CQ132" s="108">
        <f t="shared" ref="CQ132:DB132" si="321">SUM(CQ133:CQ137)</f>
        <v>1929.4</v>
      </c>
      <c r="CR132" s="108">
        <f t="shared" si="321"/>
        <v>1487.1</v>
      </c>
      <c r="CS132" s="108">
        <f t="shared" si="321"/>
        <v>2042.9</v>
      </c>
      <c r="CT132" s="108">
        <v>3859.6</v>
      </c>
      <c r="CU132" s="108">
        <f t="shared" si="321"/>
        <v>5125.6000000000004</v>
      </c>
      <c r="CV132" s="108">
        <f t="shared" si="321"/>
        <v>5873</v>
      </c>
      <c r="CW132" s="108">
        <f t="shared" si="321"/>
        <v>6648.5</v>
      </c>
      <c r="CX132" s="108">
        <f t="shared" si="321"/>
        <v>8370.6</v>
      </c>
      <c r="CY132" s="108">
        <f t="shared" si="321"/>
        <v>9204.1</v>
      </c>
      <c r="CZ132" s="108">
        <f t="shared" si="321"/>
        <v>10213.700000000001</v>
      </c>
      <c r="DA132" s="108">
        <f t="shared" si="321"/>
        <v>10657</v>
      </c>
      <c r="DB132" s="108">
        <f t="shared" si="321"/>
        <v>13612</v>
      </c>
      <c r="DC132" s="108">
        <f t="shared" si="310"/>
        <v>5024</v>
      </c>
      <c r="DD132" s="108">
        <v>4101.7</v>
      </c>
      <c r="DE132" s="108">
        <v>306.7</v>
      </c>
      <c r="DF132" s="108">
        <v>883.3</v>
      </c>
      <c r="DG132" s="108">
        <v>-267.7</v>
      </c>
      <c r="DH132" s="108">
        <f t="shared" ref="DH132:DS132" si="322">SUM(DH133:DH137)</f>
        <v>299.8</v>
      </c>
      <c r="DI132" s="108">
        <f t="shared" si="322"/>
        <v>1193.3</v>
      </c>
      <c r="DJ132" s="108">
        <f t="shared" si="322"/>
        <v>4101.7</v>
      </c>
      <c r="DK132" s="108">
        <f t="shared" si="322"/>
        <v>4003.3</v>
      </c>
      <c r="DL132" s="108">
        <f t="shared" si="322"/>
        <v>3043.1</v>
      </c>
      <c r="DM132" s="108">
        <f t="shared" si="322"/>
        <v>4408.3999999999996</v>
      </c>
      <c r="DN132" s="108">
        <f t="shared" si="322"/>
        <v>4365.1000000000004</v>
      </c>
      <c r="DO132" s="108">
        <f t="shared" si="322"/>
        <v>4845.3</v>
      </c>
      <c r="DP132" s="108">
        <f t="shared" si="322"/>
        <v>5291.7</v>
      </c>
      <c r="DQ132" s="108">
        <f t="shared" si="322"/>
        <v>5834.2</v>
      </c>
      <c r="DR132" s="108">
        <f t="shared" si="322"/>
        <v>7568.8</v>
      </c>
      <c r="DS132" s="108">
        <f t="shared" si="322"/>
        <v>5024</v>
      </c>
      <c r="DT132" s="108">
        <f t="shared" si="200"/>
        <v>6691</v>
      </c>
      <c r="DU132" s="108">
        <v>3168.4</v>
      </c>
      <c r="DV132" s="108">
        <v>200.7</v>
      </c>
      <c r="DW132" s="108">
        <v>2579.3000000000002</v>
      </c>
      <c r="DX132" s="108">
        <v>742.6</v>
      </c>
      <c r="DY132" s="108">
        <f t="shared" ref="DY132:EI132" si="323">SUM(DY133:DY137)</f>
        <v>2080.1</v>
      </c>
      <c r="DZ132" s="108">
        <f t="shared" si="323"/>
        <v>2524.8000000000002</v>
      </c>
      <c r="EA132" s="108">
        <f t="shared" si="323"/>
        <v>3168.4</v>
      </c>
      <c r="EB132" s="108">
        <f t="shared" si="323"/>
        <v>3327.5</v>
      </c>
      <c r="EC132" s="108">
        <f t="shared" si="323"/>
        <v>3912.3</v>
      </c>
      <c r="ED132" s="108">
        <f t="shared" si="323"/>
        <v>3369.1</v>
      </c>
      <c r="EE132" s="108">
        <f t="shared" si="323"/>
        <v>3376.8</v>
      </c>
      <c r="EF132" s="108">
        <f t="shared" si="323"/>
        <v>4279.3999999999996</v>
      </c>
      <c r="EG132" s="108">
        <f t="shared" si="323"/>
        <v>5948.4</v>
      </c>
      <c r="EH132" s="108">
        <f t="shared" si="323"/>
        <v>6428.9</v>
      </c>
      <c r="EI132" s="108">
        <f t="shared" si="323"/>
        <v>6218.3</v>
      </c>
      <c r="EJ132" s="108">
        <v>6691</v>
      </c>
      <c r="EK132" s="108">
        <v>-352</v>
      </c>
      <c r="EL132" s="108">
        <v>106.6</v>
      </c>
      <c r="EM132" s="108">
        <v>214.8</v>
      </c>
      <c r="EN132" s="108">
        <v>-127.1</v>
      </c>
      <c r="EO132" s="108">
        <v>-546.29999999999995</v>
      </c>
      <c r="EP132" s="108">
        <f t="shared" ref="EP132:EW132" si="324">SUM(EP133:EP137)</f>
        <v>373.1</v>
      </c>
      <c r="EQ132" s="108">
        <f t="shared" si="324"/>
        <v>39.799999999999997</v>
      </c>
      <c r="ER132" s="108">
        <f t="shared" si="324"/>
        <v>106.6</v>
      </c>
      <c r="ES132" s="108">
        <f t="shared" si="324"/>
        <v>267</v>
      </c>
      <c r="ET132" s="108">
        <f t="shared" si="324"/>
        <v>904.8</v>
      </c>
      <c r="EU132" s="108">
        <f t="shared" si="324"/>
        <v>321.40000000000003</v>
      </c>
      <c r="EV132" s="108">
        <f t="shared" si="324"/>
        <v>1311.6</v>
      </c>
      <c r="EW132" s="108">
        <f t="shared" si="324"/>
        <v>1514.1</v>
      </c>
      <c r="EX132" s="108">
        <v>194.3</v>
      </c>
      <c r="EY132" s="108">
        <v>200.1</v>
      </c>
      <c r="EZ132" s="108">
        <v>105.3</v>
      </c>
      <c r="FA132" s="108">
        <v>-352</v>
      </c>
      <c r="FB132" s="108">
        <v>0</v>
      </c>
      <c r="FC132" s="108">
        <v>0</v>
      </c>
      <c r="FD132" s="108">
        <v>0</v>
      </c>
      <c r="FE132" s="108">
        <v>0</v>
      </c>
      <c r="FF132" s="108">
        <v>0</v>
      </c>
      <c r="FG132" s="108">
        <v>75.599999999999994</v>
      </c>
      <c r="FH132" s="108">
        <v>332.3</v>
      </c>
      <c r="FI132" s="108">
        <v>0</v>
      </c>
      <c r="FJ132" s="108">
        <v>0</v>
      </c>
      <c r="FK132" s="108">
        <v>0</v>
      </c>
      <c r="FL132" s="108">
        <v>0</v>
      </c>
      <c r="FM132" s="108">
        <v>0</v>
      </c>
      <c r="FN132" s="108">
        <v>0</v>
      </c>
      <c r="FO132" s="108">
        <v>0</v>
      </c>
      <c r="FP132" s="108">
        <v>0</v>
      </c>
      <c r="FQ132" s="108">
        <v>0</v>
      </c>
      <c r="FR132" s="108">
        <v>0</v>
      </c>
      <c r="FS132" s="108">
        <v>0</v>
      </c>
      <c r="FT132" s="108"/>
      <c r="FU132" s="108"/>
      <c r="FV132" s="108"/>
      <c r="FW132" s="108">
        <v>0</v>
      </c>
      <c r="FX132" s="108"/>
      <c r="FY132" s="108"/>
      <c r="FZ132" s="108"/>
      <c r="GA132" s="108"/>
      <c r="GB132" s="108"/>
      <c r="GC132" s="108"/>
      <c r="GD132" s="108"/>
      <c r="GE132" s="108"/>
      <c r="GF132" s="108"/>
      <c r="GG132" s="108">
        <v>0</v>
      </c>
      <c r="GH132" s="108">
        <v>0</v>
      </c>
      <c r="GI132" s="108">
        <v>0</v>
      </c>
      <c r="GJ132" s="108">
        <v>0</v>
      </c>
      <c r="GK132" s="108">
        <v>0</v>
      </c>
      <c r="GL132" s="108">
        <v>0</v>
      </c>
      <c r="GM132" s="108">
        <v>0</v>
      </c>
      <c r="GN132" s="108">
        <v>0</v>
      </c>
      <c r="GO132" s="108">
        <v>0</v>
      </c>
      <c r="GP132" s="108">
        <v>0</v>
      </c>
      <c r="GQ132" s="108">
        <v>0</v>
      </c>
      <c r="GR132" s="108">
        <v>0</v>
      </c>
      <c r="GS132" s="108">
        <v>0</v>
      </c>
      <c r="GT132" s="108">
        <v>0</v>
      </c>
      <c r="GU132" s="108">
        <v>0</v>
      </c>
      <c r="GV132" s="108">
        <v>0</v>
      </c>
      <c r="GW132" s="108">
        <v>0</v>
      </c>
      <c r="GX132" s="108">
        <v>0</v>
      </c>
      <c r="GY132" s="108">
        <v>0</v>
      </c>
      <c r="GZ132" s="108">
        <v>0</v>
      </c>
      <c r="HA132" s="108">
        <v>4507.5</v>
      </c>
      <c r="HB132" s="108">
        <v>203</v>
      </c>
      <c r="HC132" s="108">
        <v>1280.9000000000001</v>
      </c>
      <c r="HD132" s="108">
        <v>1291.8</v>
      </c>
      <c r="HE132" s="108">
        <v>1731.8</v>
      </c>
      <c r="HF132" s="108">
        <v>0</v>
      </c>
      <c r="HG132" s="108">
        <v>39.5</v>
      </c>
      <c r="HH132" s="108">
        <v>203</v>
      </c>
      <c r="HI132" s="108">
        <v>607.4</v>
      </c>
      <c r="HJ132" s="108">
        <v>964</v>
      </c>
      <c r="HK132" s="108">
        <v>1483.9</v>
      </c>
      <c r="HL132" s="108">
        <v>1904.5</v>
      </c>
      <c r="HM132" s="108">
        <v>2367.1</v>
      </c>
      <c r="HN132" s="108">
        <v>2775.7</v>
      </c>
      <c r="HO132" s="108">
        <v>3361</v>
      </c>
      <c r="HP132" s="108">
        <v>4032</v>
      </c>
      <c r="HQ132" s="108">
        <v>4507.5</v>
      </c>
      <c r="HR132" s="108">
        <v>9845.2999999999993</v>
      </c>
      <c r="HS132" s="108">
        <v>2083.9</v>
      </c>
      <c r="HT132" s="108">
        <v>2102.5</v>
      </c>
      <c r="HU132" s="108">
        <v>2734.6</v>
      </c>
      <c r="HV132" s="108">
        <v>2924.3</v>
      </c>
      <c r="HW132" s="108">
        <v>805.6</v>
      </c>
      <c r="HX132" s="108">
        <v>1383.2</v>
      </c>
      <c r="HY132" s="108">
        <v>2083.9</v>
      </c>
      <c r="HZ132" s="108">
        <v>2564.8000000000002</v>
      </c>
      <c r="IA132" s="108">
        <v>3472.1</v>
      </c>
      <c r="IB132" s="108">
        <v>4186.3999999999996</v>
      </c>
      <c r="IC132" s="108">
        <v>5143.6000000000004</v>
      </c>
      <c r="ID132" s="108">
        <v>6012.2</v>
      </c>
      <c r="IE132" s="108">
        <v>6921</v>
      </c>
      <c r="IF132" s="108">
        <v>7942.9</v>
      </c>
      <c r="IG132" s="108">
        <v>8625</v>
      </c>
      <c r="IH132" s="108">
        <v>9845.2999999999993</v>
      </c>
    </row>
    <row r="133" spans="1:242" s="32" customFormat="1" ht="12.95" customHeight="1" x14ac:dyDescent="0.2">
      <c r="A133" s="112" t="s">
        <v>269</v>
      </c>
      <c r="B133" s="51">
        <v>124</v>
      </c>
      <c r="C133" s="51" t="s">
        <v>270</v>
      </c>
      <c r="D133" s="33"/>
      <c r="E133" s="108">
        <f t="shared" si="229"/>
        <v>0</v>
      </c>
      <c r="F133" s="108">
        <f t="shared" si="177"/>
        <v>0</v>
      </c>
      <c r="G133" s="108">
        <f t="shared" si="178"/>
        <v>0</v>
      </c>
      <c r="H133" s="108">
        <f t="shared" si="179"/>
        <v>0</v>
      </c>
      <c r="I133" s="108">
        <f t="shared" si="311"/>
        <v>0</v>
      </c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/>
      <c r="U133" s="108"/>
      <c r="V133" s="108">
        <f t="shared" si="230"/>
        <v>0</v>
      </c>
      <c r="W133" s="108">
        <f t="shared" si="181"/>
        <v>0</v>
      </c>
      <c r="X133" s="108">
        <f t="shared" si="182"/>
        <v>0</v>
      </c>
      <c r="Y133" s="108">
        <f t="shared" si="183"/>
        <v>0</v>
      </c>
      <c r="Z133" s="108">
        <f t="shared" si="312"/>
        <v>0</v>
      </c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>
        <f t="shared" si="231"/>
        <v>0</v>
      </c>
      <c r="AN133" s="108">
        <f t="shared" si="185"/>
        <v>0</v>
      </c>
      <c r="AO133" s="108">
        <f t="shared" si="186"/>
        <v>0</v>
      </c>
      <c r="AP133" s="108">
        <f t="shared" si="187"/>
        <v>0</v>
      </c>
      <c r="AQ133" s="108">
        <f t="shared" si="313"/>
        <v>0</v>
      </c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/>
      <c r="BD133" s="108">
        <f t="shared" si="189"/>
        <v>0</v>
      </c>
      <c r="BE133" s="108">
        <f t="shared" si="190"/>
        <v>0</v>
      </c>
      <c r="BF133" s="108">
        <f t="shared" si="191"/>
        <v>0</v>
      </c>
      <c r="BG133" s="108">
        <f t="shared" si="192"/>
        <v>0</v>
      </c>
      <c r="BH133" s="108">
        <f t="shared" si="314"/>
        <v>0</v>
      </c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>
        <f t="shared" si="194"/>
        <v>0</v>
      </c>
      <c r="BV133" s="108">
        <f t="shared" si="195"/>
        <v>0</v>
      </c>
      <c r="BW133" s="108">
        <f t="shared" si="196"/>
        <v>0</v>
      </c>
      <c r="BX133" s="108">
        <f t="shared" si="197"/>
        <v>0</v>
      </c>
      <c r="BY133" s="108">
        <f t="shared" si="315"/>
        <v>0</v>
      </c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>
        <f t="shared" si="199"/>
        <v>0</v>
      </c>
      <c r="CM133" s="108">
        <v>0</v>
      </c>
      <c r="CN133" s="108">
        <v>0</v>
      </c>
      <c r="CO133" s="108">
        <v>0</v>
      </c>
      <c r="CP133" s="108">
        <v>0</v>
      </c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>
        <f t="shared" si="310"/>
        <v>0</v>
      </c>
      <c r="DD133" s="108">
        <v>0</v>
      </c>
      <c r="DE133" s="108">
        <v>0</v>
      </c>
      <c r="DF133" s="108">
        <v>0</v>
      </c>
      <c r="DG133" s="108">
        <v>0</v>
      </c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>
        <f t="shared" si="200"/>
        <v>0</v>
      </c>
      <c r="DU133" s="108">
        <v>0</v>
      </c>
      <c r="DV133" s="108">
        <v>0</v>
      </c>
      <c r="DW133" s="108">
        <v>0</v>
      </c>
      <c r="DX133" s="108">
        <v>0</v>
      </c>
      <c r="DY133" s="108"/>
      <c r="DZ133" s="108"/>
      <c r="EA133" s="108"/>
      <c r="EB133" s="108"/>
      <c r="EC133" s="108"/>
      <c r="ED133" s="108"/>
      <c r="EE133" s="108"/>
      <c r="EF133" s="108"/>
      <c r="EG133" s="108"/>
      <c r="EH133" s="108"/>
      <c r="EI133" s="108"/>
      <c r="EJ133" s="108"/>
      <c r="EK133" s="108">
        <v>0</v>
      </c>
      <c r="EL133" s="108">
        <v>0</v>
      </c>
      <c r="EM133" s="108">
        <v>0</v>
      </c>
      <c r="EN133" s="108">
        <v>0</v>
      </c>
      <c r="EO133" s="108">
        <v>0</v>
      </c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/>
      <c r="FB133" s="108">
        <v>0</v>
      </c>
      <c r="FC133" s="108">
        <v>0</v>
      </c>
      <c r="FD133" s="108">
        <v>0</v>
      </c>
      <c r="FE133" s="108">
        <v>0</v>
      </c>
      <c r="FF133" s="108">
        <v>0</v>
      </c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/>
      <c r="FR133" s="108"/>
      <c r="FS133" s="108"/>
      <c r="FT133" s="108"/>
      <c r="FU133" s="108"/>
      <c r="FV133" s="108"/>
      <c r="FW133" s="108">
        <v>0</v>
      </c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I133" s="108"/>
      <c r="GJ133" s="108"/>
      <c r="GK133" s="108"/>
      <c r="GL133" s="108"/>
      <c r="GM133" s="108"/>
      <c r="GN133" s="108"/>
      <c r="GO133" s="108"/>
      <c r="GP133" s="108"/>
      <c r="GQ133" s="108"/>
      <c r="GR133" s="108"/>
      <c r="GS133" s="108"/>
      <c r="GT133" s="108"/>
      <c r="GU133" s="108"/>
      <c r="GV133" s="108"/>
      <c r="GW133" s="108"/>
      <c r="GX133" s="108"/>
      <c r="GY133" s="108"/>
      <c r="GZ133" s="108"/>
      <c r="HA133" s="108"/>
      <c r="HB133" s="108"/>
      <c r="HC133" s="108"/>
      <c r="HD133" s="108"/>
      <c r="HE133" s="108"/>
      <c r="HF133" s="108"/>
      <c r="HG133" s="108"/>
      <c r="HH133" s="108"/>
      <c r="HI133" s="108"/>
      <c r="HJ133" s="108"/>
      <c r="HK133" s="108"/>
      <c r="HL133" s="108"/>
      <c r="HM133" s="108"/>
      <c r="HN133" s="108"/>
      <c r="HO133" s="108"/>
      <c r="HP133" s="108"/>
      <c r="HQ133" s="108"/>
      <c r="HR133" s="108"/>
      <c r="HS133" s="108"/>
      <c r="HT133" s="108"/>
      <c r="HU133" s="108"/>
      <c r="HV133" s="108"/>
      <c r="HW133" s="108"/>
      <c r="HX133" s="108"/>
      <c r="HY133" s="108"/>
      <c r="HZ133" s="108"/>
      <c r="IA133" s="108"/>
      <c r="IB133" s="108"/>
      <c r="IC133" s="108"/>
      <c r="ID133" s="108"/>
      <c r="IE133" s="108"/>
      <c r="IF133" s="108"/>
      <c r="IG133" s="108"/>
      <c r="IH133" s="108"/>
    </row>
    <row r="134" spans="1:242" s="32" customFormat="1" ht="12.95" customHeight="1" x14ac:dyDescent="0.2">
      <c r="A134" s="112" t="s">
        <v>271</v>
      </c>
      <c r="B134" s="51">
        <v>125</v>
      </c>
      <c r="C134" s="51" t="s">
        <v>272</v>
      </c>
      <c r="D134" s="30"/>
      <c r="E134" s="108">
        <f t="shared" si="229"/>
        <v>0</v>
      </c>
      <c r="F134" s="108">
        <f t="shared" si="177"/>
        <v>0</v>
      </c>
      <c r="G134" s="108">
        <f t="shared" si="178"/>
        <v>0</v>
      </c>
      <c r="H134" s="108">
        <f t="shared" si="179"/>
        <v>0</v>
      </c>
      <c r="I134" s="108">
        <f t="shared" si="311"/>
        <v>0</v>
      </c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>
        <f t="shared" si="230"/>
        <v>0</v>
      </c>
      <c r="W134" s="108">
        <f t="shared" si="181"/>
        <v>0</v>
      </c>
      <c r="X134" s="108">
        <f t="shared" si="182"/>
        <v>0</v>
      </c>
      <c r="Y134" s="108">
        <f t="shared" si="183"/>
        <v>0</v>
      </c>
      <c r="Z134" s="108">
        <f t="shared" si="312"/>
        <v>0</v>
      </c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>
        <f t="shared" si="231"/>
        <v>0</v>
      </c>
      <c r="AN134" s="108">
        <f t="shared" si="185"/>
        <v>0</v>
      </c>
      <c r="AO134" s="108">
        <f t="shared" si="186"/>
        <v>0</v>
      </c>
      <c r="AP134" s="108">
        <f t="shared" si="187"/>
        <v>0</v>
      </c>
      <c r="AQ134" s="108">
        <f t="shared" si="313"/>
        <v>0</v>
      </c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>
        <f t="shared" si="189"/>
        <v>0</v>
      </c>
      <c r="BE134" s="108">
        <f t="shared" si="190"/>
        <v>0</v>
      </c>
      <c r="BF134" s="108">
        <f t="shared" si="191"/>
        <v>0</v>
      </c>
      <c r="BG134" s="108">
        <f t="shared" si="192"/>
        <v>0</v>
      </c>
      <c r="BH134" s="108">
        <f t="shared" si="314"/>
        <v>0</v>
      </c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>
        <f t="shared" si="194"/>
        <v>0</v>
      </c>
      <c r="BV134" s="108">
        <f t="shared" si="195"/>
        <v>0</v>
      </c>
      <c r="BW134" s="108">
        <f t="shared" si="196"/>
        <v>0</v>
      </c>
      <c r="BX134" s="108">
        <f t="shared" si="197"/>
        <v>0</v>
      </c>
      <c r="BY134" s="108">
        <f t="shared" si="315"/>
        <v>0</v>
      </c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>
        <f t="shared" si="199"/>
        <v>0</v>
      </c>
      <c r="CM134" s="108">
        <v>0</v>
      </c>
      <c r="CN134" s="108">
        <v>0</v>
      </c>
      <c r="CO134" s="108">
        <v>0</v>
      </c>
      <c r="CP134" s="108">
        <v>0</v>
      </c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>
        <f t="shared" si="310"/>
        <v>0</v>
      </c>
      <c r="DD134" s="108">
        <v>0</v>
      </c>
      <c r="DE134" s="108">
        <v>0</v>
      </c>
      <c r="DF134" s="108">
        <v>0</v>
      </c>
      <c r="DG134" s="108">
        <v>0</v>
      </c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>
        <f t="shared" si="200"/>
        <v>0</v>
      </c>
      <c r="DU134" s="108">
        <v>0</v>
      </c>
      <c r="DV134" s="108">
        <v>0</v>
      </c>
      <c r="DW134" s="108">
        <v>0</v>
      </c>
      <c r="DX134" s="108">
        <v>0</v>
      </c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>
        <v>0</v>
      </c>
      <c r="EL134" s="108">
        <v>0</v>
      </c>
      <c r="EM134" s="108">
        <v>0</v>
      </c>
      <c r="EN134" s="108">
        <v>0</v>
      </c>
      <c r="EO134" s="108">
        <v>0</v>
      </c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/>
      <c r="FB134" s="108">
        <v>0</v>
      </c>
      <c r="FC134" s="108">
        <v>0</v>
      </c>
      <c r="FD134" s="108">
        <v>0</v>
      </c>
      <c r="FE134" s="108">
        <v>0</v>
      </c>
      <c r="FF134" s="108">
        <v>0</v>
      </c>
      <c r="FG134" s="108"/>
      <c r="FH134" s="108"/>
      <c r="FI134" s="108"/>
      <c r="FJ134" s="108"/>
      <c r="FK134" s="108"/>
      <c r="FL134" s="108"/>
      <c r="FM134" s="108"/>
      <c r="FN134" s="108"/>
      <c r="FO134" s="108"/>
      <c r="FP134" s="108"/>
      <c r="FQ134" s="108"/>
      <c r="FR134" s="108"/>
      <c r="FS134" s="108"/>
      <c r="FT134" s="108"/>
      <c r="FU134" s="108"/>
      <c r="FV134" s="108"/>
      <c r="FW134" s="108">
        <v>0</v>
      </c>
      <c r="FX134" s="108"/>
      <c r="FY134" s="108"/>
      <c r="FZ134" s="108"/>
      <c r="GA134" s="108"/>
      <c r="GB134" s="108"/>
      <c r="GC134" s="108"/>
      <c r="GD134" s="108"/>
      <c r="GE134" s="108"/>
      <c r="GF134" s="108"/>
      <c r="GG134" s="108"/>
      <c r="GH134" s="108"/>
      <c r="GI134" s="108"/>
      <c r="GJ134" s="108"/>
      <c r="GK134" s="108"/>
      <c r="GL134" s="108"/>
      <c r="GM134" s="108"/>
      <c r="GN134" s="108"/>
      <c r="GO134" s="108"/>
      <c r="GP134" s="108"/>
      <c r="GQ134" s="108"/>
      <c r="GR134" s="108"/>
      <c r="GS134" s="108"/>
      <c r="GT134" s="108"/>
      <c r="GU134" s="108"/>
      <c r="GV134" s="108"/>
      <c r="GW134" s="108"/>
      <c r="GX134" s="108"/>
      <c r="GY134" s="108"/>
      <c r="GZ134" s="108"/>
      <c r="HA134" s="108"/>
      <c r="HB134" s="108"/>
      <c r="HC134" s="108"/>
      <c r="HD134" s="108"/>
      <c r="HE134" s="108"/>
      <c r="HF134" s="108"/>
      <c r="HG134" s="108"/>
      <c r="HH134" s="108"/>
      <c r="HI134" s="108"/>
      <c r="HJ134" s="108"/>
      <c r="HK134" s="108"/>
      <c r="HL134" s="108"/>
      <c r="HM134" s="108"/>
      <c r="HN134" s="108"/>
      <c r="HO134" s="108"/>
      <c r="HP134" s="108"/>
      <c r="HQ134" s="108"/>
      <c r="HR134" s="108"/>
      <c r="HS134" s="108"/>
      <c r="HT134" s="108"/>
      <c r="HU134" s="108"/>
      <c r="HV134" s="108"/>
      <c r="HW134" s="108"/>
      <c r="HX134" s="108"/>
      <c r="HY134" s="108"/>
      <c r="HZ134" s="108"/>
      <c r="IA134" s="108"/>
      <c r="IB134" s="108"/>
      <c r="IC134" s="108"/>
      <c r="ID134" s="108"/>
      <c r="IE134" s="108"/>
      <c r="IF134" s="108"/>
      <c r="IG134" s="108"/>
      <c r="IH134" s="108"/>
    </row>
    <row r="135" spans="1:242" s="32" customFormat="1" ht="12.95" customHeight="1" x14ac:dyDescent="0.2">
      <c r="A135" s="112" t="s">
        <v>273</v>
      </c>
      <c r="B135" s="51">
        <v>126</v>
      </c>
      <c r="C135" s="51" t="s">
        <v>274</v>
      </c>
      <c r="D135" s="33"/>
      <c r="E135" s="108">
        <f t="shared" si="229"/>
        <v>0</v>
      </c>
      <c r="F135" s="108">
        <f t="shared" si="177"/>
        <v>0</v>
      </c>
      <c r="G135" s="108">
        <f t="shared" si="178"/>
        <v>0</v>
      </c>
      <c r="H135" s="108">
        <f t="shared" si="179"/>
        <v>0</v>
      </c>
      <c r="I135" s="108">
        <f t="shared" si="311"/>
        <v>0</v>
      </c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>
        <f t="shared" si="230"/>
        <v>0</v>
      </c>
      <c r="W135" s="108">
        <f t="shared" si="181"/>
        <v>0</v>
      </c>
      <c r="X135" s="108">
        <f t="shared" si="182"/>
        <v>0</v>
      </c>
      <c r="Y135" s="108">
        <f t="shared" si="183"/>
        <v>0</v>
      </c>
      <c r="Z135" s="108">
        <f t="shared" si="312"/>
        <v>0</v>
      </c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>
        <f t="shared" si="231"/>
        <v>0</v>
      </c>
      <c r="AN135" s="108">
        <f t="shared" si="185"/>
        <v>0</v>
      </c>
      <c r="AO135" s="108">
        <f t="shared" si="186"/>
        <v>0</v>
      </c>
      <c r="AP135" s="108">
        <f t="shared" si="187"/>
        <v>0</v>
      </c>
      <c r="AQ135" s="108">
        <f t="shared" si="313"/>
        <v>0</v>
      </c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>
        <f t="shared" si="189"/>
        <v>0</v>
      </c>
      <c r="BE135" s="108">
        <f t="shared" si="190"/>
        <v>0</v>
      </c>
      <c r="BF135" s="108">
        <f t="shared" si="191"/>
        <v>0</v>
      </c>
      <c r="BG135" s="108">
        <f t="shared" si="192"/>
        <v>0</v>
      </c>
      <c r="BH135" s="108">
        <f t="shared" si="314"/>
        <v>0</v>
      </c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>
        <f t="shared" si="194"/>
        <v>0</v>
      </c>
      <c r="BV135" s="108">
        <f t="shared" si="195"/>
        <v>0</v>
      </c>
      <c r="BW135" s="108">
        <f t="shared" si="196"/>
        <v>0</v>
      </c>
      <c r="BX135" s="108">
        <f t="shared" si="197"/>
        <v>0</v>
      </c>
      <c r="BY135" s="108">
        <f t="shared" si="315"/>
        <v>0</v>
      </c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>
        <f t="shared" si="199"/>
        <v>0</v>
      </c>
      <c r="CM135" s="108">
        <v>0</v>
      </c>
      <c r="CN135" s="108">
        <v>0</v>
      </c>
      <c r="CO135" s="108">
        <v>0</v>
      </c>
      <c r="CP135" s="108">
        <v>0</v>
      </c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>
        <f t="shared" si="310"/>
        <v>0</v>
      </c>
      <c r="DD135" s="108">
        <v>0</v>
      </c>
      <c r="DE135" s="108">
        <v>0</v>
      </c>
      <c r="DF135" s="108">
        <v>0</v>
      </c>
      <c r="DG135" s="108">
        <v>0</v>
      </c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>
        <f t="shared" si="200"/>
        <v>0</v>
      </c>
      <c r="DU135" s="108">
        <v>0</v>
      </c>
      <c r="DV135" s="108">
        <v>0</v>
      </c>
      <c r="DW135" s="108">
        <v>0</v>
      </c>
      <c r="DX135" s="108">
        <v>0</v>
      </c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>
        <v>0</v>
      </c>
      <c r="EL135" s="108">
        <v>0</v>
      </c>
      <c r="EM135" s="108">
        <v>0</v>
      </c>
      <c r="EN135" s="108">
        <v>0</v>
      </c>
      <c r="EO135" s="108">
        <v>0</v>
      </c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/>
      <c r="FB135" s="108">
        <v>0</v>
      </c>
      <c r="FC135" s="108">
        <v>0</v>
      </c>
      <c r="FD135" s="108">
        <v>0</v>
      </c>
      <c r="FE135" s="108">
        <v>0</v>
      </c>
      <c r="FF135" s="108">
        <v>0</v>
      </c>
      <c r="FG135" s="108"/>
      <c r="FH135" s="108"/>
      <c r="FI135" s="108"/>
      <c r="FJ135" s="108"/>
      <c r="FK135" s="108"/>
      <c r="FL135" s="108"/>
      <c r="FM135" s="108"/>
      <c r="FN135" s="108"/>
      <c r="FO135" s="108"/>
      <c r="FP135" s="108"/>
      <c r="FQ135" s="108"/>
      <c r="FR135" s="108"/>
      <c r="FS135" s="108"/>
      <c r="FT135" s="108"/>
      <c r="FU135" s="108"/>
      <c r="FV135" s="108"/>
      <c r="FW135" s="108">
        <v>0</v>
      </c>
      <c r="FX135" s="108"/>
      <c r="FY135" s="108"/>
      <c r="FZ135" s="108"/>
      <c r="GA135" s="108"/>
      <c r="GB135" s="108"/>
      <c r="GC135" s="108"/>
      <c r="GD135" s="108"/>
      <c r="GE135" s="108"/>
      <c r="GF135" s="108"/>
      <c r="GG135" s="108"/>
      <c r="GH135" s="108"/>
      <c r="GI135" s="108"/>
      <c r="GJ135" s="108"/>
      <c r="GK135" s="108"/>
      <c r="GL135" s="108"/>
      <c r="GM135" s="108"/>
      <c r="GN135" s="108"/>
      <c r="GO135" s="108"/>
      <c r="GP135" s="108"/>
      <c r="GQ135" s="108"/>
      <c r="GR135" s="108"/>
      <c r="GS135" s="108"/>
      <c r="GT135" s="108"/>
      <c r="GU135" s="108"/>
      <c r="GV135" s="108"/>
      <c r="GW135" s="108"/>
      <c r="GX135" s="108"/>
      <c r="GY135" s="108"/>
      <c r="GZ135" s="108"/>
      <c r="HA135" s="108"/>
      <c r="HB135" s="108"/>
      <c r="HC135" s="108"/>
      <c r="HD135" s="108"/>
      <c r="HE135" s="108"/>
      <c r="HF135" s="108"/>
      <c r="HG135" s="108"/>
      <c r="HH135" s="108"/>
      <c r="HI135" s="108"/>
      <c r="HJ135" s="108"/>
      <c r="HK135" s="108"/>
      <c r="HL135" s="108"/>
      <c r="HM135" s="108"/>
      <c r="HN135" s="108"/>
      <c r="HO135" s="108"/>
      <c r="HP135" s="108"/>
      <c r="HQ135" s="108"/>
      <c r="HR135" s="108"/>
      <c r="HS135" s="108"/>
      <c r="HT135" s="108"/>
      <c r="HU135" s="108"/>
      <c r="HV135" s="108"/>
      <c r="HW135" s="108"/>
      <c r="HX135" s="108"/>
      <c r="HY135" s="108"/>
      <c r="HZ135" s="108"/>
      <c r="IA135" s="108"/>
      <c r="IB135" s="108"/>
      <c r="IC135" s="108"/>
      <c r="ID135" s="108"/>
      <c r="IE135" s="108"/>
      <c r="IF135" s="108"/>
      <c r="IG135" s="108"/>
      <c r="IH135" s="108"/>
    </row>
    <row r="136" spans="1:242" s="32" customFormat="1" ht="12.95" customHeight="1" x14ac:dyDescent="0.2">
      <c r="A136" s="112" t="s">
        <v>275</v>
      </c>
      <c r="B136" s="51">
        <v>127</v>
      </c>
      <c r="C136" s="51" t="s">
        <v>276</v>
      </c>
      <c r="D136" s="33"/>
      <c r="E136" s="108">
        <f t="shared" si="229"/>
        <v>0</v>
      </c>
      <c r="F136" s="108">
        <f t="shared" si="177"/>
        <v>0</v>
      </c>
      <c r="G136" s="108">
        <f t="shared" si="178"/>
        <v>0</v>
      </c>
      <c r="H136" s="108">
        <f t="shared" si="179"/>
        <v>0</v>
      </c>
      <c r="I136" s="108">
        <f t="shared" si="311"/>
        <v>0</v>
      </c>
      <c r="J136" s="108"/>
      <c r="K136" s="108"/>
      <c r="L136" s="108"/>
      <c r="M136" s="108"/>
      <c r="N136" s="108"/>
      <c r="O136" s="108"/>
      <c r="P136" s="108"/>
      <c r="Q136" s="108"/>
      <c r="R136" s="108"/>
      <c r="S136" s="108"/>
      <c r="T136" s="108"/>
      <c r="U136" s="108"/>
      <c r="V136" s="108">
        <f t="shared" si="230"/>
        <v>0</v>
      </c>
      <c r="W136" s="108">
        <f t="shared" si="181"/>
        <v>0</v>
      </c>
      <c r="X136" s="108">
        <f t="shared" si="182"/>
        <v>0</v>
      </c>
      <c r="Y136" s="108">
        <f t="shared" si="183"/>
        <v>0</v>
      </c>
      <c r="Z136" s="108">
        <f t="shared" si="312"/>
        <v>0</v>
      </c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>
        <f t="shared" si="231"/>
        <v>0</v>
      </c>
      <c r="AN136" s="108">
        <f t="shared" si="185"/>
        <v>0</v>
      </c>
      <c r="AO136" s="108">
        <f t="shared" si="186"/>
        <v>0</v>
      </c>
      <c r="AP136" s="108">
        <f t="shared" si="187"/>
        <v>0</v>
      </c>
      <c r="AQ136" s="108">
        <f t="shared" si="313"/>
        <v>0</v>
      </c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8"/>
      <c r="BD136" s="108">
        <f t="shared" si="189"/>
        <v>0</v>
      </c>
      <c r="BE136" s="108">
        <f t="shared" si="190"/>
        <v>0</v>
      </c>
      <c r="BF136" s="108">
        <f t="shared" si="191"/>
        <v>0</v>
      </c>
      <c r="BG136" s="108">
        <f t="shared" si="192"/>
        <v>0</v>
      </c>
      <c r="BH136" s="108">
        <f t="shared" si="314"/>
        <v>0</v>
      </c>
      <c r="BI136" s="108"/>
      <c r="BJ136" s="108"/>
      <c r="BK136" s="108"/>
      <c r="BL136" s="108"/>
      <c r="BM136" s="108"/>
      <c r="BN136" s="108"/>
      <c r="BO136" s="108"/>
      <c r="BP136" s="108"/>
      <c r="BQ136" s="108"/>
      <c r="BR136" s="108"/>
      <c r="BS136" s="108"/>
      <c r="BT136" s="108"/>
      <c r="BU136" s="108">
        <f t="shared" si="194"/>
        <v>0</v>
      </c>
      <c r="BV136" s="108">
        <f t="shared" si="195"/>
        <v>0</v>
      </c>
      <c r="BW136" s="108">
        <f t="shared" si="196"/>
        <v>0</v>
      </c>
      <c r="BX136" s="108">
        <f t="shared" si="197"/>
        <v>0</v>
      </c>
      <c r="BY136" s="108">
        <f t="shared" si="315"/>
        <v>0</v>
      </c>
      <c r="BZ136" s="108"/>
      <c r="CA136" s="108"/>
      <c r="CB136" s="108"/>
      <c r="CC136" s="108"/>
      <c r="CD136" s="108"/>
      <c r="CE136" s="108"/>
      <c r="CF136" s="108"/>
      <c r="CG136" s="108"/>
      <c r="CH136" s="108"/>
      <c r="CI136" s="108"/>
      <c r="CJ136" s="108"/>
      <c r="CK136" s="108"/>
      <c r="CL136" s="108">
        <f t="shared" si="199"/>
        <v>0</v>
      </c>
      <c r="CM136" s="108">
        <v>0</v>
      </c>
      <c r="CN136" s="108">
        <v>0</v>
      </c>
      <c r="CO136" s="108">
        <v>0</v>
      </c>
      <c r="CP136" s="108">
        <v>0</v>
      </c>
      <c r="CQ136" s="108"/>
      <c r="CR136" s="108"/>
      <c r="CS136" s="108"/>
      <c r="CT136" s="108"/>
      <c r="CU136" s="108"/>
      <c r="CV136" s="108"/>
      <c r="CW136" s="108"/>
      <c r="CX136" s="108"/>
      <c r="CY136" s="108"/>
      <c r="CZ136" s="108"/>
      <c r="DA136" s="108"/>
      <c r="DB136" s="108"/>
      <c r="DC136" s="108">
        <f t="shared" si="310"/>
        <v>0</v>
      </c>
      <c r="DD136" s="108">
        <v>0</v>
      </c>
      <c r="DE136" s="108">
        <v>0</v>
      </c>
      <c r="DF136" s="108">
        <v>0</v>
      </c>
      <c r="DG136" s="108">
        <v>0</v>
      </c>
      <c r="DH136" s="108"/>
      <c r="DI136" s="108"/>
      <c r="DJ136" s="108"/>
      <c r="DK136" s="108"/>
      <c r="DL136" s="108"/>
      <c r="DM136" s="108"/>
      <c r="DN136" s="108"/>
      <c r="DO136" s="108"/>
      <c r="DP136" s="108"/>
      <c r="DQ136" s="108"/>
      <c r="DR136" s="108"/>
      <c r="DS136" s="108"/>
      <c r="DT136" s="108">
        <f t="shared" si="200"/>
        <v>0</v>
      </c>
      <c r="DU136" s="108">
        <v>0</v>
      </c>
      <c r="DV136" s="108">
        <v>0</v>
      </c>
      <c r="DW136" s="108">
        <v>0</v>
      </c>
      <c r="DX136" s="108">
        <v>0</v>
      </c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/>
      <c r="EJ136" s="108"/>
      <c r="EK136" s="108">
        <v>0</v>
      </c>
      <c r="EL136" s="108">
        <v>0</v>
      </c>
      <c r="EM136" s="108">
        <v>0</v>
      </c>
      <c r="EN136" s="108">
        <v>0</v>
      </c>
      <c r="EO136" s="108">
        <v>0</v>
      </c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/>
      <c r="FB136" s="108">
        <v>0</v>
      </c>
      <c r="FC136" s="108">
        <v>0</v>
      </c>
      <c r="FD136" s="108">
        <v>0</v>
      </c>
      <c r="FE136" s="108">
        <v>0</v>
      </c>
      <c r="FF136" s="108">
        <v>0</v>
      </c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/>
      <c r="FR136" s="108"/>
      <c r="FS136" s="108"/>
      <c r="FT136" s="108"/>
      <c r="FU136" s="108"/>
      <c r="FV136" s="108"/>
      <c r="FW136" s="108">
        <v>0</v>
      </c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I136" s="108"/>
      <c r="GJ136" s="108"/>
      <c r="GK136" s="108"/>
      <c r="GL136" s="108"/>
      <c r="GM136" s="108"/>
      <c r="GN136" s="108"/>
      <c r="GO136" s="108"/>
      <c r="GP136" s="108"/>
      <c r="GQ136" s="108"/>
      <c r="GR136" s="108"/>
      <c r="GS136" s="108"/>
      <c r="GT136" s="108"/>
      <c r="GU136" s="108"/>
      <c r="GV136" s="108"/>
      <c r="GW136" s="108"/>
      <c r="GX136" s="108"/>
      <c r="GY136" s="108"/>
      <c r="GZ136" s="108"/>
      <c r="HA136" s="108"/>
      <c r="HB136" s="108"/>
      <c r="HC136" s="108"/>
      <c r="HD136" s="108"/>
      <c r="HE136" s="108"/>
      <c r="HF136" s="108"/>
      <c r="HG136" s="108"/>
      <c r="HH136" s="108"/>
      <c r="HI136" s="108"/>
      <c r="HJ136" s="108"/>
      <c r="HK136" s="108"/>
      <c r="HL136" s="108"/>
      <c r="HM136" s="108"/>
      <c r="HN136" s="108"/>
      <c r="HO136" s="108"/>
      <c r="HP136" s="108"/>
      <c r="HQ136" s="108"/>
      <c r="HR136" s="108"/>
      <c r="HS136" s="108"/>
      <c r="HT136" s="108"/>
      <c r="HU136" s="108"/>
      <c r="HV136" s="108"/>
      <c r="HW136" s="108"/>
      <c r="HX136" s="108"/>
      <c r="HY136" s="108"/>
      <c r="HZ136" s="108"/>
      <c r="IA136" s="108"/>
      <c r="IB136" s="108"/>
      <c r="IC136" s="108"/>
      <c r="ID136" s="108"/>
      <c r="IE136" s="108"/>
      <c r="IF136" s="108"/>
      <c r="IG136" s="108"/>
      <c r="IH136" s="108"/>
    </row>
    <row r="137" spans="1:242" s="32" customFormat="1" ht="12.95" customHeight="1" x14ac:dyDescent="0.2">
      <c r="A137" s="112" t="s">
        <v>277</v>
      </c>
      <c r="B137" s="51">
        <v>128</v>
      </c>
      <c r="C137" s="51" t="s">
        <v>278</v>
      </c>
      <c r="D137" s="33"/>
      <c r="E137" s="108">
        <f t="shared" si="229"/>
        <v>1876.3</v>
      </c>
      <c r="F137" s="108">
        <f t="shared" ref="F137:F202" si="325">L137</f>
        <v>0</v>
      </c>
      <c r="G137" s="108">
        <f t="shared" ref="G137:G202" si="326">O137</f>
        <v>0</v>
      </c>
      <c r="H137" s="108">
        <f t="shared" ref="H137:H202" si="327">R137</f>
        <v>0</v>
      </c>
      <c r="I137" s="108">
        <f t="shared" si="311"/>
        <v>1876.3</v>
      </c>
      <c r="J137" s="108"/>
      <c r="K137" s="108"/>
      <c r="L137" s="108"/>
      <c r="M137" s="108"/>
      <c r="N137" s="108"/>
      <c r="O137" s="108"/>
      <c r="P137" s="108"/>
      <c r="Q137" s="108"/>
      <c r="R137" s="108"/>
      <c r="S137" s="108"/>
      <c r="T137" s="108"/>
      <c r="U137" s="108">
        <v>1876.3</v>
      </c>
      <c r="V137" s="108">
        <f t="shared" si="230"/>
        <v>185.2</v>
      </c>
      <c r="W137" s="108">
        <f t="shared" ref="W137:W202" si="328">AC137</f>
        <v>0</v>
      </c>
      <c r="X137" s="108">
        <f t="shared" ref="X137:X202" si="329">AF137</f>
        <v>0</v>
      </c>
      <c r="Y137" s="108">
        <f t="shared" ref="Y137:Y202" si="330">AI137</f>
        <v>0</v>
      </c>
      <c r="Z137" s="108">
        <f t="shared" si="312"/>
        <v>185.2</v>
      </c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>
        <v>185.2</v>
      </c>
      <c r="AM137" s="108">
        <f t="shared" si="231"/>
        <v>0</v>
      </c>
      <c r="AN137" s="108">
        <f t="shared" ref="AN137:AN202" si="331">AT137</f>
        <v>0</v>
      </c>
      <c r="AO137" s="108">
        <f t="shared" ref="AO137:AO202" si="332">AW137</f>
        <v>0</v>
      </c>
      <c r="AP137" s="108">
        <f t="shared" ref="AP137:AP202" si="333">AZ137</f>
        <v>0</v>
      </c>
      <c r="AQ137" s="108">
        <f t="shared" si="313"/>
        <v>0</v>
      </c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8"/>
      <c r="BD137" s="108">
        <f t="shared" ref="BD137:BD202" si="334">BH137</f>
        <v>43618</v>
      </c>
      <c r="BE137" s="108">
        <f t="shared" ref="BE137:BE202" si="335">BK137</f>
        <v>0</v>
      </c>
      <c r="BF137" s="108">
        <f t="shared" ref="BF137:BF202" si="336">BN137</f>
        <v>0</v>
      </c>
      <c r="BG137" s="108">
        <f t="shared" ref="BG137:BG202" si="337">BQ137</f>
        <v>0</v>
      </c>
      <c r="BH137" s="108">
        <f t="shared" si="314"/>
        <v>43618</v>
      </c>
      <c r="BI137" s="108"/>
      <c r="BJ137" s="108"/>
      <c r="BK137" s="108"/>
      <c r="BL137" s="108"/>
      <c r="BM137" s="108"/>
      <c r="BN137" s="108"/>
      <c r="BO137" s="108"/>
      <c r="BP137" s="108"/>
      <c r="BQ137" s="108"/>
      <c r="BR137" s="108"/>
      <c r="BS137" s="108"/>
      <c r="BT137" s="108">
        <v>43618</v>
      </c>
      <c r="BU137" s="108">
        <f t="shared" ref="BU137:BU202" si="338">BY137</f>
        <v>49993</v>
      </c>
      <c r="BV137" s="108">
        <f t="shared" ref="BV137:BV202" si="339">CB137</f>
        <v>0</v>
      </c>
      <c r="BW137" s="108">
        <f t="shared" ref="BW137:BW202" si="340">CE137</f>
        <v>0</v>
      </c>
      <c r="BX137" s="108">
        <f t="shared" ref="BX137:BX202" si="341">CH137</f>
        <v>0</v>
      </c>
      <c r="BY137" s="108">
        <f t="shared" si="315"/>
        <v>49993</v>
      </c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>
        <v>49993</v>
      </c>
      <c r="CL137" s="108">
        <f t="shared" ref="CL137:CL202" si="342">DB137</f>
        <v>13612</v>
      </c>
      <c r="CM137" s="108">
        <v>2042.9</v>
      </c>
      <c r="CN137" s="108">
        <v>3830.1</v>
      </c>
      <c r="CO137" s="108">
        <v>3331.1</v>
      </c>
      <c r="CP137" s="108">
        <v>4407.8999999999996</v>
      </c>
      <c r="CQ137" s="108">
        <v>1929.4</v>
      </c>
      <c r="CR137" s="108">
        <v>1487.1</v>
      </c>
      <c r="CS137" s="108">
        <v>2042.9</v>
      </c>
      <c r="CT137" s="108">
        <v>3859.6</v>
      </c>
      <c r="CU137" s="108">
        <v>5125.6000000000004</v>
      </c>
      <c r="CV137" s="108">
        <v>5873</v>
      </c>
      <c r="CW137" s="108">
        <v>6648.5</v>
      </c>
      <c r="CX137" s="108">
        <v>8370.6</v>
      </c>
      <c r="CY137" s="108">
        <v>9204.1</v>
      </c>
      <c r="CZ137" s="108">
        <v>10213.700000000001</v>
      </c>
      <c r="DA137" s="108">
        <v>10657</v>
      </c>
      <c r="DB137" s="108">
        <v>13612</v>
      </c>
      <c r="DC137" s="108">
        <f t="shared" si="310"/>
        <v>5024</v>
      </c>
      <c r="DD137" s="108">
        <v>4101.7</v>
      </c>
      <c r="DE137" s="108">
        <v>306.7</v>
      </c>
      <c r="DF137" s="108">
        <v>883.3</v>
      </c>
      <c r="DG137" s="108">
        <v>-267.7</v>
      </c>
      <c r="DH137" s="108">
        <v>299.8</v>
      </c>
      <c r="DI137" s="108">
        <v>1193.3</v>
      </c>
      <c r="DJ137" s="108">
        <v>4101.7</v>
      </c>
      <c r="DK137" s="108">
        <v>4003.3</v>
      </c>
      <c r="DL137" s="108">
        <v>3043.1</v>
      </c>
      <c r="DM137" s="108">
        <v>4408.3999999999996</v>
      </c>
      <c r="DN137" s="108">
        <v>4365.1000000000004</v>
      </c>
      <c r="DO137" s="108">
        <v>4845.3</v>
      </c>
      <c r="DP137" s="108">
        <v>5291.7</v>
      </c>
      <c r="DQ137" s="108">
        <v>5834.2</v>
      </c>
      <c r="DR137" s="108">
        <v>7568.8</v>
      </c>
      <c r="DS137" s="108">
        <v>5024</v>
      </c>
      <c r="DT137" s="108">
        <f t="shared" ref="DT137:DT202" si="343">EJ137</f>
        <v>8346.7000000000007</v>
      </c>
      <c r="DU137" s="108">
        <v>3168.4</v>
      </c>
      <c r="DV137" s="108">
        <v>200.7</v>
      </c>
      <c r="DW137" s="108">
        <v>2579.3000000000002</v>
      </c>
      <c r="DX137" s="108">
        <v>2398.3000000000002</v>
      </c>
      <c r="DY137" s="108">
        <v>2080.1</v>
      </c>
      <c r="DZ137" s="108">
        <v>2524.8000000000002</v>
      </c>
      <c r="EA137" s="108">
        <v>3168.4</v>
      </c>
      <c r="EB137" s="108">
        <v>3327.5</v>
      </c>
      <c r="EC137" s="108">
        <v>3912.3</v>
      </c>
      <c r="ED137" s="108">
        <v>3369.1</v>
      </c>
      <c r="EE137" s="108">
        <v>3376.8</v>
      </c>
      <c r="EF137" s="108">
        <v>4279.3999999999996</v>
      </c>
      <c r="EG137" s="108">
        <v>5948.4</v>
      </c>
      <c r="EH137" s="108">
        <v>6428.9</v>
      </c>
      <c r="EI137" s="108">
        <v>6218.3</v>
      </c>
      <c r="EJ137" s="108">
        <v>8346.7000000000007</v>
      </c>
      <c r="EK137" s="108">
        <v>-352</v>
      </c>
      <c r="EL137" s="108">
        <v>106.6</v>
      </c>
      <c r="EM137" s="108">
        <v>214.8</v>
      </c>
      <c r="EN137" s="108">
        <v>-127.1</v>
      </c>
      <c r="EO137" s="108">
        <v>-546.29999999999995</v>
      </c>
      <c r="EP137" s="108">
        <v>373.1</v>
      </c>
      <c r="EQ137" s="108">
        <v>39.799999999999997</v>
      </c>
      <c r="ER137" s="108">
        <v>106.6</v>
      </c>
      <c r="ES137" s="108">
        <v>267</v>
      </c>
      <c r="ET137" s="108">
        <v>904.8</v>
      </c>
      <c r="EU137" s="108">
        <f>277.6+43.8</f>
        <v>321.40000000000003</v>
      </c>
      <c r="EV137" s="108">
        <f>741.4+570.2</f>
        <v>1311.6</v>
      </c>
      <c r="EW137" s="108">
        <f>164.3+1349.8</f>
        <v>1514.1</v>
      </c>
      <c r="EX137" s="108">
        <v>194.3</v>
      </c>
      <c r="EY137" s="108">
        <v>200.1</v>
      </c>
      <c r="EZ137" s="108">
        <v>105.3</v>
      </c>
      <c r="FA137" s="108">
        <v>-352</v>
      </c>
      <c r="FB137" s="108">
        <v>0</v>
      </c>
      <c r="FC137" s="108">
        <v>0</v>
      </c>
      <c r="FD137" s="108">
        <v>0</v>
      </c>
      <c r="FE137" s="108">
        <v>0</v>
      </c>
      <c r="FF137" s="108">
        <v>0</v>
      </c>
      <c r="FG137" s="108">
        <v>75.599999999999994</v>
      </c>
      <c r="FH137" s="108">
        <v>332.3</v>
      </c>
      <c r="FI137" s="108"/>
      <c r="FJ137" s="108"/>
      <c r="FK137" s="108"/>
      <c r="FL137" s="108"/>
      <c r="FM137" s="108"/>
      <c r="FN137" s="108"/>
      <c r="FO137" s="108"/>
      <c r="FP137" s="108"/>
      <c r="FQ137" s="108"/>
      <c r="FR137" s="108"/>
      <c r="FS137" s="108"/>
      <c r="FT137" s="108"/>
      <c r="FU137" s="108"/>
      <c r="FV137" s="108"/>
      <c r="FW137" s="108">
        <v>0</v>
      </c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I137" s="108"/>
      <c r="GJ137" s="108"/>
      <c r="GK137" s="108"/>
      <c r="GL137" s="108"/>
      <c r="GM137" s="108"/>
      <c r="GN137" s="108"/>
      <c r="GO137" s="108"/>
      <c r="GP137" s="108"/>
      <c r="GQ137" s="108"/>
      <c r="GR137" s="108"/>
      <c r="GS137" s="108"/>
      <c r="GT137" s="108"/>
      <c r="GU137" s="108"/>
      <c r="GV137" s="108"/>
      <c r="GW137" s="108"/>
      <c r="GX137" s="108"/>
      <c r="GY137" s="108"/>
      <c r="GZ137" s="108"/>
      <c r="HA137" s="108">
        <v>4507.5</v>
      </c>
      <c r="HB137" s="108">
        <v>203</v>
      </c>
      <c r="HC137" s="108">
        <v>1280.9000000000001</v>
      </c>
      <c r="HD137" s="108">
        <v>1291.8</v>
      </c>
      <c r="HE137" s="108">
        <v>1731.8</v>
      </c>
      <c r="HF137" s="108"/>
      <c r="HG137" s="108">
        <v>39.5</v>
      </c>
      <c r="HH137" s="108">
        <v>203</v>
      </c>
      <c r="HI137" s="108">
        <v>607.4</v>
      </c>
      <c r="HJ137" s="108">
        <v>964</v>
      </c>
      <c r="HK137" s="108">
        <v>1483.9</v>
      </c>
      <c r="HL137" s="108">
        <v>1904.5</v>
      </c>
      <c r="HM137" s="108">
        <v>2367.1</v>
      </c>
      <c r="HN137" s="108">
        <v>2775.7</v>
      </c>
      <c r="HO137" s="108">
        <v>3361</v>
      </c>
      <c r="HP137" s="108">
        <v>4032</v>
      </c>
      <c r="HQ137" s="108">
        <v>4507.5</v>
      </c>
      <c r="HR137" s="108">
        <v>9845.2999999999993</v>
      </c>
      <c r="HS137" s="108">
        <v>2083.9</v>
      </c>
      <c r="HT137" s="108">
        <v>2102.5</v>
      </c>
      <c r="HU137" s="108">
        <v>2734.6</v>
      </c>
      <c r="HV137" s="108">
        <v>2924.3</v>
      </c>
      <c r="HW137" s="108">
        <v>805.6</v>
      </c>
      <c r="HX137" s="108">
        <v>1383.2</v>
      </c>
      <c r="HY137" s="108">
        <v>2083.9</v>
      </c>
      <c r="HZ137" s="108">
        <v>2564.8000000000002</v>
      </c>
      <c r="IA137" s="108">
        <v>3472.1</v>
      </c>
      <c r="IB137" s="108">
        <v>4186.3999999999996</v>
      </c>
      <c r="IC137" s="108">
        <v>5143.6000000000004</v>
      </c>
      <c r="ID137" s="108">
        <v>6012.2</v>
      </c>
      <c r="IE137" s="108">
        <v>6921</v>
      </c>
      <c r="IF137" s="108">
        <v>7942.9</v>
      </c>
      <c r="IG137" s="108">
        <v>8625</v>
      </c>
      <c r="IH137" s="108">
        <v>9845.2999999999993</v>
      </c>
    </row>
    <row r="138" spans="1:242" s="32" customFormat="1" ht="12.95" customHeight="1" x14ac:dyDescent="0.2">
      <c r="A138" s="113" t="s">
        <v>279</v>
      </c>
      <c r="B138" s="51">
        <v>129</v>
      </c>
      <c r="C138" s="50" t="s">
        <v>280</v>
      </c>
      <c r="D138" s="30"/>
      <c r="E138" s="108">
        <f t="shared" si="229"/>
        <v>450.79999999999995</v>
      </c>
      <c r="F138" s="108">
        <f t="shared" si="325"/>
        <v>0</v>
      </c>
      <c r="G138" s="108">
        <f t="shared" si="326"/>
        <v>0</v>
      </c>
      <c r="H138" s="108">
        <f t="shared" si="327"/>
        <v>0</v>
      </c>
      <c r="I138" s="108">
        <f t="shared" si="311"/>
        <v>450.79999999999995</v>
      </c>
      <c r="J138" s="108">
        <f t="shared" ref="J138:U138" si="344">J139+J158+J193+J198+J199+J205</f>
        <v>0</v>
      </c>
      <c r="K138" s="108">
        <f t="shared" si="344"/>
        <v>0</v>
      </c>
      <c r="L138" s="108">
        <f t="shared" si="344"/>
        <v>0</v>
      </c>
      <c r="M138" s="108">
        <f t="shared" si="344"/>
        <v>0</v>
      </c>
      <c r="N138" s="108">
        <f t="shared" si="344"/>
        <v>0</v>
      </c>
      <c r="O138" s="108">
        <f t="shared" si="344"/>
        <v>0</v>
      </c>
      <c r="P138" s="108">
        <f t="shared" si="344"/>
        <v>0</v>
      </c>
      <c r="Q138" s="108">
        <f t="shared" si="344"/>
        <v>0</v>
      </c>
      <c r="R138" s="108">
        <f t="shared" si="344"/>
        <v>0</v>
      </c>
      <c r="S138" s="108">
        <f t="shared" si="344"/>
        <v>0</v>
      </c>
      <c r="T138" s="108">
        <f t="shared" si="344"/>
        <v>0</v>
      </c>
      <c r="U138" s="108">
        <f t="shared" si="344"/>
        <v>450.79999999999995</v>
      </c>
      <c r="V138" s="108">
        <f t="shared" si="230"/>
        <v>2391.8000000000002</v>
      </c>
      <c r="W138" s="108">
        <f t="shared" si="328"/>
        <v>0</v>
      </c>
      <c r="X138" s="108">
        <f t="shared" si="329"/>
        <v>0</v>
      </c>
      <c r="Y138" s="108">
        <f t="shared" si="330"/>
        <v>0</v>
      </c>
      <c r="Z138" s="108">
        <f t="shared" si="312"/>
        <v>2391.8000000000002</v>
      </c>
      <c r="AA138" s="108">
        <f t="shared" ref="AA138:AL138" si="345">AA139+AA158+AA193+AA198+AA199+AA205</f>
        <v>0</v>
      </c>
      <c r="AB138" s="108">
        <f t="shared" si="345"/>
        <v>0</v>
      </c>
      <c r="AC138" s="108">
        <f t="shared" si="345"/>
        <v>0</v>
      </c>
      <c r="AD138" s="108">
        <f t="shared" si="345"/>
        <v>0</v>
      </c>
      <c r="AE138" s="108">
        <f t="shared" si="345"/>
        <v>0</v>
      </c>
      <c r="AF138" s="108">
        <f t="shared" si="345"/>
        <v>0</v>
      </c>
      <c r="AG138" s="108">
        <f t="shared" si="345"/>
        <v>0</v>
      </c>
      <c r="AH138" s="108">
        <f t="shared" si="345"/>
        <v>0</v>
      </c>
      <c r="AI138" s="108">
        <f t="shared" si="345"/>
        <v>0</v>
      </c>
      <c r="AJ138" s="108">
        <f t="shared" si="345"/>
        <v>0</v>
      </c>
      <c r="AK138" s="108">
        <f t="shared" si="345"/>
        <v>0</v>
      </c>
      <c r="AL138" s="108">
        <f t="shared" si="345"/>
        <v>2391.8000000000002</v>
      </c>
      <c r="AM138" s="108">
        <f t="shared" si="231"/>
        <v>9023.9</v>
      </c>
      <c r="AN138" s="108">
        <f t="shared" si="331"/>
        <v>0</v>
      </c>
      <c r="AO138" s="108">
        <f t="shared" si="332"/>
        <v>0</v>
      </c>
      <c r="AP138" s="108">
        <f t="shared" si="333"/>
        <v>0</v>
      </c>
      <c r="AQ138" s="108">
        <f t="shared" si="313"/>
        <v>9023.9</v>
      </c>
      <c r="AR138" s="108">
        <f t="shared" ref="AR138:BC138" si="346">AR139+AR158+AR193+AR198+AR199+AR205</f>
        <v>0</v>
      </c>
      <c r="AS138" s="108">
        <f t="shared" si="346"/>
        <v>0</v>
      </c>
      <c r="AT138" s="108">
        <f t="shared" si="346"/>
        <v>0</v>
      </c>
      <c r="AU138" s="108">
        <f t="shared" si="346"/>
        <v>0</v>
      </c>
      <c r="AV138" s="108">
        <f t="shared" si="346"/>
        <v>0</v>
      </c>
      <c r="AW138" s="108">
        <f t="shared" si="346"/>
        <v>0</v>
      </c>
      <c r="AX138" s="108">
        <f t="shared" si="346"/>
        <v>0</v>
      </c>
      <c r="AY138" s="108">
        <f t="shared" si="346"/>
        <v>0</v>
      </c>
      <c r="AZ138" s="108">
        <f t="shared" si="346"/>
        <v>0</v>
      </c>
      <c r="BA138" s="108">
        <f t="shared" si="346"/>
        <v>0</v>
      </c>
      <c r="BB138" s="108">
        <f t="shared" si="346"/>
        <v>0</v>
      </c>
      <c r="BC138" s="108">
        <f t="shared" si="346"/>
        <v>9023.9</v>
      </c>
      <c r="BD138" s="108">
        <f t="shared" si="334"/>
        <v>33479</v>
      </c>
      <c r="BE138" s="108">
        <f t="shared" si="335"/>
        <v>0</v>
      </c>
      <c r="BF138" s="108">
        <f t="shared" si="336"/>
        <v>0</v>
      </c>
      <c r="BG138" s="108">
        <f t="shared" si="337"/>
        <v>0</v>
      </c>
      <c r="BH138" s="108">
        <f t="shared" si="314"/>
        <v>33479</v>
      </c>
      <c r="BI138" s="108">
        <f t="shared" ref="BI138:BT138" si="347">BI139+BI158+BI193+BI198+BI199+BI205</f>
        <v>0</v>
      </c>
      <c r="BJ138" s="108">
        <f t="shared" si="347"/>
        <v>0</v>
      </c>
      <c r="BK138" s="108">
        <f t="shared" si="347"/>
        <v>0</v>
      </c>
      <c r="BL138" s="108">
        <f t="shared" si="347"/>
        <v>0</v>
      </c>
      <c r="BM138" s="108">
        <f t="shared" si="347"/>
        <v>0</v>
      </c>
      <c r="BN138" s="108">
        <f t="shared" si="347"/>
        <v>0</v>
      </c>
      <c r="BO138" s="108">
        <f t="shared" si="347"/>
        <v>0</v>
      </c>
      <c r="BP138" s="108">
        <f t="shared" si="347"/>
        <v>0</v>
      </c>
      <c r="BQ138" s="108">
        <f t="shared" si="347"/>
        <v>0</v>
      </c>
      <c r="BR138" s="108">
        <f t="shared" si="347"/>
        <v>0</v>
      </c>
      <c r="BS138" s="108">
        <f t="shared" si="347"/>
        <v>0</v>
      </c>
      <c r="BT138" s="108">
        <f t="shared" si="347"/>
        <v>33479</v>
      </c>
      <c r="BU138" s="108">
        <f t="shared" si="338"/>
        <v>107724</v>
      </c>
      <c r="BV138" s="108">
        <f t="shared" si="339"/>
        <v>0</v>
      </c>
      <c r="BW138" s="108">
        <f t="shared" si="340"/>
        <v>0</v>
      </c>
      <c r="BX138" s="108">
        <f t="shared" si="341"/>
        <v>0</v>
      </c>
      <c r="BY138" s="108">
        <f t="shared" si="315"/>
        <v>107724</v>
      </c>
      <c r="BZ138" s="108">
        <f t="shared" ref="BZ138:CK138" si="348">BZ139+BZ158+BZ193+BZ198+BZ199+BZ205</f>
        <v>0</v>
      </c>
      <c r="CA138" s="108">
        <f t="shared" si="348"/>
        <v>0</v>
      </c>
      <c r="CB138" s="108">
        <f t="shared" si="348"/>
        <v>0</v>
      </c>
      <c r="CC138" s="108">
        <f t="shared" si="348"/>
        <v>0</v>
      </c>
      <c r="CD138" s="108">
        <f t="shared" si="348"/>
        <v>0</v>
      </c>
      <c r="CE138" s="108">
        <f t="shared" si="348"/>
        <v>0</v>
      </c>
      <c r="CF138" s="108">
        <f t="shared" si="348"/>
        <v>0</v>
      </c>
      <c r="CG138" s="108">
        <f t="shared" si="348"/>
        <v>0</v>
      </c>
      <c r="CH138" s="108">
        <f t="shared" si="348"/>
        <v>0</v>
      </c>
      <c r="CI138" s="108">
        <f t="shared" si="348"/>
        <v>0</v>
      </c>
      <c r="CJ138" s="108">
        <f t="shared" si="348"/>
        <v>0</v>
      </c>
      <c r="CK138" s="108">
        <f t="shared" si="348"/>
        <v>107724</v>
      </c>
      <c r="CL138" s="108">
        <f t="shared" si="342"/>
        <v>258459</v>
      </c>
      <c r="CM138" s="108">
        <v>31961.8</v>
      </c>
      <c r="CN138" s="108">
        <v>45886.2</v>
      </c>
      <c r="CO138" s="108">
        <v>44298.8</v>
      </c>
      <c r="CP138" s="108">
        <v>136312.20000000001</v>
      </c>
      <c r="CQ138" s="108">
        <f>CQ139+CQ158+CQ193+CQ198+CQ199+CQ205</f>
        <v>13095.400000000001</v>
      </c>
      <c r="CR138" s="108">
        <f>CR139+CR158+CR193+CR198+CR199+CR205</f>
        <v>19232.699999999997</v>
      </c>
      <c r="CS138" s="108">
        <f>CS139+CS158+CS193+CS198+CS199+CS205</f>
        <v>31961.799999999996</v>
      </c>
      <c r="CT138" s="108">
        <v>41932.800000000003</v>
      </c>
      <c r="CU138" s="108">
        <f t="shared" ref="CU138:DB138" si="349">CU139+CU158+CU193+CU198+CU199+CU205</f>
        <v>53697.1</v>
      </c>
      <c r="CV138" s="108">
        <f t="shared" si="349"/>
        <v>77848</v>
      </c>
      <c r="CW138" s="108">
        <f t="shared" si="349"/>
        <v>92865.8</v>
      </c>
      <c r="CX138" s="108">
        <f t="shared" si="349"/>
        <v>107656.40000000001</v>
      </c>
      <c r="CY138" s="108">
        <f t="shared" si="349"/>
        <v>122146.80000000002</v>
      </c>
      <c r="CZ138" s="108">
        <f t="shared" si="349"/>
        <v>133174.39999999999</v>
      </c>
      <c r="DA138" s="108">
        <f t="shared" si="349"/>
        <v>150630.5</v>
      </c>
      <c r="DB138" s="108">
        <f t="shared" si="349"/>
        <v>258459</v>
      </c>
      <c r="DC138" s="108">
        <f t="shared" si="310"/>
        <v>524843</v>
      </c>
      <c r="DD138" s="108">
        <v>54585.1</v>
      </c>
      <c r="DE138" s="108">
        <v>183917.3</v>
      </c>
      <c r="DF138" s="108">
        <v>142753.79999999999</v>
      </c>
      <c r="DG138" s="108">
        <v>143586.79999999999</v>
      </c>
      <c r="DH138" s="108">
        <f t="shared" ref="DH138:DS138" si="350">DH139+DH158+DH193+DH198+DH199+DH205</f>
        <v>12940.400000000001</v>
      </c>
      <c r="DI138" s="108">
        <f t="shared" si="350"/>
        <v>28152.5</v>
      </c>
      <c r="DJ138" s="108">
        <f t="shared" si="350"/>
        <v>54585.100000000006</v>
      </c>
      <c r="DK138" s="108">
        <f t="shared" si="350"/>
        <v>157068.19999999998</v>
      </c>
      <c r="DL138" s="108">
        <f t="shared" si="350"/>
        <v>204786.7</v>
      </c>
      <c r="DM138" s="108">
        <f t="shared" si="350"/>
        <v>238502.39999999999</v>
      </c>
      <c r="DN138" s="108">
        <f t="shared" si="350"/>
        <v>297793.40000000002</v>
      </c>
      <c r="DO138" s="108">
        <f t="shared" si="350"/>
        <v>340864.5</v>
      </c>
      <c r="DP138" s="108">
        <f t="shared" si="350"/>
        <v>381256.2</v>
      </c>
      <c r="DQ138" s="108">
        <f t="shared" si="350"/>
        <v>432468.8</v>
      </c>
      <c r="DR138" s="108">
        <f t="shared" si="350"/>
        <v>475148.5</v>
      </c>
      <c r="DS138" s="108">
        <f t="shared" si="350"/>
        <v>524843</v>
      </c>
      <c r="DT138" s="108">
        <f t="shared" si="343"/>
        <v>868447</v>
      </c>
      <c r="DU138" s="108">
        <v>126223.4</v>
      </c>
      <c r="DV138" s="108">
        <v>181364.7</v>
      </c>
      <c r="DW138" s="108">
        <v>259649.6</v>
      </c>
      <c r="DX138" s="108">
        <v>301209.3</v>
      </c>
      <c r="DY138" s="108">
        <f>DY139+DY158+DY193+DY198+DY199+DY205</f>
        <v>38232.9</v>
      </c>
      <c r="DZ138" s="108">
        <f>DZ139+DZ158+DZ193+DZ198+DZ199+DZ205</f>
        <v>83063.600000000006</v>
      </c>
      <c r="EA138" s="108">
        <f>EA139+EA158+EA193+EA198+EA199+EA205</f>
        <v>126223.4</v>
      </c>
      <c r="EB138" s="108">
        <v>185481.3</v>
      </c>
      <c r="EC138" s="108">
        <f t="shared" ref="EC138:EJ138" si="351">EC139+EC158+EC193+EC198+EC199+EC205</f>
        <v>246020.2</v>
      </c>
      <c r="ED138" s="108">
        <f t="shared" si="351"/>
        <v>307588.09999999998</v>
      </c>
      <c r="EE138" s="108">
        <f t="shared" si="351"/>
        <v>389677.69999999995</v>
      </c>
      <c r="EF138" s="108">
        <f t="shared" si="351"/>
        <v>472547</v>
      </c>
      <c r="EG138" s="108">
        <f t="shared" si="351"/>
        <v>567237.69999999995</v>
      </c>
      <c r="EH138" s="108">
        <f t="shared" si="351"/>
        <v>646341.9</v>
      </c>
      <c r="EI138" s="108">
        <f t="shared" si="351"/>
        <v>709215.9</v>
      </c>
      <c r="EJ138" s="108">
        <f t="shared" si="351"/>
        <v>868447</v>
      </c>
      <c r="EK138" s="108">
        <v>1136123</v>
      </c>
      <c r="EL138" s="108">
        <v>186094.4</v>
      </c>
      <c r="EM138" s="108">
        <v>240804</v>
      </c>
      <c r="EN138" s="108">
        <v>300061.8</v>
      </c>
      <c r="EO138" s="108">
        <v>409162.8</v>
      </c>
      <c r="EP138" s="108">
        <f t="shared" ref="EP138:EW138" si="352">EP139+EP158+EP193+EP198+EP199+EP205</f>
        <v>55098.5</v>
      </c>
      <c r="EQ138" s="108">
        <f t="shared" si="352"/>
        <v>119794.70000000001</v>
      </c>
      <c r="ER138" s="108">
        <f t="shared" si="352"/>
        <v>186094.4</v>
      </c>
      <c r="ES138" s="108">
        <f t="shared" si="352"/>
        <v>259593.7</v>
      </c>
      <c r="ET138" s="108">
        <f t="shared" si="352"/>
        <v>343207.39999999997</v>
      </c>
      <c r="EU138" s="108">
        <f t="shared" si="352"/>
        <v>426898.39999999997</v>
      </c>
      <c r="EV138" s="108">
        <f t="shared" si="352"/>
        <v>518808.6</v>
      </c>
      <c r="EW138" s="108">
        <f t="shared" si="352"/>
        <v>614313.5</v>
      </c>
      <c r="EX138" s="108">
        <v>726960.2</v>
      </c>
      <c r="EY138" s="108">
        <v>803386.8</v>
      </c>
      <c r="EZ138" s="108">
        <v>882104.2</v>
      </c>
      <c r="FA138" s="108">
        <v>1136123</v>
      </c>
      <c r="FB138" s="108">
        <v>1771255</v>
      </c>
      <c r="FC138" s="108">
        <v>270468.90000000002</v>
      </c>
      <c r="FD138" s="108">
        <v>261532.6</v>
      </c>
      <c r="FE138" s="108">
        <v>298118.8</v>
      </c>
      <c r="FF138" s="108">
        <v>941134.7</v>
      </c>
      <c r="FG138" s="108">
        <v>54195.8</v>
      </c>
      <c r="FH138" s="108">
        <v>134419.9</v>
      </c>
      <c r="FI138" s="108">
        <v>270468.90000000002</v>
      </c>
      <c r="FJ138" s="108">
        <v>380648.5</v>
      </c>
      <c r="FK138" s="108">
        <v>453367</v>
      </c>
      <c r="FL138" s="108">
        <v>532001.5</v>
      </c>
      <c r="FM138" s="108">
        <v>621024.4</v>
      </c>
      <c r="FN138" s="108">
        <v>706822.4</v>
      </c>
      <c r="FO138" s="108">
        <v>830120.3</v>
      </c>
      <c r="FP138" s="108">
        <v>952482.7</v>
      </c>
      <c r="FQ138" s="108">
        <v>1055777.2</v>
      </c>
      <c r="FR138" s="108">
        <v>1771255</v>
      </c>
      <c r="FS138" s="108">
        <v>1580997</v>
      </c>
      <c r="FT138" s="108">
        <v>295109.90000000002</v>
      </c>
      <c r="FU138" s="108">
        <v>360014.9</v>
      </c>
      <c r="FV138" s="108">
        <v>452643</v>
      </c>
      <c r="FW138" s="108">
        <v>473229.2</v>
      </c>
      <c r="FX138" s="108">
        <v>63201.2</v>
      </c>
      <c r="FY138" s="108">
        <v>147159.9</v>
      </c>
      <c r="FZ138" s="108">
        <f>FZ139+FZ158+FZ193+FZ198+FZ199+FZ205</f>
        <v>295109.90000000002</v>
      </c>
      <c r="GA138" s="108">
        <v>415093</v>
      </c>
      <c r="GB138" s="108">
        <v>517952.6</v>
      </c>
      <c r="GC138" s="108">
        <v>655124.80000000005</v>
      </c>
      <c r="GD138" s="108">
        <v>786275</v>
      </c>
      <c r="GE138" s="108">
        <v>908707.7</v>
      </c>
      <c r="GF138" s="108">
        <v>1107767.8</v>
      </c>
      <c r="GG138" s="108">
        <v>1245024.8999999999</v>
      </c>
      <c r="GH138" s="108">
        <v>1388721.9</v>
      </c>
      <c r="GI138" s="108">
        <v>1580997</v>
      </c>
      <c r="GJ138" s="108">
        <v>2676517.5</v>
      </c>
      <c r="GK138" s="108">
        <v>414599.9</v>
      </c>
      <c r="GL138" s="108">
        <v>764391.9</v>
      </c>
      <c r="GM138" s="108">
        <v>535909.69999999995</v>
      </c>
      <c r="GN138" s="108">
        <v>957722.5</v>
      </c>
      <c r="GO138" s="108">
        <v>106825.2</v>
      </c>
      <c r="GP138" s="108">
        <v>219212.7</v>
      </c>
      <c r="GQ138" s="108">
        <v>414599.9</v>
      </c>
      <c r="GR138" s="108">
        <v>546265.5</v>
      </c>
      <c r="GS138" s="108">
        <v>973076.2</v>
      </c>
      <c r="GT138" s="108">
        <v>1178991.8</v>
      </c>
      <c r="GU138" s="108">
        <v>1378720</v>
      </c>
      <c r="GV138" s="108">
        <v>1514327.2</v>
      </c>
      <c r="GW138" s="108">
        <v>1714901.5</v>
      </c>
      <c r="GX138" s="108">
        <v>1929677.9</v>
      </c>
      <c r="GY138" s="108">
        <v>2107255.5</v>
      </c>
      <c r="GZ138" s="108">
        <v>2672624</v>
      </c>
      <c r="HA138" s="108">
        <v>2983864.1</v>
      </c>
      <c r="HB138" s="108">
        <v>460238.2</v>
      </c>
      <c r="HC138" s="108">
        <v>842369.5</v>
      </c>
      <c r="HD138" s="108">
        <v>760856.7</v>
      </c>
      <c r="HE138" s="108">
        <v>920399.7</v>
      </c>
      <c r="HF138" s="108">
        <v>117516.5</v>
      </c>
      <c r="HG138" s="108">
        <v>265453.7</v>
      </c>
      <c r="HH138" s="108">
        <v>460238.2</v>
      </c>
      <c r="HI138" s="108">
        <v>917357</v>
      </c>
      <c r="HJ138" s="108">
        <v>1102564.2</v>
      </c>
      <c r="HK138" s="108">
        <v>1302607.7</v>
      </c>
      <c r="HL138" s="108">
        <v>1472419.8</v>
      </c>
      <c r="HM138" s="108">
        <v>1651717</v>
      </c>
      <c r="HN138" s="108">
        <v>2063464.4</v>
      </c>
      <c r="HO138" s="108">
        <v>2363176.9</v>
      </c>
      <c r="HP138" s="108">
        <v>2620235.7000000002</v>
      </c>
      <c r="HQ138" s="108">
        <v>2983864.1</v>
      </c>
      <c r="HR138" s="108">
        <v>3699135.7</v>
      </c>
      <c r="HS138" s="108">
        <v>616405.4</v>
      </c>
      <c r="HT138" s="108">
        <v>1294513.3999999999</v>
      </c>
      <c r="HU138" s="108">
        <v>742754.8</v>
      </c>
      <c r="HV138" s="108">
        <v>1045462.1</v>
      </c>
      <c r="HW138" s="108">
        <v>197356.4</v>
      </c>
      <c r="HX138" s="108">
        <v>377616.2</v>
      </c>
      <c r="HY138" s="108">
        <v>616405.4</v>
      </c>
      <c r="HZ138" s="108">
        <v>1418155.7</v>
      </c>
      <c r="IA138" s="108">
        <v>1643150.1</v>
      </c>
      <c r="IB138" s="108">
        <v>1910918.8</v>
      </c>
      <c r="IC138" s="108">
        <v>2127449.4</v>
      </c>
      <c r="ID138" s="108">
        <v>2334808.1</v>
      </c>
      <c r="IE138" s="108">
        <v>2653673.6</v>
      </c>
      <c r="IF138" s="108">
        <v>2918010.6</v>
      </c>
      <c r="IG138" s="108">
        <v>3164637.5</v>
      </c>
      <c r="IH138" s="108">
        <v>3699135.7</v>
      </c>
    </row>
    <row r="139" spans="1:242" s="32" customFormat="1" ht="24" customHeight="1" x14ac:dyDescent="0.2">
      <c r="A139" s="112" t="s">
        <v>281</v>
      </c>
      <c r="B139" s="51">
        <v>130</v>
      </c>
      <c r="C139" s="51" t="s">
        <v>282</v>
      </c>
      <c r="D139" s="30"/>
      <c r="E139" s="108">
        <f t="shared" si="229"/>
        <v>0</v>
      </c>
      <c r="F139" s="108">
        <f t="shared" si="325"/>
        <v>0</v>
      </c>
      <c r="G139" s="108">
        <f t="shared" si="326"/>
        <v>0</v>
      </c>
      <c r="H139" s="108">
        <f t="shared" si="327"/>
        <v>0</v>
      </c>
      <c r="I139" s="108">
        <f t="shared" si="311"/>
        <v>0</v>
      </c>
      <c r="J139" s="108">
        <f t="shared" ref="J139:U139" si="353">J140+J141+J152</f>
        <v>0</v>
      </c>
      <c r="K139" s="108">
        <f t="shared" si="353"/>
        <v>0</v>
      </c>
      <c r="L139" s="108">
        <f t="shared" si="353"/>
        <v>0</v>
      </c>
      <c r="M139" s="108">
        <f t="shared" si="353"/>
        <v>0</v>
      </c>
      <c r="N139" s="108">
        <f t="shared" si="353"/>
        <v>0</v>
      </c>
      <c r="O139" s="108">
        <f t="shared" si="353"/>
        <v>0</v>
      </c>
      <c r="P139" s="108">
        <f t="shared" si="353"/>
        <v>0</v>
      </c>
      <c r="Q139" s="108">
        <f t="shared" si="353"/>
        <v>0</v>
      </c>
      <c r="R139" s="108">
        <f t="shared" si="353"/>
        <v>0</v>
      </c>
      <c r="S139" s="108">
        <f t="shared" si="353"/>
        <v>0</v>
      </c>
      <c r="T139" s="108">
        <f t="shared" si="353"/>
        <v>0</v>
      </c>
      <c r="U139" s="108">
        <f t="shared" si="353"/>
        <v>0</v>
      </c>
      <c r="V139" s="108">
        <f t="shared" si="230"/>
        <v>0</v>
      </c>
      <c r="W139" s="108">
        <f t="shared" si="328"/>
        <v>0</v>
      </c>
      <c r="X139" s="108">
        <f t="shared" si="329"/>
        <v>0</v>
      </c>
      <c r="Y139" s="108">
        <f t="shared" si="330"/>
        <v>0</v>
      </c>
      <c r="Z139" s="108">
        <f t="shared" si="312"/>
        <v>0</v>
      </c>
      <c r="AA139" s="108">
        <f t="shared" ref="AA139:AL139" si="354">AA140+AA141+AA152</f>
        <v>0</v>
      </c>
      <c r="AB139" s="108">
        <f t="shared" si="354"/>
        <v>0</v>
      </c>
      <c r="AC139" s="108">
        <f t="shared" si="354"/>
        <v>0</v>
      </c>
      <c r="AD139" s="108">
        <f t="shared" si="354"/>
        <v>0</v>
      </c>
      <c r="AE139" s="108">
        <f t="shared" si="354"/>
        <v>0</v>
      </c>
      <c r="AF139" s="108">
        <f t="shared" si="354"/>
        <v>0</v>
      </c>
      <c r="AG139" s="108">
        <f t="shared" si="354"/>
        <v>0</v>
      </c>
      <c r="AH139" s="108">
        <f t="shared" si="354"/>
        <v>0</v>
      </c>
      <c r="AI139" s="108">
        <f t="shared" si="354"/>
        <v>0</v>
      </c>
      <c r="AJ139" s="108">
        <f t="shared" si="354"/>
        <v>0</v>
      </c>
      <c r="AK139" s="108">
        <f t="shared" si="354"/>
        <v>0</v>
      </c>
      <c r="AL139" s="108">
        <f t="shared" si="354"/>
        <v>0</v>
      </c>
      <c r="AM139" s="108">
        <f t="shared" si="231"/>
        <v>111</v>
      </c>
      <c r="AN139" s="108">
        <f t="shared" si="331"/>
        <v>0</v>
      </c>
      <c r="AO139" s="108">
        <f t="shared" si="332"/>
        <v>0</v>
      </c>
      <c r="AP139" s="108">
        <f t="shared" si="333"/>
        <v>0</v>
      </c>
      <c r="AQ139" s="108">
        <f t="shared" si="313"/>
        <v>111</v>
      </c>
      <c r="AR139" s="108">
        <f t="shared" ref="AR139:BC139" si="355">AR140+AR141+AR152</f>
        <v>0</v>
      </c>
      <c r="AS139" s="108">
        <f t="shared" si="355"/>
        <v>0</v>
      </c>
      <c r="AT139" s="108">
        <f t="shared" si="355"/>
        <v>0</v>
      </c>
      <c r="AU139" s="108">
        <f t="shared" si="355"/>
        <v>0</v>
      </c>
      <c r="AV139" s="108">
        <f t="shared" si="355"/>
        <v>0</v>
      </c>
      <c r="AW139" s="108">
        <f t="shared" si="355"/>
        <v>0</v>
      </c>
      <c r="AX139" s="108">
        <f t="shared" si="355"/>
        <v>0</v>
      </c>
      <c r="AY139" s="108">
        <f t="shared" si="355"/>
        <v>0</v>
      </c>
      <c r="AZ139" s="108">
        <f t="shared" si="355"/>
        <v>0</v>
      </c>
      <c r="BA139" s="108">
        <f t="shared" si="355"/>
        <v>0</v>
      </c>
      <c r="BB139" s="108">
        <f t="shared" si="355"/>
        <v>0</v>
      </c>
      <c r="BC139" s="108">
        <f t="shared" si="355"/>
        <v>111</v>
      </c>
      <c r="BD139" s="108">
        <f t="shared" si="334"/>
        <v>391</v>
      </c>
      <c r="BE139" s="108">
        <f t="shared" si="335"/>
        <v>0</v>
      </c>
      <c r="BF139" s="108">
        <f t="shared" si="336"/>
        <v>0</v>
      </c>
      <c r="BG139" s="108">
        <f t="shared" si="337"/>
        <v>0</v>
      </c>
      <c r="BH139" s="108">
        <f t="shared" si="314"/>
        <v>391</v>
      </c>
      <c r="BI139" s="108">
        <f t="shared" ref="BI139:BT139" si="356">BI140+BI141+BI152</f>
        <v>0</v>
      </c>
      <c r="BJ139" s="108">
        <f t="shared" si="356"/>
        <v>0</v>
      </c>
      <c r="BK139" s="108">
        <f t="shared" si="356"/>
        <v>0</v>
      </c>
      <c r="BL139" s="108">
        <f t="shared" si="356"/>
        <v>0</v>
      </c>
      <c r="BM139" s="108">
        <f t="shared" si="356"/>
        <v>0</v>
      </c>
      <c r="BN139" s="108">
        <f t="shared" si="356"/>
        <v>0</v>
      </c>
      <c r="BO139" s="108">
        <f t="shared" si="356"/>
        <v>0</v>
      </c>
      <c r="BP139" s="108">
        <f t="shared" si="356"/>
        <v>0</v>
      </c>
      <c r="BQ139" s="108">
        <f t="shared" si="356"/>
        <v>0</v>
      </c>
      <c r="BR139" s="108">
        <f t="shared" si="356"/>
        <v>0</v>
      </c>
      <c r="BS139" s="108">
        <f t="shared" si="356"/>
        <v>0</v>
      </c>
      <c r="BT139" s="108">
        <f t="shared" si="356"/>
        <v>391</v>
      </c>
      <c r="BU139" s="108">
        <f t="shared" si="338"/>
        <v>0</v>
      </c>
      <c r="BV139" s="108">
        <f t="shared" si="339"/>
        <v>0</v>
      </c>
      <c r="BW139" s="108">
        <f t="shared" si="340"/>
        <v>0</v>
      </c>
      <c r="BX139" s="108">
        <f t="shared" si="341"/>
        <v>0</v>
      </c>
      <c r="BY139" s="108">
        <f t="shared" si="315"/>
        <v>0</v>
      </c>
      <c r="BZ139" s="108">
        <f t="shared" ref="BZ139:CK139" si="357">BZ140+BZ141+BZ152</f>
        <v>0</v>
      </c>
      <c r="CA139" s="108">
        <f t="shared" si="357"/>
        <v>0</v>
      </c>
      <c r="CB139" s="108">
        <f t="shared" si="357"/>
        <v>0</v>
      </c>
      <c r="CC139" s="108">
        <f t="shared" si="357"/>
        <v>0</v>
      </c>
      <c r="CD139" s="108">
        <f t="shared" si="357"/>
        <v>0</v>
      </c>
      <c r="CE139" s="108">
        <f t="shared" si="357"/>
        <v>0</v>
      </c>
      <c r="CF139" s="108">
        <f t="shared" si="357"/>
        <v>0</v>
      </c>
      <c r="CG139" s="108">
        <f t="shared" si="357"/>
        <v>0</v>
      </c>
      <c r="CH139" s="108">
        <f t="shared" si="357"/>
        <v>0</v>
      </c>
      <c r="CI139" s="108">
        <f t="shared" si="357"/>
        <v>0</v>
      </c>
      <c r="CJ139" s="108">
        <f t="shared" si="357"/>
        <v>0</v>
      </c>
      <c r="CK139" s="108">
        <f t="shared" si="357"/>
        <v>0</v>
      </c>
      <c r="CL139" s="108">
        <f t="shared" si="342"/>
        <v>16868</v>
      </c>
      <c r="CM139" s="108">
        <v>6031.9</v>
      </c>
      <c r="CN139" s="108">
        <v>10351.5</v>
      </c>
      <c r="CO139" s="108">
        <v>357.6</v>
      </c>
      <c r="CP139" s="108">
        <v>127</v>
      </c>
      <c r="CQ139" s="108">
        <f t="shared" ref="CQ139:DB139" si="358">CQ140+CQ141+CQ152</f>
        <v>0</v>
      </c>
      <c r="CR139" s="108">
        <f t="shared" si="358"/>
        <v>281</v>
      </c>
      <c r="CS139" s="108">
        <f t="shared" si="358"/>
        <v>6031.9</v>
      </c>
      <c r="CT139" s="108">
        <v>6265.7</v>
      </c>
      <c r="CU139" s="108">
        <f t="shared" si="358"/>
        <v>6381.6</v>
      </c>
      <c r="CV139" s="108">
        <f t="shared" si="358"/>
        <v>16383.4</v>
      </c>
      <c r="CW139" s="108">
        <f t="shared" si="358"/>
        <v>16383.4</v>
      </c>
      <c r="CX139" s="108">
        <f t="shared" si="358"/>
        <v>16737</v>
      </c>
      <c r="CY139" s="108">
        <f t="shared" si="358"/>
        <v>16741</v>
      </c>
      <c r="CZ139" s="108">
        <f t="shared" si="358"/>
        <v>16742.900000000001</v>
      </c>
      <c r="DA139" s="108">
        <f t="shared" si="358"/>
        <v>16781.2</v>
      </c>
      <c r="DB139" s="108">
        <f t="shared" si="358"/>
        <v>16868</v>
      </c>
      <c r="DC139" s="108">
        <f t="shared" si="310"/>
        <v>12087</v>
      </c>
      <c r="DD139" s="108">
        <v>224.9</v>
      </c>
      <c r="DE139" s="108">
        <v>3021.2</v>
      </c>
      <c r="DF139" s="108">
        <v>2480.6</v>
      </c>
      <c r="DG139" s="108">
        <v>6360.3</v>
      </c>
      <c r="DH139" s="108">
        <f t="shared" ref="DH139:DS139" si="359">DH140+DH141+DH152</f>
        <v>15.7</v>
      </c>
      <c r="DI139" s="108">
        <f t="shared" si="359"/>
        <v>125.4</v>
      </c>
      <c r="DJ139" s="108">
        <f t="shared" si="359"/>
        <v>224.9</v>
      </c>
      <c r="DK139" s="108">
        <f t="shared" si="359"/>
        <v>338.5</v>
      </c>
      <c r="DL139" s="108">
        <f t="shared" si="359"/>
        <v>3177.7</v>
      </c>
      <c r="DM139" s="108">
        <f t="shared" si="359"/>
        <v>3246.1</v>
      </c>
      <c r="DN139" s="108">
        <f t="shared" si="359"/>
        <v>4368.8999999999996</v>
      </c>
      <c r="DO139" s="108">
        <f t="shared" si="359"/>
        <v>5360.7</v>
      </c>
      <c r="DP139" s="108">
        <f t="shared" si="359"/>
        <v>5726.7000000000007</v>
      </c>
      <c r="DQ139" s="108">
        <f t="shared" si="359"/>
        <v>6836.8</v>
      </c>
      <c r="DR139" s="108">
        <f t="shared" si="359"/>
        <v>7410</v>
      </c>
      <c r="DS139" s="108">
        <f t="shared" si="359"/>
        <v>12087</v>
      </c>
      <c r="DT139" s="108">
        <f t="shared" si="343"/>
        <v>24769</v>
      </c>
      <c r="DU139" s="108">
        <v>1389.1</v>
      </c>
      <c r="DV139" s="108">
        <v>4625.7</v>
      </c>
      <c r="DW139" s="108">
        <v>4101.3</v>
      </c>
      <c r="DX139" s="108">
        <v>14652.9</v>
      </c>
      <c r="DY139" s="108">
        <f t="shared" ref="DY139:EJ139" si="360">DY140+DY141+DY152</f>
        <v>574</v>
      </c>
      <c r="DZ139" s="108">
        <f t="shared" si="360"/>
        <v>1147</v>
      </c>
      <c r="EA139" s="108">
        <f t="shared" si="360"/>
        <v>1389.1</v>
      </c>
      <c r="EB139" s="108">
        <f t="shared" si="360"/>
        <v>4793.9000000000005</v>
      </c>
      <c r="EC139" s="108">
        <f t="shared" si="360"/>
        <v>5231</v>
      </c>
      <c r="ED139" s="108">
        <f t="shared" si="360"/>
        <v>6014.8</v>
      </c>
      <c r="EE139" s="108">
        <f t="shared" si="360"/>
        <v>6833.2</v>
      </c>
      <c r="EF139" s="108">
        <f t="shared" si="360"/>
        <v>7998.7</v>
      </c>
      <c r="EG139" s="108">
        <f t="shared" si="360"/>
        <v>10116.100000000002</v>
      </c>
      <c r="EH139" s="108">
        <f t="shared" si="360"/>
        <v>10948.6</v>
      </c>
      <c r="EI139" s="108">
        <f t="shared" si="360"/>
        <v>12976.900000000001</v>
      </c>
      <c r="EJ139" s="108">
        <f t="shared" si="360"/>
        <v>24769</v>
      </c>
      <c r="EK139" s="108">
        <v>129632</v>
      </c>
      <c r="EL139" s="108">
        <v>3427.3</v>
      </c>
      <c r="EM139" s="108">
        <v>30380.2</v>
      </c>
      <c r="EN139" s="108">
        <v>31335.200000000001</v>
      </c>
      <c r="EO139" s="108">
        <v>64489.3</v>
      </c>
      <c r="EP139" s="108">
        <f t="shared" ref="EP139:EW139" si="361">EP140+EP141+EP152</f>
        <v>1042.8</v>
      </c>
      <c r="EQ139" s="108">
        <f t="shared" si="361"/>
        <v>1741</v>
      </c>
      <c r="ER139" s="108">
        <f t="shared" si="361"/>
        <v>3427.3</v>
      </c>
      <c r="ES139" s="108">
        <f t="shared" si="361"/>
        <v>6010.7999999999993</v>
      </c>
      <c r="ET139" s="108">
        <f t="shared" si="361"/>
        <v>30982.3</v>
      </c>
      <c r="EU139" s="108">
        <f t="shared" si="361"/>
        <v>33807.5</v>
      </c>
      <c r="EV139" s="108">
        <f t="shared" si="361"/>
        <v>40374.699999999997</v>
      </c>
      <c r="EW139" s="108">
        <f t="shared" si="361"/>
        <v>51067.6</v>
      </c>
      <c r="EX139" s="108">
        <v>65142.7</v>
      </c>
      <c r="EY139" s="108">
        <v>72501.5</v>
      </c>
      <c r="EZ139" s="108">
        <v>85514.6</v>
      </c>
      <c r="FA139" s="108">
        <v>129632</v>
      </c>
      <c r="FB139" s="108">
        <v>435347</v>
      </c>
      <c r="FC139" s="108">
        <v>13103.3</v>
      </c>
      <c r="FD139" s="108">
        <v>53213.9</v>
      </c>
      <c r="FE139" s="108">
        <v>22636.1</v>
      </c>
      <c r="FF139" s="108">
        <v>346393.7</v>
      </c>
      <c r="FG139" s="108">
        <v>665.5</v>
      </c>
      <c r="FH139" s="108">
        <v>2142.8000000000002</v>
      </c>
      <c r="FI139" s="108">
        <v>13103.3</v>
      </c>
      <c r="FJ139" s="108">
        <v>50548</v>
      </c>
      <c r="FK139" s="108">
        <v>60413.7</v>
      </c>
      <c r="FL139" s="108">
        <v>66317.2</v>
      </c>
      <c r="FM139" s="108">
        <v>70235.100000000006</v>
      </c>
      <c r="FN139" s="108">
        <v>78622.5</v>
      </c>
      <c r="FO139" s="108">
        <v>88953.3</v>
      </c>
      <c r="FP139" s="108">
        <v>113759.4</v>
      </c>
      <c r="FQ139" s="108">
        <v>117651.3</v>
      </c>
      <c r="FR139" s="108">
        <v>435347</v>
      </c>
      <c r="FS139" s="108">
        <v>319113</v>
      </c>
      <c r="FT139" s="108">
        <v>64268.9</v>
      </c>
      <c r="FU139" s="108">
        <v>49652.7</v>
      </c>
      <c r="FV139" s="108">
        <v>111548.5</v>
      </c>
      <c r="FW139" s="108">
        <v>93642.9</v>
      </c>
      <c r="FX139" s="108">
        <v>350.2</v>
      </c>
      <c r="FY139" s="108">
        <v>2814.2</v>
      </c>
      <c r="FZ139" s="108">
        <f>FZ140+FZ141+FZ152</f>
        <v>64268.9</v>
      </c>
      <c r="GA139" s="108">
        <v>93162.7</v>
      </c>
      <c r="GB139" s="108">
        <v>96482.2</v>
      </c>
      <c r="GC139" s="108">
        <v>113921.60000000001</v>
      </c>
      <c r="GD139" s="108">
        <v>149528.5</v>
      </c>
      <c r="GE139" s="108">
        <v>165685.79999999999</v>
      </c>
      <c r="GF139" s="108">
        <v>225470.1</v>
      </c>
      <c r="GG139" s="108">
        <v>237545.8</v>
      </c>
      <c r="GH139" s="108">
        <v>253686.8</v>
      </c>
      <c r="GI139" s="108">
        <v>319113</v>
      </c>
      <c r="GJ139" s="108">
        <v>1082624.7</v>
      </c>
      <c r="GK139" s="108">
        <v>106996.7</v>
      </c>
      <c r="GL139" s="108">
        <v>362437.8</v>
      </c>
      <c r="GM139" s="108">
        <v>139347.70000000001</v>
      </c>
      <c r="GN139" s="108">
        <v>473842.6</v>
      </c>
      <c r="GO139" s="108">
        <v>15567.8</v>
      </c>
      <c r="GP139" s="108">
        <v>23990.5</v>
      </c>
      <c r="GQ139" s="108">
        <v>106996.7</v>
      </c>
      <c r="GR139" s="108">
        <v>123701.1</v>
      </c>
      <c r="GS139" s="108">
        <v>428363.7</v>
      </c>
      <c r="GT139" s="108">
        <v>469434.5</v>
      </c>
      <c r="GU139" s="108">
        <v>560573.69999999995</v>
      </c>
      <c r="GV139" s="108">
        <v>584031.69999999995</v>
      </c>
      <c r="GW139" s="108">
        <v>608782.19999999995</v>
      </c>
      <c r="GX139" s="108">
        <v>671497.5</v>
      </c>
      <c r="GY139" s="108">
        <v>685753.9</v>
      </c>
      <c r="GZ139" s="108">
        <v>1082624.8</v>
      </c>
      <c r="HA139" s="108">
        <v>1021344.5</v>
      </c>
      <c r="HB139" s="108">
        <v>91967.9</v>
      </c>
      <c r="HC139" s="108">
        <v>359032.8</v>
      </c>
      <c r="HD139" s="108">
        <v>325914.8</v>
      </c>
      <c r="HE139" s="108">
        <v>244429</v>
      </c>
      <c r="HF139" s="108">
        <v>13274.9</v>
      </c>
      <c r="HG139" s="108">
        <v>39449.699999999997</v>
      </c>
      <c r="HH139" s="108">
        <v>91967.9</v>
      </c>
      <c r="HI139" s="108">
        <v>380372.4</v>
      </c>
      <c r="HJ139" s="108">
        <v>405245.8</v>
      </c>
      <c r="HK139" s="108">
        <v>451000.7</v>
      </c>
      <c r="HL139" s="108">
        <v>489153.9</v>
      </c>
      <c r="HM139" s="108">
        <v>533237.9</v>
      </c>
      <c r="HN139" s="108">
        <v>776915.5</v>
      </c>
      <c r="HO139" s="108">
        <v>817093.9</v>
      </c>
      <c r="HP139" s="108">
        <v>869249.5</v>
      </c>
      <c r="HQ139" s="108">
        <v>1021344.5</v>
      </c>
      <c r="HR139" s="108">
        <v>1431770</v>
      </c>
      <c r="HS139" s="108">
        <v>153296</v>
      </c>
      <c r="HT139" s="108">
        <v>737106</v>
      </c>
      <c r="HU139" s="108">
        <v>182339.20000000001</v>
      </c>
      <c r="HV139" s="108">
        <v>359028.8</v>
      </c>
      <c r="HW139" s="108">
        <v>32157.8</v>
      </c>
      <c r="HX139" s="108">
        <v>73799</v>
      </c>
      <c r="HY139" s="108">
        <v>153296</v>
      </c>
      <c r="HZ139" s="108">
        <v>766517</v>
      </c>
      <c r="IA139" s="108">
        <v>802807.6</v>
      </c>
      <c r="IB139" s="108">
        <v>890402</v>
      </c>
      <c r="IC139" s="108">
        <v>941815.1</v>
      </c>
      <c r="ID139" s="108">
        <v>992101.3</v>
      </c>
      <c r="IE139" s="108">
        <v>1072741.2</v>
      </c>
      <c r="IF139" s="108">
        <v>1111223.3</v>
      </c>
      <c r="IG139" s="108">
        <v>1169477</v>
      </c>
      <c r="IH139" s="108">
        <v>1431770</v>
      </c>
    </row>
    <row r="140" spans="1:242" s="32" customFormat="1" ht="24" customHeight="1" x14ac:dyDescent="0.2">
      <c r="A140" s="112" t="s">
        <v>283</v>
      </c>
      <c r="B140" s="51">
        <v>131</v>
      </c>
      <c r="C140" s="51" t="s">
        <v>284</v>
      </c>
      <c r="D140" s="33"/>
      <c r="E140" s="108">
        <f t="shared" si="229"/>
        <v>0</v>
      </c>
      <c r="F140" s="108">
        <f t="shared" si="325"/>
        <v>0</v>
      </c>
      <c r="G140" s="108">
        <f t="shared" si="326"/>
        <v>0</v>
      </c>
      <c r="H140" s="108">
        <f t="shared" si="327"/>
        <v>0</v>
      </c>
      <c r="I140" s="108">
        <f t="shared" si="311"/>
        <v>0</v>
      </c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>
        <f t="shared" si="230"/>
        <v>0</v>
      </c>
      <c r="W140" s="108">
        <f t="shared" si="328"/>
        <v>0</v>
      </c>
      <c r="X140" s="108">
        <f t="shared" si="329"/>
        <v>0</v>
      </c>
      <c r="Y140" s="108">
        <f t="shared" si="330"/>
        <v>0</v>
      </c>
      <c r="Z140" s="108">
        <f t="shared" si="312"/>
        <v>0</v>
      </c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>
        <f t="shared" si="231"/>
        <v>0</v>
      </c>
      <c r="AN140" s="108">
        <f t="shared" si="331"/>
        <v>0</v>
      </c>
      <c r="AO140" s="108">
        <f t="shared" si="332"/>
        <v>0</v>
      </c>
      <c r="AP140" s="108">
        <f t="shared" si="333"/>
        <v>0</v>
      </c>
      <c r="AQ140" s="108">
        <f t="shared" si="313"/>
        <v>0</v>
      </c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8"/>
      <c r="BD140" s="108">
        <f t="shared" si="334"/>
        <v>0</v>
      </c>
      <c r="BE140" s="108">
        <f t="shared" si="335"/>
        <v>0</v>
      </c>
      <c r="BF140" s="108">
        <f t="shared" si="336"/>
        <v>0</v>
      </c>
      <c r="BG140" s="108">
        <f t="shared" si="337"/>
        <v>0</v>
      </c>
      <c r="BH140" s="108">
        <f t="shared" si="314"/>
        <v>0</v>
      </c>
      <c r="BI140" s="108"/>
      <c r="BJ140" s="108"/>
      <c r="BK140" s="108"/>
      <c r="BL140" s="108"/>
      <c r="BM140" s="108"/>
      <c r="BN140" s="108"/>
      <c r="BO140" s="108"/>
      <c r="BP140" s="108"/>
      <c r="BQ140" s="108"/>
      <c r="BR140" s="108"/>
      <c r="BS140" s="108"/>
      <c r="BT140" s="108"/>
      <c r="BU140" s="108">
        <f t="shared" si="338"/>
        <v>0</v>
      </c>
      <c r="BV140" s="108">
        <f t="shared" si="339"/>
        <v>0</v>
      </c>
      <c r="BW140" s="108">
        <f t="shared" si="340"/>
        <v>0</v>
      </c>
      <c r="BX140" s="108">
        <f t="shared" si="341"/>
        <v>0</v>
      </c>
      <c r="BY140" s="108">
        <f t="shared" si="315"/>
        <v>0</v>
      </c>
      <c r="BZ140" s="108"/>
      <c r="CA140" s="108"/>
      <c r="CB140" s="108"/>
      <c r="CC140" s="108"/>
      <c r="CD140" s="108"/>
      <c r="CE140" s="108"/>
      <c r="CF140" s="108"/>
      <c r="CG140" s="108"/>
      <c r="CH140" s="108"/>
      <c r="CI140" s="108"/>
      <c r="CJ140" s="108"/>
      <c r="CK140" s="108"/>
      <c r="CL140" s="108">
        <f t="shared" si="342"/>
        <v>443</v>
      </c>
      <c r="CM140" s="108">
        <v>0</v>
      </c>
      <c r="CN140" s="108">
        <v>0</v>
      </c>
      <c r="CO140" s="108">
        <v>0</v>
      </c>
      <c r="CP140" s="108">
        <v>443</v>
      </c>
      <c r="CQ140" s="108"/>
      <c r="CR140" s="108"/>
      <c r="CS140" s="108"/>
      <c r="CT140" s="108"/>
      <c r="CU140" s="108"/>
      <c r="CV140" s="108"/>
      <c r="CW140" s="108"/>
      <c r="CX140" s="108"/>
      <c r="CY140" s="108"/>
      <c r="CZ140" s="108"/>
      <c r="DA140" s="108"/>
      <c r="DB140" s="108">
        <f>16868-16000-75-350</f>
        <v>443</v>
      </c>
      <c r="DC140" s="108">
        <f t="shared" si="310"/>
        <v>4498</v>
      </c>
      <c r="DD140" s="108">
        <v>0</v>
      </c>
      <c r="DE140" s="108">
        <v>0</v>
      </c>
      <c r="DF140" s="108">
        <v>0</v>
      </c>
      <c r="DG140" s="108">
        <v>4498</v>
      </c>
      <c r="DH140" s="108"/>
      <c r="DI140" s="108"/>
      <c r="DJ140" s="108"/>
      <c r="DK140" s="108"/>
      <c r="DL140" s="108"/>
      <c r="DM140" s="108"/>
      <c r="DN140" s="108"/>
      <c r="DO140" s="108"/>
      <c r="DP140" s="108"/>
      <c r="DQ140" s="108"/>
      <c r="DR140" s="108"/>
      <c r="DS140" s="108">
        <f>12087-7589</f>
        <v>4498</v>
      </c>
      <c r="DT140" s="108">
        <f t="shared" si="343"/>
        <v>10005</v>
      </c>
      <c r="DU140" s="108">
        <v>380.6</v>
      </c>
      <c r="DV140" s="108">
        <v>221.30000000000052</v>
      </c>
      <c r="DW140" s="108">
        <v>1496</v>
      </c>
      <c r="DX140" s="108">
        <v>7907.1</v>
      </c>
      <c r="DY140" s="108"/>
      <c r="DZ140" s="108">
        <v>413.5</v>
      </c>
      <c r="EA140" s="108">
        <v>380.6</v>
      </c>
      <c r="EB140" s="108">
        <f>4687.6-4106</f>
        <v>581.60000000000036</v>
      </c>
      <c r="EC140" s="108">
        <f>5231-4558.9</f>
        <v>672.10000000000036</v>
      </c>
      <c r="ED140" s="108">
        <f>6014.8-5412.9</f>
        <v>601.90000000000055</v>
      </c>
      <c r="EE140" s="108">
        <f>6833.2-6221.3</f>
        <v>611.89999999999964</v>
      </c>
      <c r="EF140" s="108">
        <f>7998.7-6905.3</f>
        <v>1093.3999999999996</v>
      </c>
      <c r="EG140" s="108">
        <f>10116.1-8018.2</f>
        <v>2097.9000000000005</v>
      </c>
      <c r="EH140" s="108">
        <f>10948.6-9195.6</f>
        <v>1753</v>
      </c>
      <c r="EI140" s="108">
        <f>12976.9-11230.4</f>
        <v>1746.5</v>
      </c>
      <c r="EJ140" s="108">
        <f>24769-14764</f>
        <v>10005</v>
      </c>
      <c r="EK140" s="108">
        <v>0</v>
      </c>
      <c r="EL140" s="108">
        <v>0</v>
      </c>
      <c r="EM140" s="108">
        <v>0</v>
      </c>
      <c r="EN140" s="108">
        <v>0</v>
      </c>
      <c r="EO140" s="108">
        <v>0</v>
      </c>
      <c r="EP140" s="108"/>
      <c r="EQ140" s="108"/>
      <c r="ER140" s="108"/>
      <c r="ES140" s="108"/>
      <c r="ET140" s="108"/>
      <c r="EU140" s="108"/>
      <c r="EV140" s="108"/>
      <c r="EW140" s="108"/>
      <c r="EX140" s="108"/>
      <c r="EY140" s="108"/>
      <c r="EZ140" s="108"/>
      <c r="FA140" s="108"/>
      <c r="FB140" s="108">
        <v>0</v>
      </c>
      <c r="FC140" s="108">
        <v>0</v>
      </c>
      <c r="FD140" s="108">
        <v>0</v>
      </c>
      <c r="FE140" s="108">
        <v>0</v>
      </c>
      <c r="FF140" s="108">
        <v>0</v>
      </c>
      <c r="FG140" s="108"/>
      <c r="FH140" s="108"/>
      <c r="FI140" s="108"/>
      <c r="FJ140" s="108"/>
      <c r="FK140" s="108"/>
      <c r="FL140" s="108"/>
      <c r="FM140" s="108"/>
      <c r="FN140" s="108"/>
      <c r="FO140" s="108"/>
      <c r="FP140" s="108"/>
      <c r="FQ140" s="108"/>
      <c r="FR140" s="108"/>
      <c r="FS140" s="108"/>
      <c r="FT140" s="108"/>
      <c r="FU140" s="108"/>
      <c r="FV140" s="108"/>
      <c r="FW140" s="108">
        <v>0</v>
      </c>
      <c r="FX140" s="108"/>
      <c r="FY140" s="108"/>
      <c r="FZ140" s="108"/>
      <c r="GA140" s="108"/>
      <c r="GB140" s="108"/>
      <c r="GC140" s="108"/>
      <c r="GD140" s="108"/>
      <c r="GE140" s="108"/>
      <c r="GF140" s="108"/>
      <c r="GG140" s="108"/>
      <c r="GH140" s="108"/>
      <c r="GI140" s="108"/>
      <c r="GJ140" s="108"/>
      <c r="GK140" s="108"/>
      <c r="GL140" s="108"/>
      <c r="GM140" s="108"/>
      <c r="GN140" s="108"/>
      <c r="GO140" s="108"/>
      <c r="GP140" s="108"/>
      <c r="GQ140" s="108"/>
      <c r="GR140" s="108"/>
      <c r="GS140" s="108"/>
      <c r="GT140" s="108"/>
      <c r="GU140" s="108"/>
      <c r="GV140" s="108"/>
      <c r="GW140" s="108"/>
      <c r="GX140" s="108"/>
      <c r="GY140" s="108"/>
      <c r="GZ140" s="108"/>
      <c r="HA140" s="108"/>
      <c r="HB140" s="108"/>
      <c r="HC140" s="108"/>
      <c r="HD140" s="108"/>
      <c r="HE140" s="108"/>
      <c r="HF140" s="108"/>
      <c r="HG140" s="108"/>
      <c r="HH140" s="108"/>
      <c r="HI140" s="108"/>
      <c r="HJ140" s="108">
        <v>0</v>
      </c>
      <c r="HK140" s="108"/>
      <c r="HL140" s="108"/>
      <c r="HM140" s="108"/>
      <c r="HN140" s="108"/>
      <c r="HO140" s="108"/>
      <c r="HP140" s="108"/>
      <c r="HQ140" s="108"/>
      <c r="HR140" s="108"/>
      <c r="HS140" s="108"/>
      <c r="HT140" s="108"/>
      <c r="HU140" s="108"/>
      <c r="HV140" s="108"/>
      <c r="HW140" s="108"/>
      <c r="HX140" s="108"/>
      <c r="HY140" s="108"/>
      <c r="HZ140" s="108"/>
      <c r="IA140" s="108"/>
      <c r="IB140" s="108"/>
      <c r="IC140" s="108"/>
      <c r="ID140" s="108"/>
      <c r="IE140" s="108"/>
      <c r="IF140" s="108"/>
      <c r="IG140" s="108"/>
      <c r="IH140" s="108"/>
    </row>
    <row r="141" spans="1:242" s="32" customFormat="1" ht="24" customHeight="1" x14ac:dyDescent="0.2">
      <c r="A141" s="112" t="s">
        <v>285</v>
      </c>
      <c r="B141" s="51">
        <v>132</v>
      </c>
      <c r="C141" s="51" t="s">
        <v>286</v>
      </c>
      <c r="D141" s="30"/>
      <c r="E141" s="108">
        <f t="shared" si="229"/>
        <v>0</v>
      </c>
      <c r="F141" s="108">
        <f t="shared" si="325"/>
        <v>0</v>
      </c>
      <c r="G141" s="108">
        <f t="shared" si="326"/>
        <v>0</v>
      </c>
      <c r="H141" s="108">
        <f t="shared" si="327"/>
        <v>0</v>
      </c>
      <c r="I141" s="108">
        <f t="shared" si="311"/>
        <v>0</v>
      </c>
      <c r="J141" s="108">
        <f t="shared" ref="J141:U141" si="362">J142+J145+J150</f>
        <v>0</v>
      </c>
      <c r="K141" s="108">
        <f t="shared" si="362"/>
        <v>0</v>
      </c>
      <c r="L141" s="108">
        <f t="shared" si="362"/>
        <v>0</v>
      </c>
      <c r="M141" s="108">
        <f t="shared" si="362"/>
        <v>0</v>
      </c>
      <c r="N141" s="108">
        <f t="shared" si="362"/>
        <v>0</v>
      </c>
      <c r="O141" s="108">
        <f t="shared" si="362"/>
        <v>0</v>
      </c>
      <c r="P141" s="108">
        <f t="shared" si="362"/>
        <v>0</v>
      </c>
      <c r="Q141" s="108">
        <f t="shared" si="362"/>
        <v>0</v>
      </c>
      <c r="R141" s="108">
        <f t="shared" si="362"/>
        <v>0</v>
      </c>
      <c r="S141" s="108">
        <f t="shared" si="362"/>
        <v>0</v>
      </c>
      <c r="T141" s="108">
        <f t="shared" si="362"/>
        <v>0</v>
      </c>
      <c r="U141" s="108">
        <f t="shared" si="362"/>
        <v>0</v>
      </c>
      <c r="V141" s="108">
        <f t="shared" si="230"/>
        <v>0</v>
      </c>
      <c r="W141" s="108">
        <f t="shared" si="328"/>
        <v>0</v>
      </c>
      <c r="X141" s="108">
        <f t="shared" si="329"/>
        <v>0</v>
      </c>
      <c r="Y141" s="108">
        <f t="shared" si="330"/>
        <v>0</v>
      </c>
      <c r="Z141" s="108">
        <f t="shared" si="312"/>
        <v>0</v>
      </c>
      <c r="AA141" s="108">
        <f t="shared" ref="AA141:AL141" si="363">AA142+AA145+AA150</f>
        <v>0</v>
      </c>
      <c r="AB141" s="108">
        <f t="shared" si="363"/>
        <v>0</v>
      </c>
      <c r="AC141" s="108">
        <f t="shared" si="363"/>
        <v>0</v>
      </c>
      <c r="AD141" s="108">
        <f t="shared" si="363"/>
        <v>0</v>
      </c>
      <c r="AE141" s="108">
        <f t="shared" si="363"/>
        <v>0</v>
      </c>
      <c r="AF141" s="108">
        <f t="shared" si="363"/>
        <v>0</v>
      </c>
      <c r="AG141" s="108">
        <f t="shared" si="363"/>
        <v>0</v>
      </c>
      <c r="AH141" s="108">
        <f t="shared" si="363"/>
        <v>0</v>
      </c>
      <c r="AI141" s="108">
        <f t="shared" si="363"/>
        <v>0</v>
      </c>
      <c r="AJ141" s="108">
        <f t="shared" si="363"/>
        <v>0</v>
      </c>
      <c r="AK141" s="108">
        <f t="shared" si="363"/>
        <v>0</v>
      </c>
      <c r="AL141" s="108">
        <f t="shared" si="363"/>
        <v>0</v>
      </c>
      <c r="AM141" s="108">
        <f t="shared" si="231"/>
        <v>0</v>
      </c>
      <c r="AN141" s="108">
        <f t="shared" si="331"/>
        <v>0</v>
      </c>
      <c r="AO141" s="108">
        <f t="shared" si="332"/>
        <v>0</v>
      </c>
      <c r="AP141" s="108">
        <f t="shared" si="333"/>
        <v>0</v>
      </c>
      <c r="AQ141" s="108">
        <f t="shared" si="313"/>
        <v>0</v>
      </c>
      <c r="AR141" s="108">
        <f t="shared" ref="AR141:BC141" si="364">AR142+AR145+AR150</f>
        <v>0</v>
      </c>
      <c r="AS141" s="108">
        <f t="shared" si="364"/>
        <v>0</v>
      </c>
      <c r="AT141" s="108">
        <f t="shared" si="364"/>
        <v>0</v>
      </c>
      <c r="AU141" s="108">
        <f t="shared" si="364"/>
        <v>0</v>
      </c>
      <c r="AV141" s="108">
        <f t="shared" si="364"/>
        <v>0</v>
      </c>
      <c r="AW141" s="108">
        <f t="shared" si="364"/>
        <v>0</v>
      </c>
      <c r="AX141" s="108">
        <f t="shared" si="364"/>
        <v>0</v>
      </c>
      <c r="AY141" s="108">
        <f t="shared" si="364"/>
        <v>0</v>
      </c>
      <c r="AZ141" s="108">
        <f t="shared" si="364"/>
        <v>0</v>
      </c>
      <c r="BA141" s="108">
        <f t="shared" si="364"/>
        <v>0</v>
      </c>
      <c r="BB141" s="108">
        <f t="shared" si="364"/>
        <v>0</v>
      </c>
      <c r="BC141" s="108">
        <f t="shared" si="364"/>
        <v>0</v>
      </c>
      <c r="BD141" s="108">
        <f t="shared" si="334"/>
        <v>0</v>
      </c>
      <c r="BE141" s="108">
        <f t="shared" si="335"/>
        <v>0</v>
      </c>
      <c r="BF141" s="108">
        <f t="shared" si="336"/>
        <v>0</v>
      </c>
      <c r="BG141" s="108">
        <f t="shared" si="337"/>
        <v>0</v>
      </c>
      <c r="BH141" s="108">
        <f t="shared" si="314"/>
        <v>0</v>
      </c>
      <c r="BI141" s="108">
        <f t="shared" ref="BI141:BT141" si="365">BI142+BI145+BI150</f>
        <v>0</v>
      </c>
      <c r="BJ141" s="108">
        <f t="shared" si="365"/>
        <v>0</v>
      </c>
      <c r="BK141" s="108">
        <f t="shared" si="365"/>
        <v>0</v>
      </c>
      <c r="BL141" s="108">
        <f t="shared" si="365"/>
        <v>0</v>
      </c>
      <c r="BM141" s="108">
        <f t="shared" si="365"/>
        <v>0</v>
      </c>
      <c r="BN141" s="108">
        <f t="shared" si="365"/>
        <v>0</v>
      </c>
      <c r="BO141" s="108">
        <f t="shared" si="365"/>
        <v>0</v>
      </c>
      <c r="BP141" s="108">
        <f t="shared" si="365"/>
        <v>0</v>
      </c>
      <c r="BQ141" s="108">
        <f t="shared" si="365"/>
        <v>0</v>
      </c>
      <c r="BR141" s="108">
        <f t="shared" si="365"/>
        <v>0</v>
      </c>
      <c r="BS141" s="108">
        <f t="shared" si="365"/>
        <v>0</v>
      </c>
      <c r="BT141" s="108">
        <f t="shared" si="365"/>
        <v>0</v>
      </c>
      <c r="BU141" s="108">
        <f t="shared" si="338"/>
        <v>0</v>
      </c>
      <c r="BV141" s="108">
        <f t="shared" si="339"/>
        <v>0</v>
      </c>
      <c r="BW141" s="108">
        <f t="shared" si="340"/>
        <v>0</v>
      </c>
      <c r="BX141" s="108">
        <f t="shared" si="341"/>
        <v>0</v>
      </c>
      <c r="BY141" s="108">
        <f t="shared" si="315"/>
        <v>0</v>
      </c>
      <c r="BZ141" s="108">
        <f t="shared" ref="BZ141:CK141" si="366">BZ142+BZ145+BZ150</f>
        <v>0</v>
      </c>
      <c r="CA141" s="108">
        <f t="shared" si="366"/>
        <v>0</v>
      </c>
      <c r="CB141" s="108">
        <f t="shared" si="366"/>
        <v>0</v>
      </c>
      <c r="CC141" s="108">
        <f t="shared" si="366"/>
        <v>0</v>
      </c>
      <c r="CD141" s="108">
        <f t="shared" si="366"/>
        <v>0</v>
      </c>
      <c r="CE141" s="108">
        <f t="shared" si="366"/>
        <v>0</v>
      </c>
      <c r="CF141" s="108">
        <f t="shared" si="366"/>
        <v>0</v>
      </c>
      <c r="CG141" s="108">
        <f t="shared" si="366"/>
        <v>0</v>
      </c>
      <c r="CH141" s="108">
        <f t="shared" si="366"/>
        <v>0</v>
      </c>
      <c r="CI141" s="108">
        <f t="shared" si="366"/>
        <v>0</v>
      </c>
      <c r="CJ141" s="108">
        <f t="shared" si="366"/>
        <v>0</v>
      </c>
      <c r="CK141" s="108">
        <f t="shared" si="366"/>
        <v>0</v>
      </c>
      <c r="CL141" s="108">
        <f t="shared" si="342"/>
        <v>16425</v>
      </c>
      <c r="CM141" s="108">
        <v>6031.9</v>
      </c>
      <c r="CN141" s="108">
        <v>10351.5</v>
      </c>
      <c r="CO141" s="108">
        <v>357.6</v>
      </c>
      <c r="CP141" s="108">
        <v>-316</v>
      </c>
      <c r="CQ141" s="108">
        <f t="shared" ref="CQ141:DB141" si="367">CQ142+CQ145+CQ150</f>
        <v>0</v>
      </c>
      <c r="CR141" s="108">
        <f t="shared" si="367"/>
        <v>281</v>
      </c>
      <c r="CS141" s="108">
        <f t="shared" si="367"/>
        <v>6031.9</v>
      </c>
      <c r="CT141" s="108">
        <v>6265.7</v>
      </c>
      <c r="CU141" s="108">
        <f t="shared" si="367"/>
        <v>6381.6</v>
      </c>
      <c r="CV141" s="108">
        <f t="shared" si="367"/>
        <v>16383.4</v>
      </c>
      <c r="CW141" s="108">
        <f t="shared" si="367"/>
        <v>16383.4</v>
      </c>
      <c r="CX141" s="108">
        <f t="shared" si="367"/>
        <v>16737</v>
      </c>
      <c r="CY141" s="108">
        <f t="shared" si="367"/>
        <v>16741</v>
      </c>
      <c r="CZ141" s="108">
        <f t="shared" si="367"/>
        <v>16742.900000000001</v>
      </c>
      <c r="DA141" s="108">
        <f t="shared" si="367"/>
        <v>16781.2</v>
      </c>
      <c r="DB141" s="108">
        <f t="shared" si="367"/>
        <v>16425</v>
      </c>
      <c r="DC141" s="108">
        <f t="shared" si="310"/>
        <v>0</v>
      </c>
      <c r="DD141" s="108">
        <v>0</v>
      </c>
      <c r="DE141" s="108">
        <v>0</v>
      </c>
      <c r="DF141" s="108">
        <v>0</v>
      </c>
      <c r="DG141" s="108">
        <v>0</v>
      </c>
      <c r="DH141" s="108">
        <f t="shared" ref="DH141:DS141" si="368">DH142+DH145+DH150</f>
        <v>0</v>
      </c>
      <c r="DI141" s="108">
        <f t="shared" si="368"/>
        <v>0</v>
      </c>
      <c r="DJ141" s="108">
        <f t="shared" si="368"/>
        <v>0</v>
      </c>
      <c r="DK141" s="108">
        <f t="shared" si="368"/>
        <v>0</v>
      </c>
      <c r="DL141" s="108">
        <f t="shared" si="368"/>
        <v>0</v>
      </c>
      <c r="DM141" s="108">
        <f t="shared" si="368"/>
        <v>0</v>
      </c>
      <c r="DN141" s="108">
        <f t="shared" si="368"/>
        <v>0</v>
      </c>
      <c r="DO141" s="108">
        <f t="shared" si="368"/>
        <v>0</v>
      </c>
      <c r="DP141" s="108">
        <f t="shared" si="368"/>
        <v>0</v>
      </c>
      <c r="DQ141" s="108">
        <f t="shared" si="368"/>
        <v>0</v>
      </c>
      <c r="DR141" s="108">
        <f t="shared" si="368"/>
        <v>0</v>
      </c>
      <c r="DS141" s="108">
        <f t="shared" si="368"/>
        <v>0</v>
      </c>
      <c r="DT141" s="108">
        <f t="shared" si="343"/>
        <v>0</v>
      </c>
      <c r="DU141" s="108">
        <v>0</v>
      </c>
      <c r="DV141" s="108">
        <v>0</v>
      </c>
      <c r="DW141" s="108">
        <v>0</v>
      </c>
      <c r="DX141" s="108">
        <v>0</v>
      </c>
      <c r="DY141" s="108">
        <f t="shared" ref="DY141:EJ141" si="369">DY142+DY145+DY150</f>
        <v>0</v>
      </c>
      <c r="DZ141" s="108">
        <f t="shared" si="369"/>
        <v>0</v>
      </c>
      <c r="EA141" s="108">
        <f t="shared" si="369"/>
        <v>0</v>
      </c>
      <c r="EB141" s="108">
        <f t="shared" si="369"/>
        <v>0</v>
      </c>
      <c r="EC141" s="108">
        <f t="shared" si="369"/>
        <v>0</v>
      </c>
      <c r="ED141" s="108">
        <f t="shared" si="369"/>
        <v>0</v>
      </c>
      <c r="EE141" s="108">
        <f t="shared" si="369"/>
        <v>0</v>
      </c>
      <c r="EF141" s="108">
        <f t="shared" si="369"/>
        <v>0</v>
      </c>
      <c r="EG141" s="108">
        <f t="shared" si="369"/>
        <v>0</v>
      </c>
      <c r="EH141" s="108">
        <f t="shared" si="369"/>
        <v>0</v>
      </c>
      <c r="EI141" s="108">
        <f t="shared" si="369"/>
        <v>0</v>
      </c>
      <c r="EJ141" s="108">
        <f t="shared" si="369"/>
        <v>0</v>
      </c>
      <c r="EK141" s="108">
        <v>110097</v>
      </c>
      <c r="EL141" s="108">
        <v>1549.8</v>
      </c>
      <c r="EM141" s="108">
        <v>23944.2</v>
      </c>
      <c r="EN141" s="108">
        <v>25102.9</v>
      </c>
      <c r="EO141" s="108">
        <v>59500.1</v>
      </c>
      <c r="EP141" s="108">
        <f t="shared" ref="EP141:EW141" si="370">EP142+EP145+EP150</f>
        <v>205.79999999999998</v>
      </c>
      <c r="EQ141" s="108">
        <f t="shared" si="370"/>
        <v>380</v>
      </c>
      <c r="ER141" s="108">
        <f t="shared" si="370"/>
        <v>1549.8</v>
      </c>
      <c r="ES141" s="108">
        <f t="shared" si="370"/>
        <v>928.9</v>
      </c>
      <c r="ET141" s="108">
        <f t="shared" si="370"/>
        <v>25014.5</v>
      </c>
      <c r="EU141" s="108">
        <f t="shared" si="370"/>
        <v>25494</v>
      </c>
      <c r="EV141" s="108">
        <f t="shared" si="370"/>
        <v>27510.799999999999</v>
      </c>
      <c r="EW141" s="108">
        <f t="shared" si="370"/>
        <v>40652.1</v>
      </c>
      <c r="EX141" s="108">
        <v>50596.9</v>
      </c>
      <c r="EY141" s="108">
        <v>57983.199999999997</v>
      </c>
      <c r="EZ141" s="108">
        <v>70339.199999999997</v>
      </c>
      <c r="FA141" s="108">
        <v>110097</v>
      </c>
      <c r="FB141" s="108">
        <v>87723</v>
      </c>
      <c r="FC141" s="108">
        <v>11049.1</v>
      </c>
      <c r="FD141" s="108">
        <v>18819.099999999999</v>
      </c>
      <c r="FE141" s="108">
        <v>6511.9</v>
      </c>
      <c r="FF141" s="108">
        <v>51342.9</v>
      </c>
      <c r="FG141" s="108">
        <v>434.5</v>
      </c>
      <c r="FH141" s="108">
        <v>1662.5</v>
      </c>
      <c r="FI141" s="108">
        <v>11049.1</v>
      </c>
      <c r="FJ141" s="108">
        <v>14989.5</v>
      </c>
      <c r="FK141" s="108">
        <v>24364.6</v>
      </c>
      <c r="FL141" s="108">
        <v>29868.2</v>
      </c>
      <c r="FM141" s="108">
        <v>32888.300000000003</v>
      </c>
      <c r="FN141" s="108">
        <v>34844.1</v>
      </c>
      <c r="FO141" s="108">
        <v>36380.1</v>
      </c>
      <c r="FP141" s="108">
        <v>50193.3</v>
      </c>
      <c r="FQ141" s="108">
        <v>53919.3</v>
      </c>
      <c r="FR141" s="108">
        <v>87723</v>
      </c>
      <c r="FS141" s="108">
        <v>136590</v>
      </c>
      <c r="FT141" s="108">
        <v>10048.6</v>
      </c>
      <c r="FU141" s="108">
        <v>36514</v>
      </c>
      <c r="FV141" s="108">
        <v>49109.8</v>
      </c>
      <c r="FW141" s="108">
        <v>40917.599999999999</v>
      </c>
      <c r="FX141" s="108">
        <v>232.5</v>
      </c>
      <c r="FY141" s="108">
        <v>2123.3000000000002</v>
      </c>
      <c r="FZ141" s="108">
        <f>FZ142+FZ145+FZ150</f>
        <v>10048.6</v>
      </c>
      <c r="GA141" s="108">
        <v>38123.1</v>
      </c>
      <c r="GB141" s="108">
        <v>41311.1</v>
      </c>
      <c r="GC141" s="108">
        <v>46562.6</v>
      </c>
      <c r="GD141" s="108">
        <v>59837.3</v>
      </c>
      <c r="GE141" s="108">
        <v>75581.2</v>
      </c>
      <c r="GF141" s="108">
        <v>95672.4</v>
      </c>
      <c r="GG141" s="108">
        <v>107384.8</v>
      </c>
      <c r="GH141" s="108">
        <v>122872.4</v>
      </c>
      <c r="GI141" s="108">
        <v>136590</v>
      </c>
      <c r="GJ141" s="108">
        <v>483601.1</v>
      </c>
      <c r="GK141" s="108">
        <v>25580.9</v>
      </c>
      <c r="GL141" s="108">
        <v>307732.8</v>
      </c>
      <c r="GM141" s="108">
        <v>36710.6</v>
      </c>
      <c r="GN141" s="108">
        <v>113575.1</v>
      </c>
      <c r="GO141" s="108">
        <v>13555.9</v>
      </c>
      <c r="GP141" s="108">
        <v>19596.8</v>
      </c>
      <c r="GQ141" s="108">
        <v>25580.9</v>
      </c>
      <c r="GR141" s="108">
        <v>27241.9</v>
      </c>
      <c r="GS141" s="108">
        <v>327658.09999999998</v>
      </c>
      <c r="GT141" s="108">
        <v>333313.7</v>
      </c>
      <c r="GU141" s="108">
        <v>335035.8</v>
      </c>
      <c r="GV141" s="108">
        <v>356336.2</v>
      </c>
      <c r="GW141" s="108">
        <v>370024.3</v>
      </c>
      <c r="GX141" s="108">
        <v>381169.9</v>
      </c>
      <c r="GY141" s="108">
        <v>415933.4</v>
      </c>
      <c r="GZ141" s="108">
        <v>483599.4</v>
      </c>
      <c r="HA141" s="108">
        <v>575966.80000000005</v>
      </c>
      <c r="HB141" s="108">
        <v>47362.3</v>
      </c>
      <c r="HC141" s="108">
        <v>306871.8</v>
      </c>
      <c r="HD141" s="108">
        <v>92482.1</v>
      </c>
      <c r="HE141" s="108">
        <v>129250.6</v>
      </c>
      <c r="HF141" s="108">
        <v>12671</v>
      </c>
      <c r="HG141" s="108">
        <v>38691</v>
      </c>
      <c r="HH141" s="108">
        <v>47362.3</v>
      </c>
      <c r="HI141" s="108">
        <v>335171.20000000001</v>
      </c>
      <c r="HJ141" s="108">
        <v>352374.1</v>
      </c>
      <c r="HK141" s="108">
        <v>354234.1</v>
      </c>
      <c r="HL141" s="108">
        <v>388862.7</v>
      </c>
      <c r="HM141" s="108">
        <v>429852.7</v>
      </c>
      <c r="HN141" s="108">
        <v>446716.2</v>
      </c>
      <c r="HO141" s="108">
        <v>478836.6</v>
      </c>
      <c r="HP141" s="108">
        <v>517801.4</v>
      </c>
      <c r="HQ141" s="108">
        <v>575966.80000000005</v>
      </c>
      <c r="HR141" s="108">
        <v>1431770</v>
      </c>
      <c r="HS141" s="108">
        <v>153296</v>
      </c>
      <c r="HT141" s="108">
        <v>737106</v>
      </c>
      <c r="HU141" s="108">
        <v>182339.20000000001</v>
      </c>
      <c r="HV141" s="108">
        <v>359028.8</v>
      </c>
      <c r="HW141" s="108">
        <v>32157.8</v>
      </c>
      <c r="HX141" s="108">
        <v>73799</v>
      </c>
      <c r="HY141" s="108">
        <v>153296</v>
      </c>
      <c r="HZ141" s="108">
        <v>766517</v>
      </c>
      <c r="IA141" s="108">
        <v>802807.6</v>
      </c>
      <c r="IB141" s="108">
        <v>890402</v>
      </c>
      <c r="IC141" s="108">
        <v>941815.1</v>
      </c>
      <c r="ID141" s="108">
        <v>992101.3</v>
      </c>
      <c r="IE141" s="108">
        <v>1072741.2</v>
      </c>
      <c r="IF141" s="108">
        <v>1111223.3</v>
      </c>
      <c r="IG141" s="108">
        <v>1169477</v>
      </c>
      <c r="IH141" s="108">
        <v>1431770</v>
      </c>
    </row>
    <row r="142" spans="1:242" s="32" customFormat="1" ht="14.1" customHeight="1" x14ac:dyDescent="0.2">
      <c r="A142" s="112" t="s">
        <v>287</v>
      </c>
      <c r="B142" s="51">
        <v>133</v>
      </c>
      <c r="C142" s="51" t="s">
        <v>288</v>
      </c>
      <c r="D142" s="30"/>
      <c r="E142" s="108">
        <f t="shared" si="229"/>
        <v>0</v>
      </c>
      <c r="F142" s="108">
        <f t="shared" si="325"/>
        <v>0</v>
      </c>
      <c r="G142" s="108">
        <f t="shared" si="326"/>
        <v>0</v>
      </c>
      <c r="H142" s="108">
        <f t="shared" si="327"/>
        <v>0</v>
      </c>
      <c r="I142" s="108">
        <f t="shared" si="311"/>
        <v>0</v>
      </c>
      <c r="J142" s="108">
        <f t="shared" ref="J142:U142" si="371">J143</f>
        <v>0</v>
      </c>
      <c r="K142" s="108">
        <f t="shared" si="371"/>
        <v>0</v>
      </c>
      <c r="L142" s="108">
        <f t="shared" si="371"/>
        <v>0</v>
      </c>
      <c r="M142" s="108">
        <f t="shared" si="371"/>
        <v>0</v>
      </c>
      <c r="N142" s="108">
        <f t="shared" si="371"/>
        <v>0</v>
      </c>
      <c r="O142" s="108">
        <f t="shared" si="371"/>
        <v>0</v>
      </c>
      <c r="P142" s="108">
        <f t="shared" si="371"/>
        <v>0</v>
      </c>
      <c r="Q142" s="108">
        <f t="shared" si="371"/>
        <v>0</v>
      </c>
      <c r="R142" s="108">
        <f t="shared" si="371"/>
        <v>0</v>
      </c>
      <c r="S142" s="108">
        <f t="shared" si="371"/>
        <v>0</v>
      </c>
      <c r="T142" s="108">
        <f t="shared" si="371"/>
        <v>0</v>
      </c>
      <c r="U142" s="108">
        <f t="shared" si="371"/>
        <v>0</v>
      </c>
      <c r="V142" s="108">
        <f t="shared" si="230"/>
        <v>0</v>
      </c>
      <c r="W142" s="108">
        <f t="shared" si="328"/>
        <v>0</v>
      </c>
      <c r="X142" s="108">
        <f t="shared" si="329"/>
        <v>0</v>
      </c>
      <c r="Y142" s="108">
        <f t="shared" si="330"/>
        <v>0</v>
      </c>
      <c r="Z142" s="108">
        <f t="shared" si="312"/>
        <v>0</v>
      </c>
      <c r="AA142" s="108">
        <f t="shared" ref="AA142:AL142" si="372">AA143</f>
        <v>0</v>
      </c>
      <c r="AB142" s="108">
        <f t="shared" si="372"/>
        <v>0</v>
      </c>
      <c r="AC142" s="108">
        <f t="shared" si="372"/>
        <v>0</v>
      </c>
      <c r="AD142" s="108">
        <f t="shared" si="372"/>
        <v>0</v>
      </c>
      <c r="AE142" s="108">
        <f t="shared" si="372"/>
        <v>0</v>
      </c>
      <c r="AF142" s="108">
        <f t="shared" si="372"/>
        <v>0</v>
      </c>
      <c r="AG142" s="108">
        <f t="shared" si="372"/>
        <v>0</v>
      </c>
      <c r="AH142" s="108">
        <f t="shared" si="372"/>
        <v>0</v>
      </c>
      <c r="AI142" s="108">
        <f t="shared" si="372"/>
        <v>0</v>
      </c>
      <c r="AJ142" s="108">
        <f t="shared" si="372"/>
        <v>0</v>
      </c>
      <c r="AK142" s="108">
        <f t="shared" si="372"/>
        <v>0</v>
      </c>
      <c r="AL142" s="108">
        <f t="shared" si="372"/>
        <v>0</v>
      </c>
      <c r="AM142" s="108">
        <f t="shared" si="231"/>
        <v>0</v>
      </c>
      <c r="AN142" s="108">
        <f t="shared" si="331"/>
        <v>0</v>
      </c>
      <c r="AO142" s="108">
        <f t="shared" si="332"/>
        <v>0</v>
      </c>
      <c r="AP142" s="108">
        <f t="shared" si="333"/>
        <v>0</v>
      </c>
      <c r="AQ142" s="108">
        <f t="shared" si="313"/>
        <v>0</v>
      </c>
      <c r="AR142" s="108">
        <f t="shared" ref="AR142:BC142" si="373">AR143</f>
        <v>0</v>
      </c>
      <c r="AS142" s="108">
        <f t="shared" si="373"/>
        <v>0</v>
      </c>
      <c r="AT142" s="108">
        <f t="shared" si="373"/>
        <v>0</v>
      </c>
      <c r="AU142" s="108">
        <f t="shared" si="373"/>
        <v>0</v>
      </c>
      <c r="AV142" s="108">
        <f t="shared" si="373"/>
        <v>0</v>
      </c>
      <c r="AW142" s="108">
        <f t="shared" si="373"/>
        <v>0</v>
      </c>
      <c r="AX142" s="108">
        <f t="shared" si="373"/>
        <v>0</v>
      </c>
      <c r="AY142" s="108">
        <f t="shared" si="373"/>
        <v>0</v>
      </c>
      <c r="AZ142" s="108">
        <f t="shared" si="373"/>
        <v>0</v>
      </c>
      <c r="BA142" s="108">
        <f t="shared" si="373"/>
        <v>0</v>
      </c>
      <c r="BB142" s="108">
        <f t="shared" si="373"/>
        <v>0</v>
      </c>
      <c r="BC142" s="108">
        <f t="shared" si="373"/>
        <v>0</v>
      </c>
      <c r="BD142" s="108">
        <f t="shared" si="334"/>
        <v>0</v>
      </c>
      <c r="BE142" s="108">
        <f t="shared" si="335"/>
        <v>0</v>
      </c>
      <c r="BF142" s="108">
        <f t="shared" si="336"/>
        <v>0</v>
      </c>
      <c r="BG142" s="108">
        <f t="shared" si="337"/>
        <v>0</v>
      </c>
      <c r="BH142" s="108">
        <f t="shared" si="314"/>
        <v>0</v>
      </c>
      <c r="BI142" s="108">
        <f t="shared" ref="BI142:BT142" si="374">BI143</f>
        <v>0</v>
      </c>
      <c r="BJ142" s="108">
        <f t="shared" si="374"/>
        <v>0</v>
      </c>
      <c r="BK142" s="108">
        <f t="shared" si="374"/>
        <v>0</v>
      </c>
      <c r="BL142" s="108">
        <f t="shared" si="374"/>
        <v>0</v>
      </c>
      <c r="BM142" s="108">
        <f t="shared" si="374"/>
        <v>0</v>
      </c>
      <c r="BN142" s="108">
        <f t="shared" si="374"/>
        <v>0</v>
      </c>
      <c r="BO142" s="108">
        <f t="shared" si="374"/>
        <v>0</v>
      </c>
      <c r="BP142" s="108">
        <f t="shared" si="374"/>
        <v>0</v>
      </c>
      <c r="BQ142" s="108">
        <f t="shared" si="374"/>
        <v>0</v>
      </c>
      <c r="BR142" s="108">
        <f t="shared" si="374"/>
        <v>0</v>
      </c>
      <c r="BS142" s="108">
        <f t="shared" si="374"/>
        <v>0</v>
      </c>
      <c r="BT142" s="108">
        <f t="shared" si="374"/>
        <v>0</v>
      </c>
      <c r="BU142" s="108">
        <f t="shared" si="338"/>
        <v>0</v>
      </c>
      <c r="BV142" s="108">
        <f t="shared" si="339"/>
        <v>0</v>
      </c>
      <c r="BW142" s="108">
        <f t="shared" si="340"/>
        <v>0</v>
      </c>
      <c r="BX142" s="108">
        <f t="shared" si="341"/>
        <v>0</v>
      </c>
      <c r="BY142" s="108">
        <f t="shared" si="315"/>
        <v>0</v>
      </c>
      <c r="BZ142" s="108">
        <f t="shared" ref="BZ142:CK142" si="375">BZ143</f>
        <v>0</v>
      </c>
      <c r="CA142" s="108">
        <f t="shared" si="375"/>
        <v>0</v>
      </c>
      <c r="CB142" s="108">
        <f t="shared" si="375"/>
        <v>0</v>
      </c>
      <c r="CC142" s="108">
        <f t="shared" si="375"/>
        <v>0</v>
      </c>
      <c r="CD142" s="108">
        <f t="shared" si="375"/>
        <v>0</v>
      </c>
      <c r="CE142" s="108">
        <f t="shared" si="375"/>
        <v>0</v>
      </c>
      <c r="CF142" s="108">
        <f t="shared" si="375"/>
        <v>0</v>
      </c>
      <c r="CG142" s="108">
        <f t="shared" si="375"/>
        <v>0</v>
      </c>
      <c r="CH142" s="108">
        <f t="shared" si="375"/>
        <v>0</v>
      </c>
      <c r="CI142" s="108">
        <f t="shared" si="375"/>
        <v>0</v>
      </c>
      <c r="CJ142" s="108">
        <f t="shared" si="375"/>
        <v>0</v>
      </c>
      <c r="CK142" s="108">
        <f t="shared" si="375"/>
        <v>0</v>
      </c>
      <c r="CL142" s="108">
        <f t="shared" si="342"/>
        <v>16000</v>
      </c>
      <c r="CM142" s="108">
        <v>6000</v>
      </c>
      <c r="CN142" s="108">
        <v>10000</v>
      </c>
      <c r="CO142" s="108">
        <v>0</v>
      </c>
      <c r="CP142" s="108">
        <v>0</v>
      </c>
      <c r="CQ142" s="108">
        <f t="shared" ref="CQ142:DB142" si="376">CQ143</f>
        <v>0</v>
      </c>
      <c r="CR142" s="108">
        <f t="shared" si="376"/>
        <v>249.8</v>
      </c>
      <c r="CS142" s="108">
        <f t="shared" si="376"/>
        <v>6000</v>
      </c>
      <c r="CT142" s="108">
        <v>6000</v>
      </c>
      <c r="CU142" s="108">
        <f t="shared" si="376"/>
        <v>6000</v>
      </c>
      <c r="CV142" s="108">
        <f t="shared" si="376"/>
        <v>16000</v>
      </c>
      <c r="CW142" s="108">
        <f t="shared" si="376"/>
        <v>16000</v>
      </c>
      <c r="CX142" s="108">
        <f t="shared" si="376"/>
        <v>16000</v>
      </c>
      <c r="CY142" s="108">
        <f t="shared" si="376"/>
        <v>16000</v>
      </c>
      <c r="CZ142" s="108">
        <f t="shared" si="376"/>
        <v>16000</v>
      </c>
      <c r="DA142" s="108">
        <f t="shared" si="376"/>
        <v>16000</v>
      </c>
      <c r="DB142" s="108">
        <f t="shared" si="376"/>
        <v>16000</v>
      </c>
      <c r="DC142" s="108">
        <f t="shared" si="310"/>
        <v>0</v>
      </c>
      <c r="DD142" s="108">
        <v>0</v>
      </c>
      <c r="DE142" s="108">
        <v>0</v>
      </c>
      <c r="DF142" s="108">
        <v>0</v>
      </c>
      <c r="DG142" s="108">
        <v>0</v>
      </c>
      <c r="DH142" s="108">
        <f t="shared" ref="DH142:DS142" si="377">DH143</f>
        <v>0</v>
      </c>
      <c r="DI142" s="108">
        <f t="shared" si="377"/>
        <v>0</v>
      </c>
      <c r="DJ142" s="108">
        <f t="shared" si="377"/>
        <v>0</v>
      </c>
      <c r="DK142" s="108">
        <f t="shared" si="377"/>
        <v>0</v>
      </c>
      <c r="DL142" s="108">
        <f t="shared" si="377"/>
        <v>0</v>
      </c>
      <c r="DM142" s="108">
        <f t="shared" si="377"/>
        <v>0</v>
      </c>
      <c r="DN142" s="108">
        <f t="shared" si="377"/>
        <v>0</v>
      </c>
      <c r="DO142" s="108">
        <f t="shared" si="377"/>
        <v>0</v>
      </c>
      <c r="DP142" s="108">
        <f t="shared" si="377"/>
        <v>0</v>
      </c>
      <c r="DQ142" s="108">
        <f t="shared" si="377"/>
        <v>0</v>
      </c>
      <c r="DR142" s="108">
        <f t="shared" si="377"/>
        <v>0</v>
      </c>
      <c r="DS142" s="108">
        <f t="shared" si="377"/>
        <v>0</v>
      </c>
      <c r="DT142" s="108">
        <f t="shared" si="343"/>
        <v>0</v>
      </c>
      <c r="DU142" s="108">
        <v>0</v>
      </c>
      <c r="DV142" s="108">
        <v>0</v>
      </c>
      <c r="DW142" s="108">
        <v>0</v>
      </c>
      <c r="DX142" s="108">
        <v>0</v>
      </c>
      <c r="DY142" s="108">
        <f t="shared" ref="DY142:EJ142" si="378">DY143</f>
        <v>0</v>
      </c>
      <c r="DZ142" s="108">
        <f t="shared" si="378"/>
        <v>0</v>
      </c>
      <c r="EA142" s="108">
        <f t="shared" si="378"/>
        <v>0</v>
      </c>
      <c r="EB142" s="108">
        <f t="shared" si="378"/>
        <v>0</v>
      </c>
      <c r="EC142" s="108">
        <f t="shared" si="378"/>
        <v>0</v>
      </c>
      <c r="ED142" s="108">
        <f t="shared" si="378"/>
        <v>0</v>
      </c>
      <c r="EE142" s="108">
        <f t="shared" si="378"/>
        <v>0</v>
      </c>
      <c r="EF142" s="108">
        <f t="shared" si="378"/>
        <v>0</v>
      </c>
      <c r="EG142" s="108">
        <f t="shared" si="378"/>
        <v>0</v>
      </c>
      <c r="EH142" s="108">
        <f t="shared" si="378"/>
        <v>0</v>
      </c>
      <c r="EI142" s="108">
        <f t="shared" si="378"/>
        <v>0</v>
      </c>
      <c r="EJ142" s="108">
        <f t="shared" si="378"/>
        <v>0</v>
      </c>
      <c r="EK142" s="108">
        <v>46710</v>
      </c>
      <c r="EL142" s="108">
        <v>12.3</v>
      </c>
      <c r="EM142" s="108">
        <v>21987.7</v>
      </c>
      <c r="EN142" s="108">
        <v>2717.5</v>
      </c>
      <c r="EO142" s="108">
        <v>21992.5</v>
      </c>
      <c r="EP142" s="108">
        <f t="shared" ref="EP142:EW142" si="379">EP143</f>
        <v>0</v>
      </c>
      <c r="EQ142" s="108">
        <f t="shared" si="379"/>
        <v>5.7</v>
      </c>
      <c r="ER142" s="108">
        <f t="shared" si="379"/>
        <v>12.3</v>
      </c>
      <c r="ES142" s="108">
        <f t="shared" si="379"/>
        <v>12</v>
      </c>
      <c r="ET142" s="108">
        <f t="shared" si="379"/>
        <v>22016.400000000001</v>
      </c>
      <c r="EU142" s="108">
        <f t="shared" si="379"/>
        <v>22000</v>
      </c>
      <c r="EV142" s="108">
        <f t="shared" si="379"/>
        <v>22000</v>
      </c>
      <c r="EW142" s="108">
        <f t="shared" si="379"/>
        <v>24717.5</v>
      </c>
      <c r="EX142" s="108">
        <v>24717.5</v>
      </c>
      <c r="EY142" s="108">
        <v>24717.5</v>
      </c>
      <c r="EZ142" s="108">
        <v>24717.5</v>
      </c>
      <c r="FA142" s="108">
        <v>46710</v>
      </c>
      <c r="FB142" s="108">
        <v>2424</v>
      </c>
      <c r="FC142" s="108">
        <v>0</v>
      </c>
      <c r="FD142" s="108">
        <v>0</v>
      </c>
      <c r="FE142" s="108">
        <v>0</v>
      </c>
      <c r="FF142" s="108">
        <v>2424</v>
      </c>
      <c r="FG142" s="108">
        <v>0</v>
      </c>
      <c r="FH142" s="108">
        <v>2.6</v>
      </c>
      <c r="FI142" s="108">
        <v>0</v>
      </c>
      <c r="FJ142" s="108">
        <v>0</v>
      </c>
      <c r="FK142" s="108">
        <v>0</v>
      </c>
      <c r="FL142" s="108">
        <v>0</v>
      </c>
      <c r="FM142" s="108">
        <v>0</v>
      </c>
      <c r="FN142" s="108">
        <v>0</v>
      </c>
      <c r="FO142" s="108">
        <v>0</v>
      </c>
      <c r="FP142" s="108">
        <v>0</v>
      </c>
      <c r="FQ142" s="108">
        <v>0</v>
      </c>
      <c r="FR142" s="108">
        <v>2424</v>
      </c>
      <c r="FS142" s="108">
        <v>0</v>
      </c>
      <c r="FT142" s="108"/>
      <c r="FU142" s="108"/>
      <c r="FV142" s="108"/>
      <c r="FW142" s="108">
        <v>0</v>
      </c>
      <c r="FX142" s="108"/>
      <c r="FY142" s="108"/>
      <c r="FZ142" s="108"/>
      <c r="GA142" s="108"/>
      <c r="GB142" s="108"/>
      <c r="GC142" s="108"/>
      <c r="GD142" s="108"/>
      <c r="GE142" s="108"/>
      <c r="GF142" s="108"/>
      <c r="GG142" s="108">
        <v>0</v>
      </c>
      <c r="GH142" s="108">
        <v>0</v>
      </c>
      <c r="GI142" s="108">
        <v>0</v>
      </c>
      <c r="GJ142" s="108">
        <v>290620.09999999998</v>
      </c>
      <c r="GK142" s="108">
        <v>0</v>
      </c>
      <c r="GL142" s="108">
        <v>289934.90000000002</v>
      </c>
      <c r="GM142" s="108">
        <v>0</v>
      </c>
      <c r="GN142" s="108">
        <v>685.2</v>
      </c>
      <c r="GO142" s="108">
        <v>0</v>
      </c>
      <c r="GP142" s="108">
        <v>0</v>
      </c>
      <c r="GQ142" s="108">
        <v>0</v>
      </c>
      <c r="GR142" s="108">
        <v>0</v>
      </c>
      <c r="GS142" s="108">
        <v>289934.90000000002</v>
      </c>
      <c r="GT142" s="108">
        <v>289934.90000000002</v>
      </c>
      <c r="GU142" s="108">
        <v>289934.90000000002</v>
      </c>
      <c r="GV142" s="108">
        <v>289934.90000000002</v>
      </c>
      <c r="GW142" s="108">
        <v>289934.90000000002</v>
      </c>
      <c r="GX142" s="108">
        <v>289934.90000000002</v>
      </c>
      <c r="GY142" s="108">
        <v>290177.2</v>
      </c>
      <c r="GZ142" s="108">
        <v>290620.09999999998</v>
      </c>
      <c r="HA142" s="108">
        <v>277219.09999999998</v>
      </c>
      <c r="HB142" s="108"/>
      <c r="HC142" s="108">
        <v>277219.09999999998</v>
      </c>
      <c r="HD142" s="108"/>
      <c r="HE142" s="108"/>
      <c r="HF142" s="108">
        <v>0</v>
      </c>
      <c r="HG142" s="108">
        <v>0</v>
      </c>
      <c r="HH142" s="108">
        <v>0</v>
      </c>
      <c r="HI142" s="108">
        <v>277219.09999999998</v>
      </c>
      <c r="HJ142" s="108">
        <v>277219.09999999998</v>
      </c>
      <c r="HK142" s="108">
        <v>277219.09999999998</v>
      </c>
      <c r="HL142" s="108">
        <v>277219.09999999998</v>
      </c>
      <c r="HM142" s="108">
        <v>277219.09999999998</v>
      </c>
      <c r="HN142" s="108">
        <v>277219.09999999998</v>
      </c>
      <c r="HO142" s="108">
        <v>277219.09999999998</v>
      </c>
      <c r="HP142" s="108">
        <v>277219.09999999998</v>
      </c>
      <c r="HQ142" s="108">
        <v>277219.09999999998</v>
      </c>
      <c r="HR142" s="108">
        <v>600331.69999999995</v>
      </c>
      <c r="HS142" s="108">
        <v>0</v>
      </c>
      <c r="HT142" s="108">
        <v>600331.69999999995</v>
      </c>
      <c r="HU142" s="108">
        <v>0</v>
      </c>
      <c r="HV142" s="108">
        <v>0</v>
      </c>
      <c r="HW142" s="108">
        <v>0</v>
      </c>
      <c r="HX142" s="108">
        <v>0</v>
      </c>
      <c r="HY142" s="108">
        <v>0</v>
      </c>
      <c r="HZ142" s="108">
        <v>600331.69999999995</v>
      </c>
      <c r="IA142" s="108">
        <v>600331.69999999995</v>
      </c>
      <c r="IB142" s="108">
        <v>600331.69999999995</v>
      </c>
      <c r="IC142" s="108">
        <v>600331.69999999995</v>
      </c>
      <c r="ID142" s="108">
        <v>600331.69999999995</v>
      </c>
      <c r="IE142" s="108">
        <v>600331.69999999995</v>
      </c>
      <c r="IF142" s="108">
        <v>600331.69999999995</v>
      </c>
      <c r="IG142" s="108">
        <v>600331.69999999995</v>
      </c>
      <c r="IH142" s="108">
        <v>600331.69999999995</v>
      </c>
    </row>
    <row r="143" spans="1:242" s="32" customFormat="1" ht="12.95" customHeight="1" x14ac:dyDescent="0.2">
      <c r="A143" s="112" t="s">
        <v>289</v>
      </c>
      <c r="B143" s="51">
        <v>134</v>
      </c>
      <c r="C143" s="51" t="s">
        <v>290</v>
      </c>
      <c r="D143" s="33"/>
      <c r="E143" s="108">
        <f t="shared" si="229"/>
        <v>0</v>
      </c>
      <c r="F143" s="108">
        <f t="shared" si="325"/>
        <v>0</v>
      </c>
      <c r="G143" s="108">
        <f t="shared" si="326"/>
        <v>0</v>
      </c>
      <c r="H143" s="108">
        <f t="shared" si="327"/>
        <v>0</v>
      </c>
      <c r="I143" s="108">
        <f t="shared" si="311"/>
        <v>0</v>
      </c>
      <c r="J143" s="108"/>
      <c r="K143" s="108"/>
      <c r="L143" s="108"/>
      <c r="M143" s="108"/>
      <c r="N143" s="108"/>
      <c r="O143" s="108"/>
      <c r="P143" s="108"/>
      <c r="Q143" s="108"/>
      <c r="R143" s="108"/>
      <c r="S143" s="108"/>
      <c r="T143" s="108"/>
      <c r="U143" s="108"/>
      <c r="V143" s="108">
        <f t="shared" si="230"/>
        <v>0</v>
      </c>
      <c r="W143" s="108">
        <f t="shared" si="328"/>
        <v>0</v>
      </c>
      <c r="X143" s="108">
        <f t="shared" si="329"/>
        <v>0</v>
      </c>
      <c r="Y143" s="108">
        <f t="shared" si="330"/>
        <v>0</v>
      </c>
      <c r="Z143" s="108">
        <f t="shared" si="312"/>
        <v>0</v>
      </c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>
        <f t="shared" si="231"/>
        <v>0</v>
      </c>
      <c r="AN143" s="108">
        <f t="shared" si="331"/>
        <v>0</v>
      </c>
      <c r="AO143" s="108">
        <f t="shared" si="332"/>
        <v>0</v>
      </c>
      <c r="AP143" s="108">
        <f t="shared" si="333"/>
        <v>0</v>
      </c>
      <c r="AQ143" s="108">
        <f t="shared" si="313"/>
        <v>0</v>
      </c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8"/>
      <c r="BD143" s="108">
        <f t="shared" si="334"/>
        <v>0</v>
      </c>
      <c r="BE143" s="108">
        <f t="shared" si="335"/>
        <v>0</v>
      </c>
      <c r="BF143" s="108">
        <f t="shared" si="336"/>
        <v>0</v>
      </c>
      <c r="BG143" s="108">
        <f t="shared" si="337"/>
        <v>0</v>
      </c>
      <c r="BH143" s="108">
        <f t="shared" si="314"/>
        <v>0</v>
      </c>
      <c r="BI143" s="108"/>
      <c r="BJ143" s="108"/>
      <c r="BK143" s="108"/>
      <c r="BL143" s="108"/>
      <c r="BM143" s="108"/>
      <c r="BN143" s="108"/>
      <c r="BO143" s="108"/>
      <c r="BP143" s="108"/>
      <c r="BQ143" s="108"/>
      <c r="BR143" s="108"/>
      <c r="BS143" s="108"/>
      <c r="BT143" s="108"/>
      <c r="BU143" s="108">
        <f t="shared" si="338"/>
        <v>0</v>
      </c>
      <c r="BV143" s="108">
        <f t="shared" si="339"/>
        <v>0</v>
      </c>
      <c r="BW143" s="108">
        <f t="shared" si="340"/>
        <v>0</v>
      </c>
      <c r="BX143" s="108">
        <f t="shared" si="341"/>
        <v>0</v>
      </c>
      <c r="BY143" s="108">
        <f t="shared" si="315"/>
        <v>0</v>
      </c>
      <c r="BZ143" s="108"/>
      <c r="CA143" s="108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>
        <f t="shared" si="342"/>
        <v>16000</v>
      </c>
      <c r="CM143" s="108">
        <v>6000</v>
      </c>
      <c r="CN143" s="108">
        <v>10000</v>
      </c>
      <c r="CO143" s="108">
        <v>0</v>
      </c>
      <c r="CP143" s="108">
        <v>0</v>
      </c>
      <c r="CQ143" s="108"/>
      <c r="CR143" s="108">
        <v>249.8</v>
      </c>
      <c r="CS143" s="108">
        <v>6000</v>
      </c>
      <c r="CT143" s="108">
        <v>6000</v>
      </c>
      <c r="CU143" s="108">
        <v>6000</v>
      </c>
      <c r="CV143" s="108">
        <v>16000</v>
      </c>
      <c r="CW143" s="108">
        <v>16000</v>
      </c>
      <c r="CX143" s="108">
        <v>16000</v>
      </c>
      <c r="CY143" s="108">
        <v>16000</v>
      </c>
      <c r="CZ143" s="108">
        <v>16000</v>
      </c>
      <c r="DA143" s="108">
        <v>16000</v>
      </c>
      <c r="DB143" s="108">
        <v>16000</v>
      </c>
      <c r="DC143" s="108">
        <f t="shared" si="310"/>
        <v>0</v>
      </c>
      <c r="DD143" s="108">
        <v>0</v>
      </c>
      <c r="DE143" s="108">
        <v>0</v>
      </c>
      <c r="DF143" s="108">
        <v>0</v>
      </c>
      <c r="DG143" s="108">
        <v>0</v>
      </c>
      <c r="DH143" s="108"/>
      <c r="DI143" s="108"/>
      <c r="DJ143" s="108"/>
      <c r="DK143" s="108"/>
      <c r="DL143" s="108"/>
      <c r="DM143" s="108"/>
      <c r="DN143" s="108"/>
      <c r="DO143" s="108"/>
      <c r="DP143" s="108"/>
      <c r="DQ143" s="108"/>
      <c r="DR143" s="108"/>
      <c r="DS143" s="108"/>
      <c r="DT143" s="108">
        <f t="shared" si="343"/>
        <v>0</v>
      </c>
      <c r="DU143" s="108">
        <v>0</v>
      </c>
      <c r="DV143" s="108">
        <v>0</v>
      </c>
      <c r="DW143" s="108">
        <v>0</v>
      </c>
      <c r="DX143" s="108">
        <v>0</v>
      </c>
      <c r="DY143" s="108"/>
      <c r="DZ143" s="108"/>
      <c r="EA143" s="108"/>
      <c r="EB143" s="108"/>
      <c r="EC143" s="108"/>
      <c r="ED143" s="108"/>
      <c r="EE143" s="108"/>
      <c r="EF143" s="108"/>
      <c r="EG143" s="108"/>
      <c r="EH143" s="108"/>
      <c r="EI143" s="108"/>
      <c r="EJ143" s="108"/>
      <c r="EK143" s="108">
        <v>46710</v>
      </c>
      <c r="EL143" s="108">
        <v>12.3</v>
      </c>
      <c r="EM143" s="108">
        <v>21987.7</v>
      </c>
      <c r="EN143" s="108">
        <v>2717.5</v>
      </c>
      <c r="EO143" s="108">
        <v>21992.5</v>
      </c>
      <c r="EP143" s="108"/>
      <c r="EQ143" s="108">
        <v>5.7</v>
      </c>
      <c r="ER143" s="108">
        <v>12.3</v>
      </c>
      <c r="ES143" s="108">
        <v>12</v>
      </c>
      <c r="ET143" s="108">
        <v>22016.400000000001</v>
      </c>
      <c r="EU143" s="108">
        <v>22000</v>
      </c>
      <c r="EV143" s="108">
        <v>22000</v>
      </c>
      <c r="EW143" s="108">
        <v>24717.5</v>
      </c>
      <c r="EX143" s="108">
        <v>24717.5</v>
      </c>
      <c r="EY143" s="108">
        <v>24717.5</v>
      </c>
      <c r="EZ143" s="108">
        <v>24717.5</v>
      </c>
      <c r="FA143" s="108">
        <v>46710</v>
      </c>
      <c r="FB143" s="108">
        <v>2424</v>
      </c>
      <c r="FC143" s="108">
        <v>0</v>
      </c>
      <c r="FD143" s="108">
        <v>0</v>
      </c>
      <c r="FE143" s="108">
        <v>0</v>
      </c>
      <c r="FF143" s="108">
        <v>2424</v>
      </c>
      <c r="FG143" s="108"/>
      <c r="FH143" s="108">
        <v>2.6</v>
      </c>
      <c r="FI143" s="108"/>
      <c r="FJ143" s="108"/>
      <c r="FK143" s="108"/>
      <c r="FL143" s="108"/>
      <c r="FM143" s="108"/>
      <c r="FN143" s="108"/>
      <c r="FO143" s="108"/>
      <c r="FP143" s="108"/>
      <c r="FQ143" s="108"/>
      <c r="FR143" s="108">
        <v>2424</v>
      </c>
      <c r="FS143" s="108"/>
      <c r="FT143" s="108"/>
      <c r="FU143" s="108"/>
      <c r="FV143" s="108"/>
      <c r="FW143" s="108">
        <v>0</v>
      </c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I143" s="108"/>
      <c r="GJ143" s="108">
        <v>290620.09999999998</v>
      </c>
      <c r="GK143" s="108"/>
      <c r="GL143" s="108">
        <v>289934.90000000002</v>
      </c>
      <c r="GM143" s="108">
        <v>0</v>
      </c>
      <c r="GN143" s="108">
        <v>685.2</v>
      </c>
      <c r="GO143" s="108"/>
      <c r="GP143" s="108"/>
      <c r="GQ143" s="108"/>
      <c r="GR143" s="108"/>
      <c r="GS143" s="108">
        <v>289934.90000000002</v>
      </c>
      <c r="GT143" s="108">
        <v>289934.90000000002</v>
      </c>
      <c r="GU143" s="108">
        <v>289934.90000000002</v>
      </c>
      <c r="GV143" s="108">
        <v>289934.90000000002</v>
      </c>
      <c r="GW143" s="108">
        <v>289934.90000000002</v>
      </c>
      <c r="GX143" s="108">
        <v>289934.90000000002</v>
      </c>
      <c r="GY143" s="108">
        <v>290177.2</v>
      </c>
      <c r="GZ143" s="108">
        <v>290620.09999999998</v>
      </c>
      <c r="HA143" s="108">
        <v>277219.09999999998</v>
      </c>
      <c r="HB143" s="108"/>
      <c r="HC143" s="108">
        <v>277219.09999999998</v>
      </c>
      <c r="HD143" s="108"/>
      <c r="HE143" s="108"/>
      <c r="HF143" s="108"/>
      <c r="HG143" s="108"/>
      <c r="HH143" s="108"/>
      <c r="HI143" s="108">
        <v>277219.09999999998</v>
      </c>
      <c r="HJ143" s="108">
        <v>277219.09999999998</v>
      </c>
      <c r="HK143" s="108">
        <v>277219.09999999998</v>
      </c>
      <c r="HL143" s="108">
        <v>277219.09999999998</v>
      </c>
      <c r="HM143" s="108">
        <v>277219.09999999998</v>
      </c>
      <c r="HN143" s="108">
        <v>277219.09999999998</v>
      </c>
      <c r="HO143" s="108">
        <v>277219.09999999998</v>
      </c>
      <c r="HP143" s="108">
        <v>277219.09999999998</v>
      </c>
      <c r="HQ143" s="108">
        <v>277219.09999999998</v>
      </c>
      <c r="HR143" s="108">
        <v>600331.69999999995</v>
      </c>
      <c r="HS143" s="108">
        <v>0</v>
      </c>
      <c r="HT143" s="108">
        <v>600331.69999999995</v>
      </c>
      <c r="HU143" s="108">
        <v>0</v>
      </c>
      <c r="HV143" s="108">
        <v>0</v>
      </c>
      <c r="HW143" s="108"/>
      <c r="HX143" s="108"/>
      <c r="HY143" s="108"/>
      <c r="HZ143" s="108">
        <v>600331.69999999995</v>
      </c>
      <c r="IA143" s="108">
        <v>600331.69999999995</v>
      </c>
      <c r="IB143" s="108">
        <v>600331.69999999995</v>
      </c>
      <c r="IC143" s="108">
        <v>600331.69999999995</v>
      </c>
      <c r="ID143" s="108">
        <v>600331.69999999995</v>
      </c>
      <c r="IE143" s="108">
        <v>600331.69999999995</v>
      </c>
      <c r="IF143" s="108">
        <v>600331.69999999995</v>
      </c>
      <c r="IG143" s="108">
        <v>600331.69999999995</v>
      </c>
      <c r="IH143" s="108">
        <v>600331.69999999995</v>
      </c>
    </row>
    <row r="144" spans="1:242" s="32" customFormat="1" ht="24" customHeight="1" x14ac:dyDescent="0.2">
      <c r="A144" s="112" t="s">
        <v>473</v>
      </c>
      <c r="B144" s="51"/>
      <c r="C144" s="51" t="s">
        <v>474</v>
      </c>
      <c r="D144" s="33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  <c r="R144" s="108"/>
      <c r="S144" s="108"/>
      <c r="T144" s="108"/>
      <c r="U144" s="108"/>
      <c r="V144" s="108"/>
      <c r="W144" s="108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8"/>
      <c r="BD144" s="108"/>
      <c r="BE144" s="108"/>
      <c r="BF144" s="108"/>
      <c r="BG144" s="108"/>
      <c r="BH144" s="108"/>
      <c r="BI144" s="108"/>
      <c r="BJ144" s="108"/>
      <c r="BK144" s="108"/>
      <c r="BL144" s="108"/>
      <c r="BM144" s="108"/>
      <c r="BN144" s="108"/>
      <c r="BO144" s="108"/>
      <c r="BP144" s="108"/>
      <c r="BQ144" s="108"/>
      <c r="BR144" s="108"/>
      <c r="BS144" s="108"/>
      <c r="BT144" s="108"/>
      <c r="BU144" s="108"/>
      <c r="BV144" s="108"/>
      <c r="BW144" s="108"/>
      <c r="BX144" s="108"/>
      <c r="BY144" s="108"/>
      <c r="BZ144" s="108"/>
      <c r="CA144" s="108"/>
      <c r="CB144" s="108"/>
      <c r="CC144" s="108"/>
      <c r="CD144" s="108"/>
      <c r="CE144" s="108"/>
      <c r="CF144" s="108"/>
      <c r="CG144" s="108"/>
      <c r="CH144" s="108"/>
      <c r="CI144" s="108"/>
      <c r="CJ144" s="108"/>
      <c r="CK144" s="108"/>
      <c r="CL144" s="108"/>
      <c r="CM144" s="108"/>
      <c r="CN144" s="108"/>
      <c r="CO144" s="108"/>
      <c r="CP144" s="108"/>
      <c r="CQ144" s="108"/>
      <c r="CR144" s="108"/>
      <c r="CS144" s="108"/>
      <c r="CT144" s="108"/>
      <c r="CU144" s="108"/>
      <c r="CV144" s="108"/>
      <c r="CW144" s="108"/>
      <c r="CX144" s="108"/>
      <c r="CY144" s="108"/>
      <c r="CZ144" s="108"/>
      <c r="DA144" s="108"/>
      <c r="DB144" s="108"/>
      <c r="DC144" s="108"/>
      <c r="DD144" s="108"/>
      <c r="DE144" s="108"/>
      <c r="DF144" s="108"/>
      <c r="DG144" s="108"/>
      <c r="DH144" s="108"/>
      <c r="DI144" s="108"/>
      <c r="DJ144" s="108"/>
      <c r="DK144" s="108"/>
      <c r="DL144" s="108"/>
      <c r="DM144" s="108"/>
      <c r="DN144" s="108"/>
      <c r="DO144" s="108"/>
      <c r="DP144" s="108"/>
      <c r="DQ144" s="108"/>
      <c r="DR144" s="108"/>
      <c r="DS144" s="108"/>
      <c r="DT144" s="108"/>
      <c r="DU144" s="108"/>
      <c r="DV144" s="108"/>
      <c r="DW144" s="108"/>
      <c r="DX144" s="108"/>
      <c r="DY144" s="108"/>
      <c r="DZ144" s="108"/>
      <c r="EA144" s="108"/>
      <c r="EB144" s="108"/>
      <c r="EC144" s="108"/>
      <c r="ED144" s="108"/>
      <c r="EE144" s="108"/>
      <c r="EF144" s="108"/>
      <c r="EG144" s="108"/>
      <c r="EH144" s="108"/>
      <c r="EI144" s="108"/>
      <c r="EJ144" s="108"/>
      <c r="EK144" s="108"/>
      <c r="EL144" s="108"/>
      <c r="EM144" s="108"/>
      <c r="EN144" s="108"/>
      <c r="EO144" s="108"/>
      <c r="EP144" s="108"/>
      <c r="EQ144" s="108"/>
      <c r="ER144" s="108"/>
      <c r="ES144" s="108"/>
      <c r="ET144" s="108"/>
      <c r="EU144" s="108"/>
      <c r="EV144" s="108"/>
      <c r="EW144" s="108"/>
      <c r="EX144" s="108"/>
      <c r="EY144" s="108"/>
      <c r="EZ144" s="108"/>
      <c r="FA144" s="108"/>
      <c r="FB144" s="108"/>
      <c r="FC144" s="108"/>
      <c r="FD144" s="108"/>
      <c r="FE144" s="108"/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/>
      <c r="FR144" s="108"/>
      <c r="FS144" s="108"/>
      <c r="FT144" s="108"/>
      <c r="FU144" s="108"/>
      <c r="FV144" s="108"/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I144" s="108"/>
      <c r="GJ144" s="108"/>
      <c r="GK144" s="108"/>
      <c r="GL144" s="108"/>
      <c r="GM144" s="108"/>
      <c r="GN144" s="108"/>
      <c r="GO144" s="108"/>
      <c r="GP144" s="108"/>
      <c r="GQ144" s="108"/>
      <c r="GR144" s="108"/>
      <c r="GS144" s="108"/>
      <c r="GT144" s="108"/>
      <c r="GU144" s="108"/>
      <c r="GV144" s="108"/>
      <c r="GW144" s="108"/>
      <c r="GX144" s="108"/>
      <c r="GY144" s="108"/>
      <c r="GZ144" s="108"/>
      <c r="HA144" s="108">
        <v>12490.7</v>
      </c>
      <c r="HB144" s="108">
        <v>1022.7</v>
      </c>
      <c r="HC144" s="108">
        <v>10588.9</v>
      </c>
      <c r="HD144" s="108">
        <v>513.9</v>
      </c>
      <c r="HE144" s="108">
        <v>365.2</v>
      </c>
      <c r="HF144" s="108">
        <v>381.9</v>
      </c>
      <c r="HG144" s="108">
        <v>711.8</v>
      </c>
      <c r="HH144" s="108">
        <v>1022.7</v>
      </c>
      <c r="HI144" s="108">
        <v>11191.9</v>
      </c>
      <c r="HJ144" s="108">
        <v>11421.1</v>
      </c>
      <c r="HK144" s="108">
        <v>11611.6</v>
      </c>
      <c r="HL144" s="108">
        <v>11806</v>
      </c>
      <c r="HM144" s="108">
        <v>11968.4</v>
      </c>
      <c r="HN144" s="108">
        <v>12125.5</v>
      </c>
      <c r="HO144" s="108">
        <v>12397.9</v>
      </c>
      <c r="HP144" s="108">
        <v>12561.6</v>
      </c>
      <c r="HQ144" s="108">
        <v>12490.7</v>
      </c>
      <c r="HR144" s="108">
        <v>14124.4</v>
      </c>
      <c r="HS144" s="108">
        <v>3899.7</v>
      </c>
      <c r="HT144" s="108">
        <v>4317</v>
      </c>
      <c r="HU144" s="108">
        <v>3072</v>
      </c>
      <c r="HV144" s="108">
        <v>2835.7</v>
      </c>
      <c r="HW144" s="108">
        <v>592.5</v>
      </c>
      <c r="HX144" s="108">
        <v>2436.3000000000002</v>
      </c>
      <c r="HY144" s="108">
        <v>3899.7</v>
      </c>
      <c r="HZ144" s="108">
        <v>5446.4</v>
      </c>
      <c r="IA144" s="108">
        <v>6903</v>
      </c>
      <c r="IB144" s="108">
        <v>8216.7000000000007</v>
      </c>
      <c r="IC144" s="108">
        <v>9168.1</v>
      </c>
      <c r="ID144" s="108">
        <v>10175.299999999999</v>
      </c>
      <c r="IE144" s="108">
        <v>11288.7</v>
      </c>
      <c r="IF144" s="108">
        <v>12400.7</v>
      </c>
      <c r="IG144" s="108">
        <v>13442.6</v>
      </c>
      <c r="IH144" s="108">
        <v>14124.4</v>
      </c>
    </row>
    <row r="145" spans="1:242" s="32" customFormat="1" ht="12.95" customHeight="1" x14ac:dyDescent="0.2">
      <c r="A145" s="112" t="s">
        <v>291</v>
      </c>
      <c r="B145" s="51">
        <v>135</v>
      </c>
      <c r="C145" s="51" t="s">
        <v>292</v>
      </c>
      <c r="D145" s="30"/>
      <c r="E145" s="108">
        <f t="shared" si="229"/>
        <v>0</v>
      </c>
      <c r="F145" s="108">
        <f t="shared" si="325"/>
        <v>0</v>
      </c>
      <c r="G145" s="108">
        <f t="shared" si="326"/>
        <v>0</v>
      </c>
      <c r="H145" s="108">
        <f t="shared" si="327"/>
        <v>0</v>
      </c>
      <c r="I145" s="108">
        <f t="shared" si="311"/>
        <v>0</v>
      </c>
      <c r="J145" s="108">
        <f t="shared" ref="J145:U145" si="380">SUM(J146:J149)</f>
        <v>0</v>
      </c>
      <c r="K145" s="108">
        <f t="shared" si="380"/>
        <v>0</v>
      </c>
      <c r="L145" s="108">
        <f t="shared" si="380"/>
        <v>0</v>
      </c>
      <c r="M145" s="108">
        <f t="shared" si="380"/>
        <v>0</v>
      </c>
      <c r="N145" s="108">
        <f t="shared" si="380"/>
        <v>0</v>
      </c>
      <c r="O145" s="108">
        <f t="shared" si="380"/>
        <v>0</v>
      </c>
      <c r="P145" s="108">
        <f t="shared" si="380"/>
        <v>0</v>
      </c>
      <c r="Q145" s="108">
        <f t="shared" si="380"/>
        <v>0</v>
      </c>
      <c r="R145" s="108">
        <f t="shared" si="380"/>
        <v>0</v>
      </c>
      <c r="S145" s="108">
        <f t="shared" si="380"/>
        <v>0</v>
      </c>
      <c r="T145" s="108">
        <f t="shared" si="380"/>
        <v>0</v>
      </c>
      <c r="U145" s="108">
        <f t="shared" si="380"/>
        <v>0</v>
      </c>
      <c r="V145" s="108">
        <f t="shared" si="230"/>
        <v>0</v>
      </c>
      <c r="W145" s="108">
        <f t="shared" si="328"/>
        <v>0</v>
      </c>
      <c r="X145" s="108">
        <f t="shared" si="329"/>
        <v>0</v>
      </c>
      <c r="Y145" s="108">
        <f t="shared" si="330"/>
        <v>0</v>
      </c>
      <c r="Z145" s="108">
        <f t="shared" si="312"/>
        <v>0</v>
      </c>
      <c r="AA145" s="108">
        <f t="shared" ref="AA145:AL145" si="381">SUM(AA146:AA149)</f>
        <v>0</v>
      </c>
      <c r="AB145" s="108">
        <f t="shared" si="381"/>
        <v>0</v>
      </c>
      <c r="AC145" s="108">
        <f t="shared" si="381"/>
        <v>0</v>
      </c>
      <c r="AD145" s="108">
        <f t="shared" si="381"/>
        <v>0</v>
      </c>
      <c r="AE145" s="108">
        <f t="shared" si="381"/>
        <v>0</v>
      </c>
      <c r="AF145" s="108">
        <f t="shared" si="381"/>
        <v>0</v>
      </c>
      <c r="AG145" s="108">
        <f t="shared" si="381"/>
        <v>0</v>
      </c>
      <c r="AH145" s="108">
        <f t="shared" si="381"/>
        <v>0</v>
      </c>
      <c r="AI145" s="108">
        <f t="shared" si="381"/>
        <v>0</v>
      </c>
      <c r="AJ145" s="108">
        <f t="shared" si="381"/>
        <v>0</v>
      </c>
      <c r="AK145" s="108">
        <f t="shared" si="381"/>
        <v>0</v>
      </c>
      <c r="AL145" s="108">
        <f t="shared" si="381"/>
        <v>0</v>
      </c>
      <c r="AM145" s="108">
        <f t="shared" si="231"/>
        <v>0</v>
      </c>
      <c r="AN145" s="108">
        <f t="shared" si="331"/>
        <v>0</v>
      </c>
      <c r="AO145" s="108">
        <f t="shared" si="332"/>
        <v>0</v>
      </c>
      <c r="AP145" s="108">
        <f t="shared" si="333"/>
        <v>0</v>
      </c>
      <c r="AQ145" s="108">
        <f t="shared" si="313"/>
        <v>0</v>
      </c>
      <c r="AR145" s="108">
        <f t="shared" ref="AR145:BC145" si="382">SUM(AR146:AR149)</f>
        <v>0</v>
      </c>
      <c r="AS145" s="108">
        <f t="shared" si="382"/>
        <v>0</v>
      </c>
      <c r="AT145" s="108">
        <f t="shared" si="382"/>
        <v>0</v>
      </c>
      <c r="AU145" s="108">
        <f t="shared" si="382"/>
        <v>0</v>
      </c>
      <c r="AV145" s="108">
        <f t="shared" si="382"/>
        <v>0</v>
      </c>
      <c r="AW145" s="108">
        <f t="shared" si="382"/>
        <v>0</v>
      </c>
      <c r="AX145" s="108">
        <f t="shared" si="382"/>
        <v>0</v>
      </c>
      <c r="AY145" s="108">
        <f t="shared" si="382"/>
        <v>0</v>
      </c>
      <c r="AZ145" s="108">
        <f t="shared" si="382"/>
        <v>0</v>
      </c>
      <c r="BA145" s="108">
        <f t="shared" si="382"/>
        <v>0</v>
      </c>
      <c r="BB145" s="108">
        <f t="shared" si="382"/>
        <v>0</v>
      </c>
      <c r="BC145" s="108">
        <f t="shared" si="382"/>
        <v>0</v>
      </c>
      <c r="BD145" s="108">
        <f t="shared" si="334"/>
        <v>0</v>
      </c>
      <c r="BE145" s="108">
        <f t="shared" si="335"/>
        <v>0</v>
      </c>
      <c r="BF145" s="108">
        <f t="shared" si="336"/>
        <v>0</v>
      </c>
      <c r="BG145" s="108">
        <f t="shared" si="337"/>
        <v>0</v>
      </c>
      <c r="BH145" s="108">
        <f t="shared" si="314"/>
        <v>0</v>
      </c>
      <c r="BI145" s="108">
        <f t="shared" ref="BI145:BT145" si="383">SUM(BI146:BI149)</f>
        <v>0</v>
      </c>
      <c r="BJ145" s="108">
        <f t="shared" si="383"/>
        <v>0</v>
      </c>
      <c r="BK145" s="108">
        <f t="shared" si="383"/>
        <v>0</v>
      </c>
      <c r="BL145" s="108">
        <f t="shared" si="383"/>
        <v>0</v>
      </c>
      <c r="BM145" s="108">
        <f t="shared" si="383"/>
        <v>0</v>
      </c>
      <c r="BN145" s="108">
        <f t="shared" si="383"/>
        <v>0</v>
      </c>
      <c r="BO145" s="108">
        <f t="shared" si="383"/>
        <v>0</v>
      </c>
      <c r="BP145" s="108">
        <f t="shared" si="383"/>
        <v>0</v>
      </c>
      <c r="BQ145" s="108">
        <f t="shared" si="383"/>
        <v>0</v>
      </c>
      <c r="BR145" s="108">
        <f t="shared" si="383"/>
        <v>0</v>
      </c>
      <c r="BS145" s="108">
        <f t="shared" si="383"/>
        <v>0</v>
      </c>
      <c r="BT145" s="108">
        <f t="shared" si="383"/>
        <v>0</v>
      </c>
      <c r="BU145" s="108">
        <f t="shared" si="338"/>
        <v>0</v>
      </c>
      <c r="BV145" s="108">
        <f t="shared" si="339"/>
        <v>0</v>
      </c>
      <c r="BW145" s="108">
        <f t="shared" si="340"/>
        <v>0</v>
      </c>
      <c r="BX145" s="108">
        <f t="shared" si="341"/>
        <v>0</v>
      </c>
      <c r="BY145" s="108">
        <f t="shared" si="315"/>
        <v>0</v>
      </c>
      <c r="BZ145" s="108">
        <f t="shared" ref="BZ145:CK145" si="384">SUM(BZ146:BZ149)</f>
        <v>0</v>
      </c>
      <c r="CA145" s="108">
        <f t="shared" si="384"/>
        <v>0</v>
      </c>
      <c r="CB145" s="108">
        <f t="shared" si="384"/>
        <v>0</v>
      </c>
      <c r="CC145" s="108">
        <f t="shared" si="384"/>
        <v>0</v>
      </c>
      <c r="CD145" s="108">
        <f t="shared" si="384"/>
        <v>0</v>
      </c>
      <c r="CE145" s="108">
        <f t="shared" si="384"/>
        <v>0</v>
      </c>
      <c r="CF145" s="108">
        <f t="shared" si="384"/>
        <v>0</v>
      </c>
      <c r="CG145" s="108">
        <f t="shared" si="384"/>
        <v>0</v>
      </c>
      <c r="CH145" s="108">
        <f t="shared" si="384"/>
        <v>0</v>
      </c>
      <c r="CI145" s="108">
        <f t="shared" si="384"/>
        <v>0</v>
      </c>
      <c r="CJ145" s="108">
        <f t="shared" si="384"/>
        <v>0</v>
      </c>
      <c r="CK145" s="108">
        <f t="shared" si="384"/>
        <v>0</v>
      </c>
      <c r="CL145" s="108">
        <f t="shared" si="342"/>
        <v>425</v>
      </c>
      <c r="CM145" s="108">
        <v>31.9</v>
      </c>
      <c r="CN145" s="108">
        <v>351.5</v>
      </c>
      <c r="CO145" s="108">
        <v>357.6</v>
      </c>
      <c r="CP145" s="108">
        <v>-316</v>
      </c>
      <c r="CQ145" s="108">
        <f t="shared" ref="CQ145:DB145" si="385">SUM(CQ146:CQ149)</f>
        <v>0</v>
      </c>
      <c r="CR145" s="108">
        <f t="shared" si="385"/>
        <v>31.2</v>
      </c>
      <c r="CS145" s="108">
        <f t="shared" si="385"/>
        <v>31.9</v>
      </c>
      <c r="CT145" s="108">
        <v>265.7</v>
      </c>
      <c r="CU145" s="108">
        <f t="shared" si="385"/>
        <v>381.6</v>
      </c>
      <c r="CV145" s="108">
        <f t="shared" si="385"/>
        <v>383.4</v>
      </c>
      <c r="CW145" s="108">
        <f t="shared" si="385"/>
        <v>383.4</v>
      </c>
      <c r="CX145" s="108">
        <f t="shared" si="385"/>
        <v>737</v>
      </c>
      <c r="CY145" s="108">
        <f t="shared" si="385"/>
        <v>741</v>
      </c>
      <c r="CZ145" s="108">
        <f t="shared" si="385"/>
        <v>742.9</v>
      </c>
      <c r="DA145" s="108">
        <f t="shared" si="385"/>
        <v>781.2</v>
      </c>
      <c r="DB145" s="108">
        <f t="shared" si="385"/>
        <v>425</v>
      </c>
      <c r="DC145" s="108">
        <f t="shared" si="310"/>
        <v>0</v>
      </c>
      <c r="DD145" s="108">
        <v>0</v>
      </c>
      <c r="DE145" s="108">
        <v>0</v>
      </c>
      <c r="DF145" s="108">
        <v>0</v>
      </c>
      <c r="DG145" s="108">
        <v>0</v>
      </c>
      <c r="DH145" s="108">
        <f t="shared" ref="DH145:DS145" si="386">SUM(DH146:DH149)</f>
        <v>0</v>
      </c>
      <c r="DI145" s="108">
        <f t="shared" si="386"/>
        <v>0</v>
      </c>
      <c r="DJ145" s="108">
        <f t="shared" si="386"/>
        <v>0</v>
      </c>
      <c r="DK145" s="108">
        <f t="shared" si="386"/>
        <v>0</v>
      </c>
      <c r="DL145" s="108">
        <f t="shared" si="386"/>
        <v>0</v>
      </c>
      <c r="DM145" s="108">
        <f t="shared" si="386"/>
        <v>0</v>
      </c>
      <c r="DN145" s="108">
        <f t="shared" si="386"/>
        <v>0</v>
      </c>
      <c r="DO145" s="108">
        <f t="shared" si="386"/>
        <v>0</v>
      </c>
      <c r="DP145" s="108">
        <f t="shared" si="386"/>
        <v>0</v>
      </c>
      <c r="DQ145" s="108">
        <f t="shared" si="386"/>
        <v>0</v>
      </c>
      <c r="DR145" s="108">
        <f t="shared" si="386"/>
        <v>0</v>
      </c>
      <c r="DS145" s="108">
        <f t="shared" si="386"/>
        <v>0</v>
      </c>
      <c r="DT145" s="108">
        <f t="shared" si="343"/>
        <v>0</v>
      </c>
      <c r="DU145" s="108">
        <v>0</v>
      </c>
      <c r="DV145" s="108">
        <v>0</v>
      </c>
      <c r="DW145" s="108">
        <v>0</v>
      </c>
      <c r="DX145" s="108">
        <v>0</v>
      </c>
      <c r="DY145" s="108">
        <f t="shared" ref="DY145:EJ145" si="387">SUM(DY146:DY149)</f>
        <v>0</v>
      </c>
      <c r="DZ145" s="108">
        <f t="shared" si="387"/>
        <v>0</v>
      </c>
      <c r="EA145" s="108">
        <f t="shared" si="387"/>
        <v>0</v>
      </c>
      <c r="EB145" s="108">
        <f t="shared" si="387"/>
        <v>0</v>
      </c>
      <c r="EC145" s="108">
        <f t="shared" si="387"/>
        <v>0</v>
      </c>
      <c r="ED145" s="108">
        <f t="shared" si="387"/>
        <v>0</v>
      </c>
      <c r="EE145" s="108">
        <f t="shared" si="387"/>
        <v>0</v>
      </c>
      <c r="EF145" s="108">
        <f t="shared" si="387"/>
        <v>0</v>
      </c>
      <c r="EG145" s="108">
        <f t="shared" si="387"/>
        <v>0</v>
      </c>
      <c r="EH145" s="108">
        <f t="shared" si="387"/>
        <v>0</v>
      </c>
      <c r="EI145" s="108">
        <f t="shared" si="387"/>
        <v>0</v>
      </c>
      <c r="EJ145" s="108">
        <f t="shared" si="387"/>
        <v>0</v>
      </c>
      <c r="EK145" s="108">
        <v>62554</v>
      </c>
      <c r="EL145" s="108">
        <v>1535.1</v>
      </c>
      <c r="EM145" s="108">
        <v>1905.4</v>
      </c>
      <c r="EN145" s="108">
        <v>21599.3</v>
      </c>
      <c r="EO145" s="108">
        <v>37514.199999999997</v>
      </c>
      <c r="EP145" s="108">
        <f t="shared" ref="EP145:EW145" si="388">SUM(EP146:EP149)</f>
        <v>205.79999999999998</v>
      </c>
      <c r="EQ145" s="108">
        <f t="shared" si="388"/>
        <v>372</v>
      </c>
      <c r="ER145" s="108">
        <f t="shared" si="388"/>
        <v>1535.1</v>
      </c>
      <c r="ES145" s="108">
        <f t="shared" si="388"/>
        <v>857.5</v>
      </c>
      <c r="ET145" s="108">
        <f t="shared" si="388"/>
        <v>2951.5</v>
      </c>
      <c r="EU145" s="108">
        <f t="shared" si="388"/>
        <v>3440.5</v>
      </c>
      <c r="EV145" s="108">
        <f t="shared" si="388"/>
        <v>5081</v>
      </c>
      <c r="EW145" s="108">
        <f t="shared" si="388"/>
        <v>15143.1</v>
      </c>
      <c r="EX145" s="108">
        <v>25039.8</v>
      </c>
      <c r="EY145" s="108">
        <v>32463.8</v>
      </c>
      <c r="EZ145" s="108">
        <v>44814.6</v>
      </c>
      <c r="FA145" s="108">
        <v>62554</v>
      </c>
      <c r="FB145" s="108">
        <v>84511</v>
      </c>
      <c r="FC145" s="108">
        <v>10912.4</v>
      </c>
      <c r="FD145" s="108">
        <v>18657.400000000001</v>
      </c>
      <c r="FE145" s="108">
        <v>6212.9</v>
      </c>
      <c r="FF145" s="108">
        <v>48728.3</v>
      </c>
      <c r="FG145" s="108">
        <v>353.8</v>
      </c>
      <c r="FH145" s="108">
        <v>1626.6</v>
      </c>
      <c r="FI145" s="108">
        <v>10912.4</v>
      </c>
      <c r="FJ145" s="108">
        <v>14808.8</v>
      </c>
      <c r="FK145" s="108">
        <v>24137.200000000001</v>
      </c>
      <c r="FL145" s="108">
        <v>29569.8</v>
      </c>
      <c r="FM145" s="108">
        <v>32518.9</v>
      </c>
      <c r="FN145" s="108">
        <v>34284.400000000001</v>
      </c>
      <c r="FO145" s="108">
        <v>35782.699999999997</v>
      </c>
      <c r="FP145" s="108">
        <v>49587.1</v>
      </c>
      <c r="FQ145" s="108">
        <v>53273.1</v>
      </c>
      <c r="FR145" s="108">
        <v>84511</v>
      </c>
      <c r="FS145" s="108">
        <v>136323</v>
      </c>
      <c r="FT145" s="108">
        <v>9999.9</v>
      </c>
      <c r="FU145" s="108">
        <v>36443.199999999997</v>
      </c>
      <c r="FV145" s="108">
        <v>49059.199999999997</v>
      </c>
      <c r="FW145" s="108">
        <v>40820.699999999997</v>
      </c>
      <c r="FX145" s="108">
        <v>216.1</v>
      </c>
      <c r="FY145" s="108">
        <v>2095.9</v>
      </c>
      <c r="FZ145" s="108">
        <f>SUM(FZ146:FZ149)</f>
        <v>9999.9</v>
      </c>
      <c r="GA145" s="108">
        <v>38049.4</v>
      </c>
      <c r="GB145" s="108">
        <v>41211.9</v>
      </c>
      <c r="GC145" s="108">
        <v>46443.1</v>
      </c>
      <c r="GD145" s="108">
        <v>59700.3</v>
      </c>
      <c r="GE145" s="108">
        <v>75423.899999999994</v>
      </c>
      <c r="GF145" s="108">
        <v>95502.3</v>
      </c>
      <c r="GG145" s="108">
        <v>107195.2</v>
      </c>
      <c r="GH145" s="108">
        <v>122671.8</v>
      </c>
      <c r="GI145" s="108">
        <v>136323</v>
      </c>
      <c r="GJ145" s="108">
        <v>189887.6</v>
      </c>
      <c r="GK145" s="108">
        <v>25399.5</v>
      </c>
      <c r="GL145" s="108">
        <v>17738.3</v>
      </c>
      <c r="GM145" s="108">
        <v>35881.9</v>
      </c>
      <c r="GN145" s="108">
        <v>110866.1</v>
      </c>
      <c r="GO145" s="108">
        <v>13413.1</v>
      </c>
      <c r="GP145" s="108">
        <v>19429.3</v>
      </c>
      <c r="GQ145" s="108">
        <v>25399.5</v>
      </c>
      <c r="GR145" s="108">
        <v>27036.9</v>
      </c>
      <c r="GS145" s="108">
        <v>37482.199999999997</v>
      </c>
      <c r="GT145" s="108">
        <v>43137.8</v>
      </c>
      <c r="GU145" s="108">
        <v>44587.6</v>
      </c>
      <c r="GV145" s="108">
        <v>65593.100000000006</v>
      </c>
      <c r="GW145" s="108">
        <v>79019.7</v>
      </c>
      <c r="GX145" s="108">
        <v>89466.2</v>
      </c>
      <c r="GY145" s="108">
        <v>123670.1</v>
      </c>
      <c r="GZ145" s="108">
        <v>189885.8</v>
      </c>
      <c r="HA145" s="108">
        <v>281333.90000000002</v>
      </c>
      <c r="HB145" s="108">
        <v>45111.8</v>
      </c>
      <c r="HC145" s="108">
        <v>17822.7</v>
      </c>
      <c r="HD145" s="108">
        <v>90767.7</v>
      </c>
      <c r="HE145" s="108">
        <v>127631.7</v>
      </c>
      <c r="HF145" s="108">
        <v>11834.8</v>
      </c>
      <c r="HG145" s="108">
        <v>37162.800000000003</v>
      </c>
      <c r="HH145" s="108">
        <v>45111.8</v>
      </c>
      <c r="HI145" s="108">
        <v>45108.1</v>
      </c>
      <c r="HJ145" s="108">
        <v>61786.400000000001</v>
      </c>
      <c r="HK145" s="108">
        <v>62934.5</v>
      </c>
      <c r="HL145" s="108">
        <v>97009.3</v>
      </c>
      <c r="HM145" s="108">
        <v>137327.4</v>
      </c>
      <c r="HN145" s="108">
        <v>153702.20000000001</v>
      </c>
      <c r="HO145" s="108">
        <v>185126</v>
      </c>
      <c r="HP145" s="108">
        <v>223677.7</v>
      </c>
      <c r="HQ145" s="108">
        <v>281333.90000000002</v>
      </c>
      <c r="HR145" s="108">
        <v>326981.59999999998</v>
      </c>
      <c r="HS145" s="108">
        <v>110779</v>
      </c>
      <c r="HT145" s="108">
        <v>71314.8</v>
      </c>
      <c r="HU145" s="108">
        <v>64296.3</v>
      </c>
      <c r="HV145" s="108">
        <v>80591.5</v>
      </c>
      <c r="HW145" s="108">
        <v>30810</v>
      </c>
      <c r="HX145" s="108">
        <v>66726.100000000006</v>
      </c>
      <c r="HY145" s="108">
        <v>110779</v>
      </c>
      <c r="HZ145" s="108">
        <v>116944</v>
      </c>
      <c r="IA145" s="108">
        <v>146462.70000000001</v>
      </c>
      <c r="IB145" s="108">
        <v>182093.8</v>
      </c>
      <c r="IC145" s="108">
        <v>205961.2</v>
      </c>
      <c r="ID145" s="108">
        <v>218181.6</v>
      </c>
      <c r="IE145" s="108">
        <v>246390.1</v>
      </c>
      <c r="IF145" s="108">
        <v>258708.5</v>
      </c>
      <c r="IG145" s="108">
        <v>290734.09999999998</v>
      </c>
      <c r="IH145" s="108">
        <v>326981.59999999998</v>
      </c>
    </row>
    <row r="146" spans="1:242" s="32" customFormat="1" ht="24" customHeight="1" x14ac:dyDescent="0.2">
      <c r="A146" s="112" t="s">
        <v>768</v>
      </c>
      <c r="B146" s="51">
        <v>136</v>
      </c>
      <c r="C146" s="51" t="s">
        <v>293</v>
      </c>
      <c r="D146" s="33"/>
      <c r="E146" s="108">
        <f t="shared" si="229"/>
        <v>0</v>
      </c>
      <c r="F146" s="108">
        <f t="shared" si="325"/>
        <v>0</v>
      </c>
      <c r="G146" s="108">
        <f t="shared" si="326"/>
        <v>0</v>
      </c>
      <c r="H146" s="108">
        <f t="shared" si="327"/>
        <v>0</v>
      </c>
      <c r="I146" s="108">
        <f t="shared" si="311"/>
        <v>0</v>
      </c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>
        <f t="shared" si="230"/>
        <v>0</v>
      </c>
      <c r="W146" s="108">
        <f t="shared" si="328"/>
        <v>0</v>
      </c>
      <c r="X146" s="108">
        <f t="shared" si="329"/>
        <v>0</v>
      </c>
      <c r="Y146" s="108">
        <f t="shared" si="330"/>
        <v>0</v>
      </c>
      <c r="Z146" s="108">
        <f t="shared" si="312"/>
        <v>0</v>
      </c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>
        <f t="shared" si="231"/>
        <v>0</v>
      </c>
      <c r="AN146" s="108">
        <f t="shared" si="331"/>
        <v>0</v>
      </c>
      <c r="AO146" s="108">
        <f t="shared" si="332"/>
        <v>0</v>
      </c>
      <c r="AP146" s="108">
        <f t="shared" si="333"/>
        <v>0</v>
      </c>
      <c r="AQ146" s="108">
        <f t="shared" si="313"/>
        <v>0</v>
      </c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>
        <f t="shared" si="334"/>
        <v>0</v>
      </c>
      <c r="BE146" s="108">
        <f t="shared" si="335"/>
        <v>0</v>
      </c>
      <c r="BF146" s="108">
        <f t="shared" si="336"/>
        <v>0</v>
      </c>
      <c r="BG146" s="108">
        <f t="shared" si="337"/>
        <v>0</v>
      </c>
      <c r="BH146" s="108">
        <f t="shared" si="314"/>
        <v>0</v>
      </c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>
        <f t="shared" si="338"/>
        <v>0</v>
      </c>
      <c r="BV146" s="108">
        <f t="shared" si="339"/>
        <v>0</v>
      </c>
      <c r="BW146" s="108">
        <f t="shared" si="340"/>
        <v>0</v>
      </c>
      <c r="BX146" s="108">
        <f t="shared" si="341"/>
        <v>0</v>
      </c>
      <c r="BY146" s="108">
        <f t="shared" si="315"/>
        <v>0</v>
      </c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>
        <f t="shared" si="342"/>
        <v>75</v>
      </c>
      <c r="CM146" s="108">
        <v>0</v>
      </c>
      <c r="CN146" s="108">
        <v>246.5</v>
      </c>
      <c r="CO146" s="108">
        <v>0</v>
      </c>
      <c r="CP146" s="108">
        <v>-171.5</v>
      </c>
      <c r="CQ146" s="108"/>
      <c r="CR146" s="108"/>
      <c r="CS146" s="108"/>
      <c r="CT146" s="108">
        <v>130.69999999999999</v>
      </c>
      <c r="CU146" s="108">
        <v>244.8</v>
      </c>
      <c r="CV146" s="108">
        <v>246.5</v>
      </c>
      <c r="CW146" s="108">
        <v>246.5</v>
      </c>
      <c r="CX146" s="108">
        <v>246.5</v>
      </c>
      <c r="CY146" s="108">
        <v>246.5</v>
      </c>
      <c r="CZ146" s="108">
        <v>246.5</v>
      </c>
      <c r="DA146" s="108">
        <v>246.5</v>
      </c>
      <c r="DB146" s="108">
        <v>75</v>
      </c>
      <c r="DC146" s="108">
        <f t="shared" si="310"/>
        <v>0</v>
      </c>
      <c r="DD146" s="108">
        <v>0</v>
      </c>
      <c r="DE146" s="108">
        <v>0</v>
      </c>
      <c r="DF146" s="108">
        <v>0</v>
      </c>
      <c r="DG146" s="108">
        <v>0</v>
      </c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/>
      <c r="DT146" s="108">
        <f t="shared" si="343"/>
        <v>0</v>
      </c>
      <c r="DU146" s="108">
        <v>0</v>
      </c>
      <c r="DV146" s="108">
        <v>0</v>
      </c>
      <c r="DW146" s="108">
        <v>0</v>
      </c>
      <c r="DX146" s="108">
        <v>0</v>
      </c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/>
      <c r="EJ146" s="108"/>
      <c r="EK146" s="108">
        <v>25907</v>
      </c>
      <c r="EL146" s="108">
        <v>0</v>
      </c>
      <c r="EM146" s="108">
        <v>0</v>
      </c>
      <c r="EN146" s="108">
        <v>16395.900000000001</v>
      </c>
      <c r="EO146" s="108">
        <v>9511.1</v>
      </c>
      <c r="EP146" s="108"/>
      <c r="EQ146" s="108"/>
      <c r="ER146" s="108"/>
      <c r="ES146" s="108"/>
      <c r="ET146" s="108"/>
      <c r="EU146" s="108"/>
      <c r="EV146" s="108"/>
      <c r="EW146" s="108"/>
      <c r="EX146" s="108">
        <v>16395.900000000001</v>
      </c>
      <c r="EY146" s="108">
        <v>17884.8</v>
      </c>
      <c r="EZ146" s="108">
        <v>23179.1</v>
      </c>
      <c r="FA146" s="108">
        <v>25907</v>
      </c>
      <c r="FB146" s="108">
        <v>12787</v>
      </c>
      <c r="FC146" s="108">
        <v>4974.2</v>
      </c>
      <c r="FD146" s="108">
        <v>2667.7</v>
      </c>
      <c r="FE146" s="108">
        <v>758.80000000000109</v>
      </c>
      <c r="FF146" s="108">
        <v>4386.3</v>
      </c>
      <c r="FG146" s="108">
        <v>48</v>
      </c>
      <c r="FH146" s="108">
        <v>98.7</v>
      </c>
      <c r="FI146" s="108">
        <v>4974.2</v>
      </c>
      <c r="FJ146" s="108">
        <v>6070.3</v>
      </c>
      <c r="FK146" s="108">
        <v>7200.8</v>
      </c>
      <c r="FL146" s="108">
        <v>7641.9</v>
      </c>
      <c r="FM146" s="108">
        <v>8327.2999999999993</v>
      </c>
      <c r="FN146" s="108">
        <v>8339.7999999999993</v>
      </c>
      <c r="FO146" s="108">
        <v>8400.7000000000007</v>
      </c>
      <c r="FP146" s="108">
        <v>12465.5</v>
      </c>
      <c r="FQ146" s="108">
        <v>12509.5</v>
      </c>
      <c r="FR146" s="108">
        <v>12787</v>
      </c>
      <c r="FS146" s="108">
        <v>40260</v>
      </c>
      <c r="FT146" s="108">
        <v>867.9</v>
      </c>
      <c r="FU146" s="108">
        <v>20859.5</v>
      </c>
      <c r="FV146" s="108">
        <v>12865.5</v>
      </c>
      <c r="FW146" s="108">
        <v>5667.1</v>
      </c>
      <c r="FX146" s="108">
        <v>178.1</v>
      </c>
      <c r="FY146" s="108">
        <v>303.60000000000002</v>
      </c>
      <c r="FZ146" s="108">
        <v>867.9</v>
      </c>
      <c r="GA146" s="108">
        <v>18903.099999999999</v>
      </c>
      <c r="GB146" s="108">
        <v>20149.5</v>
      </c>
      <c r="GC146" s="108">
        <v>21727.4</v>
      </c>
      <c r="GD146" s="108">
        <v>24047.9</v>
      </c>
      <c r="GE146" s="108">
        <v>29653.7</v>
      </c>
      <c r="GF146" s="108">
        <v>34592.9</v>
      </c>
      <c r="GG146" s="108">
        <v>36712.5</v>
      </c>
      <c r="GH146" s="108">
        <v>36671</v>
      </c>
      <c r="GI146" s="108">
        <v>40260</v>
      </c>
      <c r="GJ146" s="108"/>
      <c r="GK146" s="108"/>
      <c r="GL146" s="108"/>
      <c r="GM146" s="108"/>
      <c r="GN146" s="108"/>
      <c r="GO146" s="108"/>
      <c r="GP146" s="108"/>
      <c r="GQ146" s="108"/>
      <c r="GR146" s="108"/>
      <c r="GS146" s="108"/>
      <c r="GT146" s="108"/>
      <c r="GU146" s="108"/>
      <c r="GV146" s="108"/>
      <c r="GW146" s="108"/>
      <c r="GX146" s="108"/>
      <c r="GY146" s="108"/>
      <c r="GZ146" s="108"/>
      <c r="HA146" s="108"/>
      <c r="HB146" s="108"/>
      <c r="HC146" s="108"/>
      <c r="HD146" s="108"/>
      <c r="HE146" s="108"/>
      <c r="HF146" s="108"/>
      <c r="HG146" s="108"/>
      <c r="HH146" s="108"/>
      <c r="HI146" s="108"/>
      <c r="HJ146" s="108"/>
      <c r="HK146" s="108"/>
      <c r="HL146" s="108"/>
      <c r="HM146" s="108"/>
      <c r="HN146" s="108"/>
      <c r="HO146" s="108"/>
      <c r="HP146" s="108"/>
      <c r="HQ146" s="108"/>
      <c r="HR146" s="108"/>
      <c r="HS146" s="108"/>
      <c r="HT146" s="108"/>
      <c r="HU146" s="108"/>
      <c r="HV146" s="108"/>
      <c r="HW146" s="108"/>
      <c r="HX146" s="108"/>
      <c r="HY146" s="108"/>
      <c r="HZ146" s="108"/>
      <c r="IA146" s="108"/>
      <c r="IB146" s="108"/>
      <c r="IC146" s="108"/>
      <c r="ID146" s="108"/>
      <c r="IE146" s="108"/>
      <c r="IF146" s="108"/>
      <c r="IG146" s="108"/>
      <c r="IH146" s="108"/>
    </row>
    <row r="147" spans="1:242" s="32" customFormat="1" ht="12.95" customHeight="1" x14ac:dyDescent="0.2">
      <c r="A147" s="112" t="s">
        <v>294</v>
      </c>
      <c r="B147" s="51">
        <v>137</v>
      </c>
      <c r="C147" s="51" t="s">
        <v>295</v>
      </c>
      <c r="D147" s="33"/>
      <c r="E147" s="108">
        <f t="shared" si="229"/>
        <v>0</v>
      </c>
      <c r="F147" s="108">
        <f t="shared" si="325"/>
        <v>0</v>
      </c>
      <c r="G147" s="108">
        <f t="shared" si="326"/>
        <v>0</v>
      </c>
      <c r="H147" s="108">
        <f t="shared" si="327"/>
        <v>0</v>
      </c>
      <c r="I147" s="108">
        <f t="shared" si="311"/>
        <v>0</v>
      </c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>
        <f t="shared" si="230"/>
        <v>0</v>
      </c>
      <c r="W147" s="108">
        <f t="shared" si="328"/>
        <v>0</v>
      </c>
      <c r="X147" s="108">
        <f t="shared" si="329"/>
        <v>0</v>
      </c>
      <c r="Y147" s="108">
        <f t="shared" si="330"/>
        <v>0</v>
      </c>
      <c r="Z147" s="108">
        <f t="shared" si="312"/>
        <v>0</v>
      </c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>
        <f t="shared" si="231"/>
        <v>0</v>
      </c>
      <c r="AN147" s="108">
        <f t="shared" si="331"/>
        <v>0</v>
      </c>
      <c r="AO147" s="108">
        <f t="shared" si="332"/>
        <v>0</v>
      </c>
      <c r="AP147" s="108">
        <f t="shared" si="333"/>
        <v>0</v>
      </c>
      <c r="AQ147" s="108">
        <f t="shared" si="313"/>
        <v>0</v>
      </c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>
        <f t="shared" si="334"/>
        <v>0</v>
      </c>
      <c r="BE147" s="108">
        <f t="shared" si="335"/>
        <v>0</v>
      </c>
      <c r="BF147" s="108">
        <f t="shared" si="336"/>
        <v>0</v>
      </c>
      <c r="BG147" s="108">
        <f t="shared" si="337"/>
        <v>0</v>
      </c>
      <c r="BH147" s="108">
        <f t="shared" si="314"/>
        <v>0</v>
      </c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>
        <f t="shared" si="338"/>
        <v>0</v>
      </c>
      <c r="BV147" s="108">
        <f t="shared" si="339"/>
        <v>0</v>
      </c>
      <c r="BW147" s="108">
        <f t="shared" si="340"/>
        <v>0</v>
      </c>
      <c r="BX147" s="108">
        <f t="shared" si="341"/>
        <v>0</v>
      </c>
      <c r="BY147" s="108">
        <f t="shared" si="315"/>
        <v>0</v>
      </c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>
        <f t="shared" si="342"/>
        <v>350</v>
      </c>
      <c r="CM147" s="108">
        <v>0</v>
      </c>
      <c r="CN147" s="108">
        <v>0</v>
      </c>
      <c r="CO147" s="108">
        <v>350</v>
      </c>
      <c r="CP147" s="108">
        <v>0</v>
      </c>
      <c r="CQ147" s="108"/>
      <c r="CR147" s="108"/>
      <c r="CS147" s="108"/>
      <c r="CT147" s="108"/>
      <c r="CU147" s="108"/>
      <c r="CV147" s="108"/>
      <c r="CW147" s="108"/>
      <c r="CX147" s="108">
        <v>350</v>
      </c>
      <c r="CY147" s="108">
        <v>350</v>
      </c>
      <c r="CZ147" s="108">
        <v>350</v>
      </c>
      <c r="DA147" s="108">
        <v>350</v>
      </c>
      <c r="DB147" s="108">
        <v>350</v>
      </c>
      <c r="DC147" s="108">
        <f t="shared" si="310"/>
        <v>0</v>
      </c>
      <c r="DD147" s="108">
        <v>0</v>
      </c>
      <c r="DE147" s="108">
        <v>0</v>
      </c>
      <c r="DF147" s="108">
        <v>0</v>
      </c>
      <c r="DG147" s="108">
        <v>0</v>
      </c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>
        <f t="shared" si="343"/>
        <v>0</v>
      </c>
      <c r="DU147" s="108">
        <v>0</v>
      </c>
      <c r="DV147" s="108">
        <v>0</v>
      </c>
      <c r="DW147" s="108">
        <v>0</v>
      </c>
      <c r="DX147" s="108">
        <v>0</v>
      </c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>
        <v>22927</v>
      </c>
      <c r="EL147" s="108">
        <v>0</v>
      </c>
      <c r="EM147" s="108">
        <v>0</v>
      </c>
      <c r="EN147" s="108">
        <v>237.3</v>
      </c>
      <c r="EO147" s="108">
        <v>22689.7</v>
      </c>
      <c r="EP147" s="108"/>
      <c r="EQ147" s="108"/>
      <c r="ER147" s="108"/>
      <c r="ES147" s="108"/>
      <c r="ET147" s="108"/>
      <c r="EU147" s="108"/>
      <c r="EV147" s="108"/>
      <c r="EW147" s="108"/>
      <c r="EX147" s="108">
        <v>237.3</v>
      </c>
      <c r="EY147" s="108">
        <v>4638.8</v>
      </c>
      <c r="EZ147" s="108">
        <v>10128.200000000001</v>
      </c>
      <c r="FA147" s="108">
        <v>22927</v>
      </c>
      <c r="FB147" s="108">
        <v>63131</v>
      </c>
      <c r="FC147" s="108">
        <v>3649.3</v>
      </c>
      <c r="FD147" s="108">
        <v>13979.8</v>
      </c>
      <c r="FE147" s="108">
        <v>3099.4</v>
      </c>
      <c r="FF147" s="108">
        <v>42402.5</v>
      </c>
      <c r="FG147" s="108">
        <v>9</v>
      </c>
      <c r="FH147" s="108">
        <v>500</v>
      </c>
      <c r="FI147" s="108">
        <v>3649.3</v>
      </c>
      <c r="FJ147" s="108">
        <v>5262.3</v>
      </c>
      <c r="FK147" s="108">
        <v>12561.6</v>
      </c>
      <c r="FL147" s="108">
        <v>17629.099999999999</v>
      </c>
      <c r="FM147" s="108">
        <v>19382.599999999999</v>
      </c>
      <c r="FN147" s="108">
        <v>19667.2</v>
      </c>
      <c r="FO147" s="108">
        <v>20728.5</v>
      </c>
      <c r="FP147" s="108">
        <v>29476.3</v>
      </c>
      <c r="FQ147" s="108">
        <v>32591.599999999999</v>
      </c>
      <c r="FR147" s="108">
        <v>63131</v>
      </c>
      <c r="FS147" s="108">
        <v>88567</v>
      </c>
      <c r="FT147" s="108">
        <v>7827.4</v>
      </c>
      <c r="FU147" s="108">
        <v>14192.6</v>
      </c>
      <c r="FV147" s="108">
        <v>34132.6</v>
      </c>
      <c r="FW147" s="108">
        <v>32414.400000000001</v>
      </c>
      <c r="FX147" s="108"/>
      <c r="FY147" s="108">
        <v>1409.9</v>
      </c>
      <c r="FZ147" s="108">
        <v>7827.4</v>
      </c>
      <c r="GA147" s="108">
        <v>17411</v>
      </c>
      <c r="GB147" s="108">
        <v>18925.3</v>
      </c>
      <c r="GC147" s="108">
        <v>22020</v>
      </c>
      <c r="GD147" s="108">
        <v>32378.6</v>
      </c>
      <c r="GE147" s="108">
        <v>41581.800000000003</v>
      </c>
      <c r="GF147" s="108">
        <v>56152.6</v>
      </c>
      <c r="GG147" s="108">
        <v>64988</v>
      </c>
      <c r="GH147" s="108">
        <v>79702</v>
      </c>
      <c r="GI147" s="108">
        <v>88567</v>
      </c>
      <c r="GJ147" s="108">
        <v>177786.9</v>
      </c>
      <c r="GK147" s="108">
        <v>24009.3</v>
      </c>
      <c r="GL147" s="108">
        <v>16095.1</v>
      </c>
      <c r="GM147" s="108">
        <v>32988.800000000003</v>
      </c>
      <c r="GN147" s="108">
        <v>104691.9</v>
      </c>
      <c r="GO147" s="108">
        <v>12858.1</v>
      </c>
      <c r="GP147" s="108">
        <v>18497.599999999999</v>
      </c>
      <c r="GQ147" s="108">
        <v>24009.3</v>
      </c>
      <c r="GR147" s="108">
        <v>24713.7</v>
      </c>
      <c r="GS147" s="108">
        <v>34899.1</v>
      </c>
      <c r="GT147" s="108">
        <v>40104.400000000001</v>
      </c>
      <c r="GU147" s="108">
        <v>41171.300000000003</v>
      </c>
      <c r="GV147" s="108">
        <v>61171.3</v>
      </c>
      <c r="GW147" s="108">
        <v>73093.2</v>
      </c>
      <c r="GX147" s="108">
        <v>81818.100000000006</v>
      </c>
      <c r="GY147" s="108">
        <v>114393.4</v>
      </c>
      <c r="GZ147" s="108">
        <v>177785.1</v>
      </c>
      <c r="HA147" s="108">
        <v>275333.2</v>
      </c>
      <c r="HB147" s="108">
        <v>43274.2</v>
      </c>
      <c r="HC147" s="108">
        <v>17626.400000000001</v>
      </c>
      <c r="HD147" s="108">
        <v>89741.4</v>
      </c>
      <c r="HE147" s="108">
        <v>124691.2</v>
      </c>
      <c r="HF147" s="108">
        <v>10962.2</v>
      </c>
      <c r="HG147" s="108">
        <v>35610.800000000003</v>
      </c>
      <c r="HH147" s="108">
        <v>43274.2</v>
      </c>
      <c r="HI147" s="108">
        <v>43360.3</v>
      </c>
      <c r="HJ147" s="108">
        <v>59864.5</v>
      </c>
      <c r="HK147" s="108">
        <v>60900.6</v>
      </c>
      <c r="HL147" s="108">
        <v>94827.9</v>
      </c>
      <c r="HM147" s="108">
        <v>135079.29999999999</v>
      </c>
      <c r="HN147" s="108">
        <v>150642</v>
      </c>
      <c r="HO147" s="108">
        <v>180777.2</v>
      </c>
      <c r="HP147" s="108">
        <v>217949.2</v>
      </c>
      <c r="HQ147" s="108">
        <v>275333.2</v>
      </c>
      <c r="HR147" s="108">
        <v>322456.5</v>
      </c>
      <c r="HS147" s="108">
        <v>109229.8</v>
      </c>
      <c r="HT147" s="108">
        <v>70374.2</v>
      </c>
      <c r="HU147" s="108">
        <v>62681.3</v>
      </c>
      <c r="HV147" s="108">
        <v>80171.199999999997</v>
      </c>
      <c r="HW147" s="108">
        <v>29740</v>
      </c>
      <c r="HX147" s="108">
        <v>65250.2</v>
      </c>
      <c r="HY147" s="108">
        <v>109229.8</v>
      </c>
      <c r="HZ147" s="108">
        <v>114986.9</v>
      </c>
      <c r="IA147" s="108">
        <v>144263.5</v>
      </c>
      <c r="IB147" s="108">
        <v>179604</v>
      </c>
      <c r="IC147" s="108">
        <v>202890.3</v>
      </c>
      <c r="ID147" s="108">
        <v>214797.7</v>
      </c>
      <c r="IE147" s="108">
        <v>242285.3</v>
      </c>
      <c r="IF147" s="108">
        <v>254336.9</v>
      </c>
      <c r="IG147" s="108">
        <v>285680.7</v>
      </c>
      <c r="IH147" s="108">
        <v>322456.5</v>
      </c>
    </row>
    <row r="148" spans="1:242" s="32" customFormat="1" ht="12.95" customHeight="1" x14ac:dyDescent="0.2">
      <c r="A148" s="112" t="s">
        <v>296</v>
      </c>
      <c r="B148" s="51">
        <v>138</v>
      </c>
      <c r="C148" s="51" t="s">
        <v>297</v>
      </c>
      <c r="D148" s="33"/>
      <c r="E148" s="108">
        <f t="shared" si="229"/>
        <v>0</v>
      </c>
      <c r="F148" s="108">
        <f t="shared" si="325"/>
        <v>0</v>
      </c>
      <c r="G148" s="108">
        <f t="shared" si="326"/>
        <v>0</v>
      </c>
      <c r="H148" s="108">
        <f t="shared" si="327"/>
        <v>0</v>
      </c>
      <c r="I148" s="108">
        <f t="shared" si="311"/>
        <v>0</v>
      </c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>
        <f t="shared" si="230"/>
        <v>0</v>
      </c>
      <c r="W148" s="108">
        <f t="shared" si="328"/>
        <v>0</v>
      </c>
      <c r="X148" s="108">
        <f t="shared" si="329"/>
        <v>0</v>
      </c>
      <c r="Y148" s="108">
        <f t="shared" si="330"/>
        <v>0</v>
      </c>
      <c r="Z148" s="108">
        <f t="shared" si="312"/>
        <v>0</v>
      </c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>
        <f t="shared" si="231"/>
        <v>0</v>
      </c>
      <c r="AN148" s="108">
        <f t="shared" si="331"/>
        <v>0</v>
      </c>
      <c r="AO148" s="108">
        <f t="shared" si="332"/>
        <v>0</v>
      </c>
      <c r="AP148" s="108">
        <f t="shared" si="333"/>
        <v>0</v>
      </c>
      <c r="AQ148" s="108">
        <f t="shared" si="313"/>
        <v>0</v>
      </c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>
        <f t="shared" si="334"/>
        <v>0</v>
      </c>
      <c r="BE148" s="108">
        <f t="shared" si="335"/>
        <v>0</v>
      </c>
      <c r="BF148" s="108">
        <f t="shared" si="336"/>
        <v>0</v>
      </c>
      <c r="BG148" s="108">
        <f t="shared" si="337"/>
        <v>0</v>
      </c>
      <c r="BH148" s="108">
        <f t="shared" si="314"/>
        <v>0</v>
      </c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>
        <f t="shared" si="338"/>
        <v>0</v>
      </c>
      <c r="BV148" s="108">
        <f t="shared" si="339"/>
        <v>0</v>
      </c>
      <c r="BW148" s="108">
        <f t="shared" si="340"/>
        <v>0</v>
      </c>
      <c r="BX148" s="108">
        <f t="shared" si="341"/>
        <v>0</v>
      </c>
      <c r="BY148" s="108">
        <f t="shared" si="315"/>
        <v>0</v>
      </c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>
        <f t="shared" si="342"/>
        <v>0</v>
      </c>
      <c r="CM148" s="108">
        <v>31.9</v>
      </c>
      <c r="CN148" s="108">
        <v>105</v>
      </c>
      <c r="CO148" s="108">
        <v>7.5999999999999943</v>
      </c>
      <c r="CP148" s="108">
        <v>-144.5</v>
      </c>
      <c r="CQ148" s="108"/>
      <c r="CR148" s="108">
        <v>31.2</v>
      </c>
      <c r="CS148" s="108">
        <v>31.9</v>
      </c>
      <c r="CT148" s="108">
        <v>135</v>
      </c>
      <c r="CU148" s="108">
        <v>136.80000000000001</v>
      </c>
      <c r="CV148" s="108">
        <v>136.9</v>
      </c>
      <c r="CW148" s="108">
        <v>136.9</v>
      </c>
      <c r="CX148" s="108">
        <v>140.5</v>
      </c>
      <c r="CY148" s="108">
        <v>144.5</v>
      </c>
      <c r="CZ148" s="108">
        <v>146.4</v>
      </c>
      <c r="DA148" s="108">
        <v>184.7</v>
      </c>
      <c r="DB148" s="108"/>
      <c r="DC148" s="108">
        <f t="shared" si="310"/>
        <v>0</v>
      </c>
      <c r="DD148" s="108">
        <v>0</v>
      </c>
      <c r="DE148" s="108">
        <v>0</v>
      </c>
      <c r="DF148" s="108">
        <v>0</v>
      </c>
      <c r="DG148" s="108">
        <v>0</v>
      </c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>
        <f t="shared" si="343"/>
        <v>0</v>
      </c>
      <c r="DU148" s="108">
        <v>0</v>
      </c>
      <c r="DV148" s="108">
        <v>0</v>
      </c>
      <c r="DW148" s="108">
        <v>0</v>
      </c>
      <c r="DX148" s="108">
        <v>0</v>
      </c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>
        <v>12976</v>
      </c>
      <c r="EL148" s="108">
        <v>1535.1</v>
      </c>
      <c r="EM148" s="108">
        <v>1905.4</v>
      </c>
      <c r="EN148" s="108">
        <v>4619</v>
      </c>
      <c r="EO148" s="108">
        <v>4916.5</v>
      </c>
      <c r="EP148" s="108">
        <v>194.1</v>
      </c>
      <c r="EQ148" s="108">
        <v>372</v>
      </c>
      <c r="ER148" s="108">
        <v>1535.1</v>
      </c>
      <c r="ES148" s="108">
        <v>857.5</v>
      </c>
      <c r="ET148" s="108">
        <v>2951.5</v>
      </c>
      <c r="EU148" s="108">
        <v>3440.5</v>
      </c>
      <c r="EV148" s="108">
        <v>3741.2</v>
      </c>
      <c r="EW148" s="108">
        <v>6017</v>
      </c>
      <c r="EX148" s="108">
        <v>8059.5</v>
      </c>
      <c r="EY148" s="108">
        <v>9593.1</v>
      </c>
      <c r="EZ148" s="108">
        <v>11160.2</v>
      </c>
      <c r="FA148" s="108">
        <v>12976</v>
      </c>
      <c r="FB148" s="108">
        <v>8593</v>
      </c>
      <c r="FC148" s="108">
        <v>2288.9</v>
      </c>
      <c r="FD148" s="108">
        <v>2009.9</v>
      </c>
      <c r="FE148" s="108">
        <v>2354.6999999999998</v>
      </c>
      <c r="FF148" s="108">
        <v>1939.5</v>
      </c>
      <c r="FG148" s="108">
        <v>296.8</v>
      </c>
      <c r="FH148" s="108">
        <v>1027.9000000000001</v>
      </c>
      <c r="FI148" s="108">
        <v>2288.9</v>
      </c>
      <c r="FJ148" s="108">
        <v>3476.2</v>
      </c>
      <c r="FK148" s="108">
        <v>4374.8</v>
      </c>
      <c r="FL148" s="108">
        <v>4298.8</v>
      </c>
      <c r="FM148" s="108">
        <v>4809</v>
      </c>
      <c r="FN148" s="108">
        <v>6277.4</v>
      </c>
      <c r="FO148" s="108">
        <v>6653.5</v>
      </c>
      <c r="FP148" s="108">
        <v>7645.3</v>
      </c>
      <c r="FQ148" s="108">
        <v>8172</v>
      </c>
      <c r="FR148" s="108">
        <v>8593</v>
      </c>
      <c r="FS148" s="108">
        <v>7496</v>
      </c>
      <c r="FT148" s="108">
        <v>1304.5999999999999</v>
      </c>
      <c r="FU148" s="108">
        <v>1391.1</v>
      </c>
      <c r="FV148" s="108">
        <v>2061.1</v>
      </c>
      <c r="FW148" s="108">
        <v>2739.2</v>
      </c>
      <c r="FX148" s="108">
        <v>38</v>
      </c>
      <c r="FY148" s="108">
        <v>382.4</v>
      </c>
      <c r="FZ148" s="108">
        <v>1304.5999999999999</v>
      </c>
      <c r="GA148" s="108">
        <v>1735.3</v>
      </c>
      <c r="GB148" s="108">
        <v>2137.1</v>
      </c>
      <c r="GC148" s="108">
        <v>2695.7</v>
      </c>
      <c r="GD148" s="108">
        <v>3273.8</v>
      </c>
      <c r="GE148" s="108">
        <v>4188.3999999999996</v>
      </c>
      <c r="GF148" s="108">
        <v>4756.8</v>
      </c>
      <c r="GG148" s="108">
        <v>5494.7</v>
      </c>
      <c r="GH148" s="108">
        <v>6298.8</v>
      </c>
      <c r="GI148" s="108">
        <v>7496</v>
      </c>
      <c r="GJ148" s="108">
        <v>12100.7</v>
      </c>
      <c r="GK148" s="108">
        <v>1390.2</v>
      </c>
      <c r="GL148" s="108">
        <v>1643.2</v>
      </c>
      <c r="GM148" s="108">
        <v>2893.1</v>
      </c>
      <c r="GN148" s="108">
        <v>6174.2</v>
      </c>
      <c r="GO148" s="108">
        <v>555</v>
      </c>
      <c r="GP148" s="108">
        <v>931.7</v>
      </c>
      <c r="GQ148" s="108">
        <v>1390.2</v>
      </c>
      <c r="GR148" s="108">
        <v>2323.1999999999998</v>
      </c>
      <c r="GS148" s="108">
        <v>2583.1</v>
      </c>
      <c r="GT148" s="108">
        <v>3033.4</v>
      </c>
      <c r="GU148" s="108">
        <v>3416.3</v>
      </c>
      <c r="GV148" s="108">
        <v>4421.8</v>
      </c>
      <c r="GW148" s="108">
        <v>5926.5</v>
      </c>
      <c r="GX148" s="108">
        <v>7648.1</v>
      </c>
      <c r="GY148" s="108">
        <v>9276.7000000000007</v>
      </c>
      <c r="GZ148" s="108">
        <v>12100.7</v>
      </c>
      <c r="HA148" s="108">
        <v>6000.7</v>
      </c>
      <c r="HB148" s="108">
        <v>1837.6</v>
      </c>
      <c r="HC148" s="108">
        <v>196.3</v>
      </c>
      <c r="HD148" s="108">
        <v>1026.3</v>
      </c>
      <c r="HE148" s="108">
        <v>2940.5</v>
      </c>
      <c r="HF148" s="108">
        <v>872.6</v>
      </c>
      <c r="HG148" s="108">
        <v>1552</v>
      </c>
      <c r="HH148" s="108">
        <v>1837.6</v>
      </c>
      <c r="HI148" s="108">
        <v>1747.8</v>
      </c>
      <c r="HJ148" s="108">
        <v>1921.9</v>
      </c>
      <c r="HK148" s="108">
        <v>2033.9</v>
      </c>
      <c r="HL148" s="108">
        <v>2181.4</v>
      </c>
      <c r="HM148" s="108">
        <v>2248.1</v>
      </c>
      <c r="HN148" s="108">
        <v>3060.2</v>
      </c>
      <c r="HO148" s="108">
        <v>4348.8</v>
      </c>
      <c r="HP148" s="108">
        <v>5728.5</v>
      </c>
      <c r="HQ148" s="108">
        <v>6000.7</v>
      </c>
      <c r="HR148" s="108">
        <v>4525.1000000000004</v>
      </c>
      <c r="HS148" s="108">
        <v>1549.2</v>
      </c>
      <c r="HT148" s="108">
        <v>940.6</v>
      </c>
      <c r="HU148" s="108">
        <v>1615</v>
      </c>
      <c r="HV148" s="108">
        <v>420.3</v>
      </c>
      <c r="HW148" s="108">
        <v>1070</v>
      </c>
      <c r="HX148" s="108">
        <v>1475.9</v>
      </c>
      <c r="HY148" s="108">
        <v>1549.2</v>
      </c>
      <c r="HZ148" s="108">
        <v>1957.1</v>
      </c>
      <c r="IA148" s="108">
        <v>2199.1999999999998</v>
      </c>
      <c r="IB148" s="108">
        <v>2489.8000000000002</v>
      </c>
      <c r="IC148" s="108">
        <v>3070.9</v>
      </c>
      <c r="ID148" s="108">
        <v>3383.9</v>
      </c>
      <c r="IE148" s="108">
        <v>4104.8</v>
      </c>
      <c r="IF148" s="108">
        <v>4371.6000000000004</v>
      </c>
      <c r="IG148" s="108">
        <v>5053.3999999999996</v>
      </c>
      <c r="IH148" s="108">
        <v>4525.1000000000004</v>
      </c>
    </row>
    <row r="149" spans="1:242" s="32" customFormat="1" ht="12.95" customHeight="1" x14ac:dyDescent="0.2">
      <c r="A149" s="112" t="s">
        <v>298</v>
      </c>
      <c r="B149" s="51">
        <v>139</v>
      </c>
      <c r="C149" s="51" t="s">
        <v>299</v>
      </c>
      <c r="D149" s="33"/>
      <c r="E149" s="108">
        <f t="shared" si="229"/>
        <v>0</v>
      </c>
      <c r="F149" s="108">
        <f t="shared" si="325"/>
        <v>0</v>
      </c>
      <c r="G149" s="108">
        <f t="shared" si="326"/>
        <v>0</v>
      </c>
      <c r="H149" s="108">
        <f t="shared" si="327"/>
        <v>0</v>
      </c>
      <c r="I149" s="108">
        <f t="shared" si="311"/>
        <v>0</v>
      </c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>
        <f t="shared" si="230"/>
        <v>0</v>
      </c>
      <c r="W149" s="108">
        <f t="shared" si="328"/>
        <v>0</v>
      </c>
      <c r="X149" s="108">
        <f t="shared" si="329"/>
        <v>0</v>
      </c>
      <c r="Y149" s="108">
        <f t="shared" si="330"/>
        <v>0</v>
      </c>
      <c r="Z149" s="108">
        <f t="shared" si="312"/>
        <v>0</v>
      </c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>
        <f t="shared" si="231"/>
        <v>0</v>
      </c>
      <c r="AN149" s="108">
        <f t="shared" si="331"/>
        <v>0</v>
      </c>
      <c r="AO149" s="108">
        <f t="shared" si="332"/>
        <v>0</v>
      </c>
      <c r="AP149" s="108">
        <f t="shared" si="333"/>
        <v>0</v>
      </c>
      <c r="AQ149" s="108">
        <f t="shared" si="313"/>
        <v>0</v>
      </c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>
        <f t="shared" si="334"/>
        <v>0</v>
      </c>
      <c r="BE149" s="108">
        <f t="shared" si="335"/>
        <v>0</v>
      </c>
      <c r="BF149" s="108">
        <f t="shared" si="336"/>
        <v>0</v>
      </c>
      <c r="BG149" s="108">
        <f t="shared" si="337"/>
        <v>0</v>
      </c>
      <c r="BH149" s="108">
        <f t="shared" si="314"/>
        <v>0</v>
      </c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>
        <f t="shared" si="338"/>
        <v>0</v>
      </c>
      <c r="BV149" s="108">
        <f t="shared" si="339"/>
        <v>0</v>
      </c>
      <c r="BW149" s="108">
        <f t="shared" si="340"/>
        <v>0</v>
      </c>
      <c r="BX149" s="108">
        <f t="shared" si="341"/>
        <v>0</v>
      </c>
      <c r="BY149" s="108">
        <f t="shared" si="315"/>
        <v>0</v>
      </c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>
        <f t="shared" si="342"/>
        <v>0</v>
      </c>
      <c r="CM149" s="108">
        <v>0</v>
      </c>
      <c r="CN149" s="108">
        <v>0</v>
      </c>
      <c r="CO149" s="108">
        <v>0</v>
      </c>
      <c r="CP149" s="108">
        <v>0</v>
      </c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>
        <f t="shared" si="310"/>
        <v>0</v>
      </c>
      <c r="DD149" s="108">
        <v>0</v>
      </c>
      <c r="DE149" s="108">
        <v>0</v>
      </c>
      <c r="DF149" s="108">
        <v>0</v>
      </c>
      <c r="DG149" s="108">
        <v>0</v>
      </c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>
        <f t="shared" si="343"/>
        <v>0</v>
      </c>
      <c r="DU149" s="108">
        <v>0</v>
      </c>
      <c r="DV149" s="108">
        <v>0</v>
      </c>
      <c r="DW149" s="108">
        <v>0</v>
      </c>
      <c r="DX149" s="108">
        <v>0</v>
      </c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>
        <v>744</v>
      </c>
      <c r="EL149" s="108">
        <v>0</v>
      </c>
      <c r="EM149" s="108">
        <v>0</v>
      </c>
      <c r="EN149" s="108">
        <v>347.1</v>
      </c>
      <c r="EO149" s="108">
        <v>396.9</v>
      </c>
      <c r="EP149" s="108">
        <v>11.7</v>
      </c>
      <c r="EQ149" s="108"/>
      <c r="ER149" s="108"/>
      <c r="ES149" s="108"/>
      <c r="ET149" s="108"/>
      <c r="EU149" s="108"/>
      <c r="EV149" s="108">
        <f>992.7+347.1</f>
        <v>1339.8000000000002</v>
      </c>
      <c r="EW149" s="108">
        <f>8779+347.1</f>
        <v>9126.1</v>
      </c>
      <c r="EX149" s="108">
        <v>347.1</v>
      </c>
      <c r="EY149" s="108">
        <v>347.1</v>
      </c>
      <c r="EZ149" s="108">
        <v>347.1</v>
      </c>
      <c r="FA149" s="108">
        <v>744</v>
      </c>
      <c r="FB149" s="108">
        <v>0</v>
      </c>
      <c r="FC149" s="108">
        <v>0</v>
      </c>
      <c r="FD149" s="108">
        <v>0</v>
      </c>
      <c r="FE149" s="108">
        <v>0</v>
      </c>
      <c r="FF149" s="108">
        <v>0</v>
      </c>
      <c r="FG149" s="108"/>
      <c r="FH149" s="108"/>
      <c r="FI149" s="108"/>
      <c r="FJ149" s="108"/>
      <c r="FK149" s="108"/>
      <c r="FL149" s="108"/>
      <c r="FM149" s="108"/>
      <c r="FN149" s="108"/>
      <c r="FO149" s="108"/>
      <c r="FP149" s="108"/>
      <c r="FQ149" s="108"/>
      <c r="FR149" s="108"/>
      <c r="FS149" s="108"/>
      <c r="FT149" s="108"/>
      <c r="FU149" s="108"/>
      <c r="FV149" s="108"/>
      <c r="FW149" s="108">
        <v>0</v>
      </c>
      <c r="FX149" s="108"/>
      <c r="FY149" s="108"/>
      <c r="FZ149" s="108"/>
      <c r="GA149" s="108"/>
      <c r="GB149" s="108"/>
      <c r="GC149" s="108"/>
      <c r="GD149" s="108"/>
      <c r="GE149" s="108"/>
      <c r="GF149" s="108"/>
      <c r="GG149" s="108"/>
      <c r="GH149" s="108"/>
      <c r="GI149" s="108"/>
      <c r="GJ149" s="108"/>
      <c r="GK149" s="108"/>
      <c r="GL149" s="108"/>
      <c r="GM149" s="108"/>
      <c r="GN149" s="108"/>
      <c r="GO149" s="108"/>
      <c r="GP149" s="108"/>
      <c r="GQ149" s="108"/>
      <c r="GR149" s="108"/>
      <c r="GS149" s="108"/>
      <c r="GT149" s="108"/>
      <c r="GU149" s="108"/>
      <c r="GV149" s="108"/>
      <c r="GW149" s="108"/>
      <c r="GX149" s="108"/>
      <c r="GY149" s="108"/>
      <c r="GZ149" s="108"/>
      <c r="HA149" s="108"/>
      <c r="HB149" s="108"/>
      <c r="HC149" s="108"/>
      <c r="HD149" s="108"/>
      <c r="HE149" s="108"/>
      <c r="HF149" s="108"/>
      <c r="HG149" s="108"/>
      <c r="HH149" s="108"/>
      <c r="HI149" s="108"/>
      <c r="HJ149" s="108"/>
      <c r="HK149" s="108"/>
      <c r="HL149" s="108"/>
      <c r="HM149" s="108"/>
      <c r="HN149" s="108"/>
      <c r="HO149" s="108"/>
      <c r="HP149" s="108"/>
      <c r="HQ149" s="108"/>
      <c r="HR149" s="108"/>
      <c r="HS149" s="108"/>
      <c r="HT149" s="108"/>
      <c r="HU149" s="108"/>
      <c r="HV149" s="108"/>
      <c r="HW149" s="108"/>
      <c r="HX149" s="108"/>
      <c r="HY149" s="108"/>
      <c r="HZ149" s="108"/>
      <c r="IA149" s="108"/>
      <c r="IB149" s="108"/>
      <c r="IC149" s="108"/>
      <c r="ID149" s="108"/>
      <c r="IE149" s="108"/>
      <c r="IF149" s="108"/>
      <c r="IG149" s="108"/>
      <c r="IH149" s="108"/>
    </row>
    <row r="150" spans="1:242" s="32" customFormat="1" ht="12.95" customHeight="1" x14ac:dyDescent="0.2">
      <c r="A150" s="55" t="s">
        <v>468</v>
      </c>
      <c r="B150" s="51">
        <v>140</v>
      </c>
      <c r="C150" s="51" t="s">
        <v>301</v>
      </c>
      <c r="D150" s="33"/>
      <c r="E150" s="108">
        <f t="shared" si="229"/>
        <v>0</v>
      </c>
      <c r="F150" s="108">
        <f t="shared" si="325"/>
        <v>0</v>
      </c>
      <c r="G150" s="108">
        <f t="shared" si="326"/>
        <v>0</v>
      </c>
      <c r="H150" s="108">
        <f t="shared" si="327"/>
        <v>0</v>
      </c>
      <c r="I150" s="108">
        <f t="shared" si="311"/>
        <v>0</v>
      </c>
      <c r="J150" s="108"/>
      <c r="K150" s="108"/>
      <c r="L150" s="108"/>
      <c r="M150" s="108"/>
      <c r="N150" s="108"/>
      <c r="O150" s="108"/>
      <c r="P150" s="108"/>
      <c r="Q150" s="108"/>
      <c r="R150" s="108"/>
      <c r="S150" s="108"/>
      <c r="T150" s="108"/>
      <c r="U150" s="108"/>
      <c r="V150" s="108">
        <f t="shared" si="230"/>
        <v>0</v>
      </c>
      <c r="W150" s="108">
        <f t="shared" si="328"/>
        <v>0</v>
      </c>
      <c r="X150" s="108">
        <f t="shared" si="329"/>
        <v>0</v>
      </c>
      <c r="Y150" s="108">
        <f t="shared" si="330"/>
        <v>0</v>
      </c>
      <c r="Z150" s="108">
        <f t="shared" si="312"/>
        <v>0</v>
      </c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>
        <f t="shared" si="231"/>
        <v>0</v>
      </c>
      <c r="AN150" s="108">
        <f t="shared" si="331"/>
        <v>0</v>
      </c>
      <c r="AO150" s="108">
        <f t="shared" si="332"/>
        <v>0</v>
      </c>
      <c r="AP150" s="108">
        <f t="shared" si="333"/>
        <v>0</v>
      </c>
      <c r="AQ150" s="108">
        <f t="shared" si="313"/>
        <v>0</v>
      </c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>
        <f t="shared" si="334"/>
        <v>0</v>
      </c>
      <c r="BE150" s="108">
        <f t="shared" si="335"/>
        <v>0</v>
      </c>
      <c r="BF150" s="108">
        <f t="shared" si="336"/>
        <v>0</v>
      </c>
      <c r="BG150" s="108">
        <f t="shared" si="337"/>
        <v>0</v>
      </c>
      <c r="BH150" s="108">
        <f t="shared" si="314"/>
        <v>0</v>
      </c>
      <c r="BI150" s="108"/>
      <c r="BJ150" s="108"/>
      <c r="BK150" s="108"/>
      <c r="BL150" s="108"/>
      <c r="BM150" s="108"/>
      <c r="BN150" s="108"/>
      <c r="BO150" s="108"/>
      <c r="BP150" s="108"/>
      <c r="BQ150" s="108"/>
      <c r="BR150" s="108"/>
      <c r="BS150" s="108"/>
      <c r="BT150" s="108"/>
      <c r="BU150" s="108">
        <f t="shared" si="338"/>
        <v>0</v>
      </c>
      <c r="BV150" s="108">
        <f t="shared" si="339"/>
        <v>0</v>
      </c>
      <c r="BW150" s="108">
        <f t="shared" si="340"/>
        <v>0</v>
      </c>
      <c r="BX150" s="108">
        <f t="shared" si="341"/>
        <v>0</v>
      </c>
      <c r="BY150" s="108">
        <f t="shared" si="315"/>
        <v>0</v>
      </c>
      <c r="BZ150" s="108"/>
      <c r="CA150" s="108"/>
      <c r="CB150" s="108"/>
      <c r="CC150" s="108"/>
      <c r="CD150" s="108"/>
      <c r="CE150" s="108"/>
      <c r="CF150" s="108"/>
      <c r="CG150" s="108"/>
      <c r="CH150" s="108"/>
      <c r="CI150" s="108"/>
      <c r="CJ150" s="108"/>
      <c r="CK150" s="108"/>
      <c r="CL150" s="108">
        <f t="shared" si="342"/>
        <v>0</v>
      </c>
      <c r="CM150" s="108">
        <v>0</v>
      </c>
      <c r="CN150" s="108">
        <v>0</v>
      </c>
      <c r="CO150" s="108">
        <v>0</v>
      </c>
      <c r="CP150" s="108">
        <v>0</v>
      </c>
      <c r="CQ150" s="108"/>
      <c r="CR150" s="108"/>
      <c r="CS150" s="108"/>
      <c r="CT150" s="108"/>
      <c r="CU150" s="108"/>
      <c r="CV150" s="108"/>
      <c r="CW150" s="108"/>
      <c r="CX150" s="108"/>
      <c r="CY150" s="108"/>
      <c r="CZ150" s="108"/>
      <c r="DA150" s="108"/>
      <c r="DB150" s="108"/>
      <c r="DC150" s="108">
        <f t="shared" si="310"/>
        <v>0</v>
      </c>
      <c r="DD150" s="108">
        <v>0</v>
      </c>
      <c r="DE150" s="108">
        <v>0</v>
      </c>
      <c r="DF150" s="108">
        <v>0</v>
      </c>
      <c r="DG150" s="108">
        <v>0</v>
      </c>
      <c r="DH150" s="108"/>
      <c r="DI150" s="108"/>
      <c r="DJ150" s="108"/>
      <c r="DK150" s="108"/>
      <c r="DL150" s="108"/>
      <c r="DM150" s="108"/>
      <c r="DN150" s="108"/>
      <c r="DO150" s="108"/>
      <c r="DP150" s="108"/>
      <c r="DQ150" s="108"/>
      <c r="DR150" s="108"/>
      <c r="DS150" s="108"/>
      <c r="DT150" s="108">
        <f t="shared" si="343"/>
        <v>0</v>
      </c>
      <c r="DU150" s="108">
        <v>0</v>
      </c>
      <c r="DV150" s="108">
        <v>0</v>
      </c>
      <c r="DW150" s="108">
        <v>0</v>
      </c>
      <c r="DX150" s="108">
        <v>0</v>
      </c>
      <c r="DY150" s="108"/>
      <c r="DZ150" s="108"/>
      <c r="EA150" s="108"/>
      <c r="EB150" s="108"/>
      <c r="EC150" s="108"/>
      <c r="ED150" s="108"/>
      <c r="EE150" s="108"/>
      <c r="EF150" s="108"/>
      <c r="EG150" s="108"/>
      <c r="EH150" s="108"/>
      <c r="EI150" s="108"/>
      <c r="EJ150" s="108"/>
      <c r="EK150" s="108">
        <v>833</v>
      </c>
      <c r="EL150" s="108">
        <v>2.4</v>
      </c>
      <c r="EM150" s="108">
        <v>51.1</v>
      </c>
      <c r="EN150" s="108">
        <v>786.1</v>
      </c>
      <c r="EO150" s="108">
        <v>-6.6000000000000227</v>
      </c>
      <c r="EP150" s="108"/>
      <c r="EQ150" s="108">
        <v>2.2999999999999998</v>
      </c>
      <c r="ER150" s="108">
        <v>2.4</v>
      </c>
      <c r="ES150" s="108">
        <v>59.4</v>
      </c>
      <c r="ET150" s="108">
        <v>46.6</v>
      </c>
      <c r="EU150" s="108">
        <v>53.5</v>
      </c>
      <c r="EV150" s="108">
        <v>429.8</v>
      </c>
      <c r="EW150" s="108">
        <v>791.5</v>
      </c>
      <c r="EX150" s="108">
        <v>839.6</v>
      </c>
      <c r="EY150" s="108">
        <v>801.9</v>
      </c>
      <c r="EZ150" s="108">
        <v>807.1</v>
      </c>
      <c r="FA150" s="108">
        <v>833</v>
      </c>
      <c r="FB150" s="108">
        <v>788</v>
      </c>
      <c r="FC150" s="108">
        <v>136.69999999999999</v>
      </c>
      <c r="FD150" s="108">
        <v>161.69999999999999</v>
      </c>
      <c r="FE150" s="108">
        <v>299</v>
      </c>
      <c r="FF150" s="108">
        <v>190.6</v>
      </c>
      <c r="FG150" s="108">
        <v>80.7</v>
      </c>
      <c r="FH150" s="108">
        <v>33.299999999999997</v>
      </c>
      <c r="FI150" s="108">
        <v>136.69999999999999</v>
      </c>
      <c r="FJ150" s="108">
        <v>180.7</v>
      </c>
      <c r="FK150" s="108">
        <v>227.4</v>
      </c>
      <c r="FL150" s="108">
        <v>298.39999999999998</v>
      </c>
      <c r="FM150" s="108">
        <v>369.4</v>
      </c>
      <c r="FN150" s="108">
        <v>559.70000000000005</v>
      </c>
      <c r="FO150" s="108">
        <v>597.4</v>
      </c>
      <c r="FP150" s="108">
        <v>606.20000000000005</v>
      </c>
      <c r="FQ150" s="108">
        <v>646.20000000000005</v>
      </c>
      <c r="FR150" s="108">
        <v>788</v>
      </c>
      <c r="FS150" s="108">
        <v>267</v>
      </c>
      <c r="FT150" s="108">
        <v>48.7</v>
      </c>
      <c r="FU150" s="108">
        <v>70.8</v>
      </c>
      <c r="FV150" s="108">
        <v>50.6</v>
      </c>
      <c r="FW150" s="108">
        <v>96.9</v>
      </c>
      <c r="FX150" s="108">
        <v>16.399999999999999</v>
      </c>
      <c r="FY150" s="108">
        <v>27.4</v>
      </c>
      <c r="FZ150" s="108">
        <v>48.7</v>
      </c>
      <c r="GA150" s="108">
        <v>73.7</v>
      </c>
      <c r="GB150" s="108">
        <v>99.2</v>
      </c>
      <c r="GC150" s="108">
        <v>119.5</v>
      </c>
      <c r="GD150" s="108">
        <v>137</v>
      </c>
      <c r="GE150" s="108">
        <v>157.30000000000001</v>
      </c>
      <c r="GF150" s="108">
        <v>170.1</v>
      </c>
      <c r="GG150" s="108">
        <v>189.6</v>
      </c>
      <c r="GH150" s="108">
        <v>200.6</v>
      </c>
      <c r="GI150" s="108">
        <v>267</v>
      </c>
      <c r="GJ150" s="108">
        <v>2585</v>
      </c>
      <c r="GK150" s="108">
        <v>181.4</v>
      </c>
      <c r="GL150" s="108">
        <v>59.6</v>
      </c>
      <c r="GM150" s="108">
        <v>828.7</v>
      </c>
      <c r="GN150" s="108">
        <v>1515.4</v>
      </c>
      <c r="GO150" s="108">
        <v>142.80000000000001</v>
      </c>
      <c r="GP150" s="108">
        <v>167.5</v>
      </c>
      <c r="GQ150" s="108">
        <v>181.4</v>
      </c>
      <c r="GR150" s="108">
        <v>205</v>
      </c>
      <c r="GS150" s="108">
        <v>241</v>
      </c>
      <c r="GT150" s="108">
        <v>241</v>
      </c>
      <c r="GU150" s="108">
        <v>513.29999999999995</v>
      </c>
      <c r="GV150" s="108">
        <v>808.2</v>
      </c>
      <c r="GW150" s="108">
        <v>1069.7</v>
      </c>
      <c r="GX150" s="108">
        <v>1410.4</v>
      </c>
      <c r="GY150" s="108">
        <v>1712.7</v>
      </c>
      <c r="GZ150" s="108">
        <v>2585.1</v>
      </c>
      <c r="HA150" s="108">
        <v>4195</v>
      </c>
      <c r="HB150" s="108">
        <v>1018.2</v>
      </c>
      <c r="HC150" s="108">
        <v>1154</v>
      </c>
      <c r="HD150" s="108">
        <v>1000.7</v>
      </c>
      <c r="HE150" s="108">
        <v>1022.1</v>
      </c>
      <c r="HF150" s="108">
        <v>449.1</v>
      </c>
      <c r="HG150" s="108">
        <v>647.4</v>
      </c>
      <c r="HH150" s="108">
        <v>1018.2</v>
      </c>
      <c r="HI150" s="108">
        <v>1407.4</v>
      </c>
      <c r="HJ150" s="108">
        <v>1684.6</v>
      </c>
      <c r="HK150" s="108">
        <v>2172.1999999999998</v>
      </c>
      <c r="HL150" s="108">
        <v>2498.9</v>
      </c>
      <c r="HM150" s="108">
        <v>2876.4</v>
      </c>
      <c r="HN150" s="108">
        <v>3172.9</v>
      </c>
      <c r="HO150" s="108">
        <v>3595.8</v>
      </c>
      <c r="HP150" s="108">
        <v>3783.5</v>
      </c>
      <c r="HQ150" s="108">
        <v>4195</v>
      </c>
      <c r="HR150" s="108">
        <v>6059.2</v>
      </c>
      <c r="HS150" s="108">
        <v>1106.3</v>
      </c>
      <c r="HT150" s="108">
        <v>1375.8</v>
      </c>
      <c r="HU150" s="108">
        <v>1444.6</v>
      </c>
      <c r="HV150" s="108">
        <v>2132.5</v>
      </c>
      <c r="HW150" s="108">
        <v>291.3</v>
      </c>
      <c r="HX150" s="108">
        <v>730.3</v>
      </c>
      <c r="HY150" s="108">
        <v>1106.3</v>
      </c>
      <c r="HZ150" s="108">
        <v>1800.6</v>
      </c>
      <c r="IA150" s="108">
        <v>2376.8000000000002</v>
      </c>
      <c r="IB150" s="108">
        <v>2482.1</v>
      </c>
      <c r="IC150" s="108">
        <v>3168.9</v>
      </c>
      <c r="ID150" s="108">
        <v>3540.1</v>
      </c>
      <c r="IE150" s="108">
        <v>3926.7</v>
      </c>
      <c r="IF150" s="108">
        <v>4482.6000000000004</v>
      </c>
      <c r="IG150" s="108">
        <v>9309.7999999999993</v>
      </c>
      <c r="IH150" s="108">
        <v>6059.2</v>
      </c>
    </row>
    <row r="151" spans="1:242" s="32" customFormat="1" ht="12.95" customHeight="1" x14ac:dyDescent="0.2">
      <c r="A151" s="112" t="s">
        <v>300</v>
      </c>
      <c r="B151" s="51"/>
      <c r="C151" s="51" t="s">
        <v>467</v>
      </c>
      <c r="D151" s="33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08"/>
      <c r="BW151" s="108"/>
      <c r="BX151" s="10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08"/>
      <c r="CN151" s="108"/>
      <c r="CO151" s="10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/>
      <c r="EK151" s="108"/>
      <c r="EL151" s="108"/>
      <c r="EM151" s="108"/>
      <c r="EN151" s="108"/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/>
      <c r="FA151" s="108"/>
      <c r="FB151" s="108"/>
      <c r="FC151" s="108"/>
      <c r="FD151" s="108"/>
      <c r="FE151" s="108"/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/>
      <c r="FR151" s="108"/>
      <c r="FS151" s="108"/>
      <c r="FT151" s="108"/>
      <c r="FU151" s="108"/>
      <c r="FV151" s="108"/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/>
      <c r="GI151" s="108"/>
      <c r="GJ151" s="108">
        <v>508.4</v>
      </c>
      <c r="GK151" s="108"/>
      <c r="GL151" s="108"/>
      <c r="GM151" s="108"/>
      <c r="GN151" s="108"/>
      <c r="GO151" s="108"/>
      <c r="GP151" s="108"/>
      <c r="GQ151" s="108"/>
      <c r="GR151" s="108"/>
      <c r="GS151" s="108"/>
      <c r="GT151" s="108"/>
      <c r="GU151" s="108"/>
      <c r="GV151" s="108"/>
      <c r="GW151" s="108"/>
      <c r="GX151" s="108">
        <v>358.4</v>
      </c>
      <c r="GY151" s="108">
        <v>373.4</v>
      </c>
      <c r="GZ151" s="108">
        <v>508.4</v>
      </c>
      <c r="HA151" s="108">
        <v>728.1</v>
      </c>
      <c r="HB151" s="108">
        <v>209.6</v>
      </c>
      <c r="HC151" s="108">
        <v>87.1</v>
      </c>
      <c r="HD151" s="108">
        <v>199.8</v>
      </c>
      <c r="HE151" s="108">
        <v>231.6</v>
      </c>
      <c r="HF151" s="108">
        <v>5.2</v>
      </c>
      <c r="HG151" s="108">
        <v>169</v>
      </c>
      <c r="HH151" s="108">
        <v>209.6</v>
      </c>
      <c r="HI151" s="108">
        <v>244.7</v>
      </c>
      <c r="HJ151" s="108">
        <v>262.89999999999998</v>
      </c>
      <c r="HK151" s="108">
        <v>296.7</v>
      </c>
      <c r="HL151" s="108">
        <v>329.4</v>
      </c>
      <c r="HM151" s="108">
        <v>461.4</v>
      </c>
      <c r="HN151" s="108">
        <v>496.5</v>
      </c>
      <c r="HO151" s="108">
        <v>497.8</v>
      </c>
      <c r="HP151" s="108">
        <v>559.5</v>
      </c>
      <c r="HQ151" s="108">
        <v>728.1</v>
      </c>
      <c r="HR151" s="108">
        <v>3344.9</v>
      </c>
      <c r="HS151" s="108">
        <v>558.9</v>
      </c>
      <c r="HT151" s="108">
        <v>323.5</v>
      </c>
      <c r="HU151" s="108">
        <v>652.9</v>
      </c>
      <c r="HV151" s="108">
        <v>1809.6</v>
      </c>
      <c r="HW151" s="108">
        <v>345.1</v>
      </c>
      <c r="HX151" s="108">
        <v>346.4</v>
      </c>
      <c r="HY151" s="108">
        <v>558.9</v>
      </c>
      <c r="HZ151" s="108">
        <v>733.1</v>
      </c>
      <c r="IA151" s="108">
        <v>745.7</v>
      </c>
      <c r="IB151" s="108">
        <v>882.4</v>
      </c>
      <c r="IC151" s="108">
        <v>1013.7</v>
      </c>
      <c r="ID151" s="108">
        <v>1225</v>
      </c>
      <c r="IE151" s="108">
        <v>1535.3</v>
      </c>
      <c r="IF151" s="108">
        <v>1762.5</v>
      </c>
      <c r="IG151" s="108">
        <v>2394.4</v>
      </c>
      <c r="IH151" s="108">
        <v>3344.9</v>
      </c>
    </row>
    <row r="152" spans="1:242" s="32" customFormat="1" ht="12.95" customHeight="1" x14ac:dyDescent="0.2">
      <c r="A152" s="112" t="s">
        <v>302</v>
      </c>
      <c r="B152" s="51">
        <v>141</v>
      </c>
      <c r="C152" s="51" t="s">
        <v>303</v>
      </c>
      <c r="D152" s="30"/>
      <c r="E152" s="108">
        <f t="shared" si="229"/>
        <v>0</v>
      </c>
      <c r="F152" s="108">
        <f t="shared" si="325"/>
        <v>0</v>
      </c>
      <c r="G152" s="108">
        <f t="shared" si="326"/>
        <v>0</v>
      </c>
      <c r="H152" s="108">
        <f t="shared" si="327"/>
        <v>0</v>
      </c>
      <c r="I152" s="108">
        <f t="shared" si="311"/>
        <v>0</v>
      </c>
      <c r="J152" s="108">
        <f t="shared" ref="J152:U152" si="389">SUM(J153:J157)</f>
        <v>0</v>
      </c>
      <c r="K152" s="108">
        <f t="shared" si="389"/>
        <v>0</v>
      </c>
      <c r="L152" s="108">
        <f t="shared" si="389"/>
        <v>0</v>
      </c>
      <c r="M152" s="108">
        <f t="shared" si="389"/>
        <v>0</v>
      </c>
      <c r="N152" s="108">
        <f t="shared" si="389"/>
        <v>0</v>
      </c>
      <c r="O152" s="108">
        <f t="shared" si="389"/>
        <v>0</v>
      </c>
      <c r="P152" s="108">
        <f t="shared" si="389"/>
        <v>0</v>
      </c>
      <c r="Q152" s="108">
        <f t="shared" si="389"/>
        <v>0</v>
      </c>
      <c r="R152" s="108">
        <f t="shared" si="389"/>
        <v>0</v>
      </c>
      <c r="S152" s="108">
        <f t="shared" si="389"/>
        <v>0</v>
      </c>
      <c r="T152" s="108">
        <f t="shared" si="389"/>
        <v>0</v>
      </c>
      <c r="U152" s="108">
        <f t="shared" si="389"/>
        <v>0</v>
      </c>
      <c r="V152" s="108">
        <f t="shared" si="230"/>
        <v>0</v>
      </c>
      <c r="W152" s="108">
        <f t="shared" si="328"/>
        <v>0</v>
      </c>
      <c r="X152" s="108">
        <f t="shared" si="329"/>
        <v>0</v>
      </c>
      <c r="Y152" s="108">
        <f t="shared" si="330"/>
        <v>0</v>
      </c>
      <c r="Z152" s="108">
        <f t="shared" si="312"/>
        <v>0</v>
      </c>
      <c r="AA152" s="108">
        <f t="shared" ref="AA152:AL152" si="390">SUM(AA153:AA157)</f>
        <v>0</v>
      </c>
      <c r="AB152" s="108">
        <f t="shared" si="390"/>
        <v>0</v>
      </c>
      <c r="AC152" s="108">
        <f t="shared" si="390"/>
        <v>0</v>
      </c>
      <c r="AD152" s="108">
        <f t="shared" si="390"/>
        <v>0</v>
      </c>
      <c r="AE152" s="108">
        <f t="shared" si="390"/>
        <v>0</v>
      </c>
      <c r="AF152" s="108">
        <f t="shared" si="390"/>
        <v>0</v>
      </c>
      <c r="AG152" s="108">
        <f t="shared" si="390"/>
        <v>0</v>
      </c>
      <c r="AH152" s="108">
        <f t="shared" si="390"/>
        <v>0</v>
      </c>
      <c r="AI152" s="108">
        <f t="shared" si="390"/>
        <v>0</v>
      </c>
      <c r="AJ152" s="108">
        <f t="shared" si="390"/>
        <v>0</v>
      </c>
      <c r="AK152" s="108">
        <f t="shared" si="390"/>
        <v>0</v>
      </c>
      <c r="AL152" s="108">
        <f t="shared" si="390"/>
        <v>0</v>
      </c>
      <c r="AM152" s="108">
        <f t="shared" si="231"/>
        <v>111</v>
      </c>
      <c r="AN152" s="108">
        <f t="shared" si="331"/>
        <v>0</v>
      </c>
      <c r="AO152" s="108">
        <f t="shared" si="332"/>
        <v>0</v>
      </c>
      <c r="AP152" s="108">
        <f t="shared" si="333"/>
        <v>0</v>
      </c>
      <c r="AQ152" s="108">
        <f t="shared" si="313"/>
        <v>111</v>
      </c>
      <c r="AR152" s="108">
        <f t="shared" ref="AR152:BC152" si="391">SUM(AR153:AR157)</f>
        <v>0</v>
      </c>
      <c r="AS152" s="108">
        <f t="shared" si="391"/>
        <v>0</v>
      </c>
      <c r="AT152" s="108">
        <f t="shared" si="391"/>
        <v>0</v>
      </c>
      <c r="AU152" s="108">
        <f t="shared" si="391"/>
        <v>0</v>
      </c>
      <c r="AV152" s="108">
        <f t="shared" si="391"/>
        <v>0</v>
      </c>
      <c r="AW152" s="108">
        <f t="shared" si="391"/>
        <v>0</v>
      </c>
      <c r="AX152" s="108">
        <f t="shared" si="391"/>
        <v>0</v>
      </c>
      <c r="AY152" s="108">
        <f t="shared" si="391"/>
        <v>0</v>
      </c>
      <c r="AZ152" s="108">
        <f t="shared" si="391"/>
        <v>0</v>
      </c>
      <c r="BA152" s="108">
        <f t="shared" si="391"/>
        <v>0</v>
      </c>
      <c r="BB152" s="108">
        <f t="shared" si="391"/>
        <v>0</v>
      </c>
      <c r="BC152" s="108">
        <f t="shared" si="391"/>
        <v>111</v>
      </c>
      <c r="BD152" s="108">
        <f t="shared" si="334"/>
        <v>391</v>
      </c>
      <c r="BE152" s="108">
        <f t="shared" si="335"/>
        <v>0</v>
      </c>
      <c r="BF152" s="108">
        <f t="shared" si="336"/>
        <v>0</v>
      </c>
      <c r="BG152" s="108">
        <f t="shared" si="337"/>
        <v>0</v>
      </c>
      <c r="BH152" s="108">
        <f t="shared" si="314"/>
        <v>391</v>
      </c>
      <c r="BI152" s="108">
        <f t="shared" ref="BI152:BT152" si="392">SUM(BI153:BI157)</f>
        <v>0</v>
      </c>
      <c r="BJ152" s="108">
        <f t="shared" si="392"/>
        <v>0</v>
      </c>
      <c r="BK152" s="108">
        <f t="shared" si="392"/>
        <v>0</v>
      </c>
      <c r="BL152" s="108">
        <f t="shared" si="392"/>
        <v>0</v>
      </c>
      <c r="BM152" s="108">
        <f t="shared" si="392"/>
        <v>0</v>
      </c>
      <c r="BN152" s="108">
        <f t="shared" si="392"/>
        <v>0</v>
      </c>
      <c r="BO152" s="108">
        <f t="shared" si="392"/>
        <v>0</v>
      </c>
      <c r="BP152" s="108">
        <f t="shared" si="392"/>
        <v>0</v>
      </c>
      <c r="BQ152" s="108">
        <f t="shared" si="392"/>
        <v>0</v>
      </c>
      <c r="BR152" s="108">
        <f t="shared" si="392"/>
        <v>0</v>
      </c>
      <c r="BS152" s="108">
        <f t="shared" si="392"/>
        <v>0</v>
      </c>
      <c r="BT152" s="108">
        <f t="shared" si="392"/>
        <v>391</v>
      </c>
      <c r="BU152" s="108">
        <f t="shared" si="338"/>
        <v>0</v>
      </c>
      <c r="BV152" s="108">
        <f t="shared" si="339"/>
        <v>0</v>
      </c>
      <c r="BW152" s="108">
        <f t="shared" si="340"/>
        <v>0</v>
      </c>
      <c r="BX152" s="108">
        <f t="shared" si="341"/>
        <v>0</v>
      </c>
      <c r="BY152" s="108">
        <f t="shared" si="315"/>
        <v>0</v>
      </c>
      <c r="BZ152" s="108">
        <f t="shared" ref="BZ152:CK152" si="393">SUM(BZ153:BZ157)</f>
        <v>0</v>
      </c>
      <c r="CA152" s="108">
        <f t="shared" si="393"/>
        <v>0</v>
      </c>
      <c r="CB152" s="108">
        <f t="shared" si="393"/>
        <v>0</v>
      </c>
      <c r="CC152" s="108">
        <f t="shared" si="393"/>
        <v>0</v>
      </c>
      <c r="CD152" s="108">
        <f t="shared" si="393"/>
        <v>0</v>
      </c>
      <c r="CE152" s="108">
        <f t="shared" si="393"/>
        <v>0</v>
      </c>
      <c r="CF152" s="108">
        <f t="shared" si="393"/>
        <v>0</v>
      </c>
      <c r="CG152" s="108">
        <f t="shared" si="393"/>
        <v>0</v>
      </c>
      <c r="CH152" s="108">
        <f t="shared" si="393"/>
        <v>0</v>
      </c>
      <c r="CI152" s="108">
        <f t="shared" si="393"/>
        <v>0</v>
      </c>
      <c r="CJ152" s="108">
        <f t="shared" si="393"/>
        <v>0</v>
      </c>
      <c r="CK152" s="108">
        <f t="shared" si="393"/>
        <v>0</v>
      </c>
      <c r="CL152" s="108">
        <f t="shared" si="342"/>
        <v>0</v>
      </c>
      <c r="CM152" s="108">
        <v>0</v>
      </c>
      <c r="CN152" s="108">
        <v>0</v>
      </c>
      <c r="CO152" s="108">
        <v>0</v>
      </c>
      <c r="CP152" s="108">
        <v>0</v>
      </c>
      <c r="CQ152" s="108">
        <f t="shared" ref="CQ152:DB152" si="394">SUM(CQ153:CQ157)</f>
        <v>0</v>
      </c>
      <c r="CR152" s="108">
        <f t="shared" si="394"/>
        <v>0</v>
      </c>
      <c r="CS152" s="108">
        <f t="shared" si="394"/>
        <v>0</v>
      </c>
      <c r="CT152" s="108">
        <v>0</v>
      </c>
      <c r="CU152" s="108">
        <f t="shared" si="394"/>
        <v>0</v>
      </c>
      <c r="CV152" s="108">
        <f t="shared" si="394"/>
        <v>0</v>
      </c>
      <c r="CW152" s="108">
        <f t="shared" si="394"/>
        <v>0</v>
      </c>
      <c r="CX152" s="108">
        <f t="shared" si="394"/>
        <v>0</v>
      </c>
      <c r="CY152" s="108">
        <f t="shared" si="394"/>
        <v>0</v>
      </c>
      <c r="CZ152" s="108">
        <f t="shared" si="394"/>
        <v>0</v>
      </c>
      <c r="DA152" s="108">
        <f t="shared" si="394"/>
        <v>0</v>
      </c>
      <c r="DB152" s="108">
        <f t="shared" si="394"/>
        <v>0</v>
      </c>
      <c r="DC152" s="108">
        <f t="shared" si="310"/>
        <v>7589</v>
      </c>
      <c r="DD152" s="108">
        <v>224.9</v>
      </c>
      <c r="DE152" s="108">
        <v>3021.2</v>
      </c>
      <c r="DF152" s="108">
        <v>2480.6</v>
      </c>
      <c r="DG152" s="108">
        <v>1862.3</v>
      </c>
      <c r="DH152" s="108">
        <f t="shared" ref="DH152:DS152" si="395">SUM(DH153:DH157)</f>
        <v>15.7</v>
      </c>
      <c r="DI152" s="108">
        <f t="shared" si="395"/>
        <v>125.4</v>
      </c>
      <c r="DJ152" s="108">
        <f t="shared" si="395"/>
        <v>224.9</v>
      </c>
      <c r="DK152" s="108">
        <f t="shared" si="395"/>
        <v>338.5</v>
      </c>
      <c r="DL152" s="108">
        <f t="shared" si="395"/>
        <v>3177.7</v>
      </c>
      <c r="DM152" s="108">
        <f t="shared" si="395"/>
        <v>3246.1</v>
      </c>
      <c r="DN152" s="108">
        <f t="shared" si="395"/>
        <v>4368.8999999999996</v>
      </c>
      <c r="DO152" s="108">
        <f t="shared" si="395"/>
        <v>5360.7</v>
      </c>
      <c r="DP152" s="108">
        <f t="shared" si="395"/>
        <v>5726.7000000000007</v>
      </c>
      <c r="DQ152" s="108">
        <f t="shared" si="395"/>
        <v>6836.8</v>
      </c>
      <c r="DR152" s="108">
        <f t="shared" si="395"/>
        <v>7410</v>
      </c>
      <c r="DS152" s="108">
        <f t="shared" si="395"/>
        <v>7589</v>
      </c>
      <c r="DT152" s="108">
        <f t="shared" si="343"/>
        <v>14764</v>
      </c>
      <c r="DU152" s="108">
        <v>1008.5</v>
      </c>
      <c r="DV152" s="108">
        <v>4404.3999999999996</v>
      </c>
      <c r="DW152" s="108">
        <v>2605.3000000000002</v>
      </c>
      <c r="DX152" s="108">
        <v>6745.8</v>
      </c>
      <c r="DY152" s="108">
        <f t="shared" ref="DY152:EJ152" si="396">SUM(DY153:DY157)</f>
        <v>574</v>
      </c>
      <c r="DZ152" s="108">
        <f t="shared" si="396"/>
        <v>733.5</v>
      </c>
      <c r="EA152" s="108">
        <f t="shared" si="396"/>
        <v>1008.5</v>
      </c>
      <c r="EB152" s="108">
        <f t="shared" si="396"/>
        <v>4212.3</v>
      </c>
      <c r="EC152" s="108">
        <f t="shared" si="396"/>
        <v>4558.8999999999996</v>
      </c>
      <c r="ED152" s="108">
        <f t="shared" si="396"/>
        <v>5412.9</v>
      </c>
      <c r="EE152" s="108">
        <f t="shared" si="396"/>
        <v>6221.3</v>
      </c>
      <c r="EF152" s="108">
        <f t="shared" si="396"/>
        <v>6905.3</v>
      </c>
      <c r="EG152" s="108">
        <f t="shared" si="396"/>
        <v>8018.2000000000007</v>
      </c>
      <c r="EH152" s="108">
        <f t="shared" si="396"/>
        <v>9195.6</v>
      </c>
      <c r="EI152" s="108">
        <f t="shared" si="396"/>
        <v>11230.400000000001</v>
      </c>
      <c r="EJ152" s="108">
        <f t="shared" si="396"/>
        <v>14764</v>
      </c>
      <c r="EK152" s="108">
        <v>19535</v>
      </c>
      <c r="EL152" s="108">
        <v>1877.5</v>
      </c>
      <c r="EM152" s="108">
        <v>6436</v>
      </c>
      <c r="EN152" s="108">
        <v>6232.3</v>
      </c>
      <c r="EO152" s="108">
        <v>4989.2</v>
      </c>
      <c r="EP152" s="108">
        <f t="shared" ref="EP152:EW152" si="397">SUM(EP153:EP157)</f>
        <v>837</v>
      </c>
      <c r="EQ152" s="108">
        <f t="shared" si="397"/>
        <v>1361</v>
      </c>
      <c r="ER152" s="108">
        <f t="shared" si="397"/>
        <v>1877.5</v>
      </c>
      <c r="ES152" s="108">
        <f t="shared" si="397"/>
        <v>5081.8999999999996</v>
      </c>
      <c r="ET152" s="108">
        <f t="shared" si="397"/>
        <v>5967.8</v>
      </c>
      <c r="EU152" s="108">
        <f t="shared" si="397"/>
        <v>8313.5</v>
      </c>
      <c r="EV152" s="108">
        <f t="shared" si="397"/>
        <v>12863.9</v>
      </c>
      <c r="EW152" s="108">
        <f t="shared" si="397"/>
        <v>10415.5</v>
      </c>
      <c r="EX152" s="108">
        <v>14545.8</v>
      </c>
      <c r="EY152" s="108">
        <v>14518.3</v>
      </c>
      <c r="EZ152" s="108">
        <v>15175.4</v>
      </c>
      <c r="FA152" s="108">
        <v>19535</v>
      </c>
      <c r="FB152" s="108">
        <v>347624</v>
      </c>
      <c r="FC152" s="108">
        <v>2054.1999999999998</v>
      </c>
      <c r="FD152" s="108">
        <v>34394.800000000003</v>
      </c>
      <c r="FE152" s="108">
        <v>16124.2</v>
      </c>
      <c r="FF152" s="108">
        <v>295050.8</v>
      </c>
      <c r="FG152" s="108">
        <v>231</v>
      </c>
      <c r="FH152" s="108">
        <v>480.3</v>
      </c>
      <c r="FI152" s="108">
        <v>2054.1999999999998</v>
      </c>
      <c r="FJ152" s="108">
        <v>35558.5</v>
      </c>
      <c r="FK152" s="108">
        <v>36049.1</v>
      </c>
      <c r="FL152" s="108">
        <v>36449</v>
      </c>
      <c r="FM152" s="108">
        <v>37346.800000000003</v>
      </c>
      <c r="FN152" s="108">
        <v>43778.400000000001</v>
      </c>
      <c r="FO152" s="108">
        <v>52573.2</v>
      </c>
      <c r="FP152" s="108">
        <v>63566.1</v>
      </c>
      <c r="FQ152" s="108">
        <v>63732</v>
      </c>
      <c r="FR152" s="108">
        <v>347624</v>
      </c>
      <c r="FS152" s="108">
        <v>182523</v>
      </c>
      <c r="FT152" s="108">
        <v>54220.3</v>
      </c>
      <c r="FU152" s="108">
        <v>13138.7</v>
      </c>
      <c r="FV152" s="108">
        <v>62438.7</v>
      </c>
      <c r="FW152" s="108">
        <v>52725.3</v>
      </c>
      <c r="FX152" s="108">
        <v>117.7</v>
      </c>
      <c r="FY152" s="108">
        <v>690.9</v>
      </c>
      <c r="FZ152" s="108">
        <f>SUM(FZ153:FZ157)</f>
        <v>54220.3</v>
      </c>
      <c r="GA152" s="108">
        <v>55039.6</v>
      </c>
      <c r="GB152" s="108">
        <v>55171.1</v>
      </c>
      <c r="GC152" s="108">
        <v>67359</v>
      </c>
      <c r="GD152" s="108">
        <v>89691.199999999997</v>
      </c>
      <c r="GE152" s="108">
        <v>90104.6</v>
      </c>
      <c r="GF152" s="108">
        <v>129797.7</v>
      </c>
      <c r="GG152" s="108">
        <v>130161</v>
      </c>
      <c r="GH152" s="108">
        <v>130814.39999999999</v>
      </c>
      <c r="GI152" s="108">
        <v>182523</v>
      </c>
      <c r="GJ152" s="108">
        <v>599023.6</v>
      </c>
      <c r="GK152" s="108">
        <v>81415.8</v>
      </c>
      <c r="GL152" s="108">
        <v>54705</v>
      </c>
      <c r="GM152" s="108">
        <v>102637.1</v>
      </c>
      <c r="GN152" s="108">
        <v>360267.5</v>
      </c>
      <c r="GO152" s="108">
        <v>2011.9</v>
      </c>
      <c r="GP152" s="108">
        <v>4393.7</v>
      </c>
      <c r="GQ152" s="108">
        <v>81415.8</v>
      </c>
      <c r="GR152" s="108">
        <v>96459.199999999997</v>
      </c>
      <c r="GS152" s="108">
        <v>100705.60000000001</v>
      </c>
      <c r="GT152" s="108">
        <v>136120.79999999999</v>
      </c>
      <c r="GU152" s="108">
        <v>225537.9</v>
      </c>
      <c r="GV152" s="108">
        <v>227695.5</v>
      </c>
      <c r="GW152" s="108">
        <v>238757.9</v>
      </c>
      <c r="GX152" s="108">
        <v>290327.59999999998</v>
      </c>
      <c r="GY152" s="108">
        <v>269820.5</v>
      </c>
      <c r="GZ152" s="108">
        <v>599025.4</v>
      </c>
      <c r="HA152" s="108">
        <v>445377.7</v>
      </c>
      <c r="HB152" s="108">
        <v>44605.599999999999</v>
      </c>
      <c r="HC152" s="108">
        <v>52161</v>
      </c>
      <c r="HD152" s="108">
        <v>233432.7</v>
      </c>
      <c r="HE152" s="108">
        <v>115178.4</v>
      </c>
      <c r="HF152" s="108">
        <v>603.9</v>
      </c>
      <c r="HG152" s="108">
        <v>758.7</v>
      </c>
      <c r="HH152" s="108">
        <v>44605.599999999999</v>
      </c>
      <c r="HI152" s="108">
        <v>45201.2</v>
      </c>
      <c r="HJ152" s="108">
        <v>52871.7</v>
      </c>
      <c r="HK152" s="108">
        <v>96766.6</v>
      </c>
      <c r="HL152" s="108">
        <v>100291.2</v>
      </c>
      <c r="HM152" s="108">
        <v>103385.2</v>
      </c>
      <c r="HN152" s="108">
        <v>330199.3</v>
      </c>
      <c r="HO152" s="108">
        <v>338257.3</v>
      </c>
      <c r="HP152" s="108">
        <v>351448.1</v>
      </c>
      <c r="HQ152" s="108">
        <v>445377.7</v>
      </c>
      <c r="HR152" s="108">
        <v>480928.2</v>
      </c>
      <c r="HS152" s="108">
        <v>36952.1</v>
      </c>
      <c r="HT152" s="108">
        <v>59443.199999999997</v>
      </c>
      <c r="HU152" s="108">
        <v>112873.4</v>
      </c>
      <c r="HV152" s="108">
        <v>271659.5</v>
      </c>
      <c r="HW152" s="108">
        <v>118.9</v>
      </c>
      <c r="HX152" s="108">
        <v>3559.9</v>
      </c>
      <c r="HY152" s="108">
        <v>36952.1</v>
      </c>
      <c r="HZ152" s="108">
        <v>41261.199999999997</v>
      </c>
      <c r="IA152" s="108">
        <v>45987.7</v>
      </c>
      <c r="IB152" s="108">
        <v>96395.3</v>
      </c>
      <c r="IC152" s="108">
        <v>122171.5</v>
      </c>
      <c r="ID152" s="108">
        <v>158647.6</v>
      </c>
      <c r="IE152" s="108">
        <v>209268.7</v>
      </c>
      <c r="IF152" s="108">
        <v>233537.3</v>
      </c>
      <c r="IG152" s="108">
        <v>253264.4</v>
      </c>
      <c r="IH152" s="108">
        <v>480928.2</v>
      </c>
    </row>
    <row r="153" spans="1:242" s="32" customFormat="1" ht="24" customHeight="1" x14ac:dyDescent="0.2">
      <c r="A153" s="112" t="s">
        <v>304</v>
      </c>
      <c r="B153" s="51">
        <v>142</v>
      </c>
      <c r="C153" s="51" t="s">
        <v>305</v>
      </c>
      <c r="D153" s="30"/>
      <c r="E153" s="108">
        <f t="shared" si="229"/>
        <v>0</v>
      </c>
      <c r="F153" s="108">
        <f t="shared" si="325"/>
        <v>0</v>
      </c>
      <c r="G153" s="108">
        <f t="shared" si="326"/>
        <v>0</v>
      </c>
      <c r="H153" s="108">
        <f t="shared" si="327"/>
        <v>0</v>
      </c>
      <c r="I153" s="108">
        <f t="shared" si="311"/>
        <v>0</v>
      </c>
      <c r="J153" s="108"/>
      <c r="K153" s="108"/>
      <c r="L153" s="108"/>
      <c r="M153" s="108"/>
      <c r="N153" s="108"/>
      <c r="O153" s="108"/>
      <c r="P153" s="108"/>
      <c r="Q153" s="108"/>
      <c r="R153" s="108"/>
      <c r="S153" s="108"/>
      <c r="T153" s="108"/>
      <c r="U153" s="108"/>
      <c r="V153" s="108">
        <f t="shared" si="230"/>
        <v>0</v>
      </c>
      <c r="W153" s="108">
        <f t="shared" si="328"/>
        <v>0</v>
      </c>
      <c r="X153" s="108">
        <f t="shared" si="329"/>
        <v>0</v>
      </c>
      <c r="Y153" s="108">
        <f t="shared" si="330"/>
        <v>0</v>
      </c>
      <c r="Z153" s="108">
        <f t="shared" si="312"/>
        <v>0</v>
      </c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>
        <f t="shared" si="231"/>
        <v>0</v>
      </c>
      <c r="AN153" s="108">
        <f t="shared" si="331"/>
        <v>0</v>
      </c>
      <c r="AO153" s="108">
        <f t="shared" si="332"/>
        <v>0</v>
      </c>
      <c r="AP153" s="108">
        <f t="shared" si="333"/>
        <v>0</v>
      </c>
      <c r="AQ153" s="108">
        <f t="shared" si="313"/>
        <v>0</v>
      </c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8"/>
      <c r="BD153" s="108">
        <f t="shared" si="334"/>
        <v>0</v>
      </c>
      <c r="BE153" s="108">
        <f t="shared" si="335"/>
        <v>0</v>
      </c>
      <c r="BF153" s="108">
        <f t="shared" si="336"/>
        <v>0</v>
      </c>
      <c r="BG153" s="108">
        <f t="shared" si="337"/>
        <v>0</v>
      </c>
      <c r="BH153" s="108">
        <f t="shared" si="314"/>
        <v>0</v>
      </c>
      <c r="BI153" s="108"/>
      <c r="BJ153" s="108"/>
      <c r="BK153" s="108"/>
      <c r="BL153" s="108"/>
      <c r="BM153" s="108"/>
      <c r="BN153" s="108"/>
      <c r="BO153" s="108"/>
      <c r="BP153" s="108"/>
      <c r="BQ153" s="108"/>
      <c r="BR153" s="108"/>
      <c r="BS153" s="108"/>
      <c r="BT153" s="108"/>
      <c r="BU153" s="108">
        <f t="shared" si="338"/>
        <v>0</v>
      </c>
      <c r="BV153" s="108">
        <f t="shared" si="339"/>
        <v>0</v>
      </c>
      <c r="BW153" s="108">
        <f t="shared" si="340"/>
        <v>0</v>
      </c>
      <c r="BX153" s="108">
        <f t="shared" si="341"/>
        <v>0</v>
      </c>
      <c r="BY153" s="108">
        <f t="shared" si="315"/>
        <v>0</v>
      </c>
      <c r="BZ153" s="108"/>
      <c r="CA153" s="108"/>
      <c r="CB153" s="108"/>
      <c r="CC153" s="108"/>
      <c r="CD153" s="108"/>
      <c r="CE153" s="108"/>
      <c r="CF153" s="108"/>
      <c r="CG153" s="108"/>
      <c r="CH153" s="108"/>
      <c r="CI153" s="108"/>
      <c r="CJ153" s="108"/>
      <c r="CK153" s="108"/>
      <c r="CL153" s="108">
        <f t="shared" si="342"/>
        <v>0</v>
      </c>
      <c r="CM153" s="108">
        <v>0</v>
      </c>
      <c r="CN153" s="108">
        <v>0</v>
      </c>
      <c r="CO153" s="108">
        <v>0</v>
      </c>
      <c r="CP153" s="108">
        <v>0</v>
      </c>
      <c r="CQ153" s="108"/>
      <c r="CR153" s="108"/>
      <c r="CS153" s="108"/>
      <c r="CT153" s="108"/>
      <c r="CU153" s="108"/>
      <c r="CV153" s="108"/>
      <c r="CW153" s="108"/>
      <c r="CX153" s="108"/>
      <c r="CY153" s="108"/>
      <c r="CZ153" s="108"/>
      <c r="DA153" s="108"/>
      <c r="DB153" s="108"/>
      <c r="DC153" s="108">
        <f t="shared" si="310"/>
        <v>7589</v>
      </c>
      <c r="DD153" s="108">
        <v>224.9</v>
      </c>
      <c r="DE153" s="108">
        <v>3021.2</v>
      </c>
      <c r="DF153" s="108">
        <v>2480.6</v>
      </c>
      <c r="DG153" s="108">
        <v>1862.3</v>
      </c>
      <c r="DH153" s="108">
        <v>15.7</v>
      </c>
      <c r="DI153" s="108">
        <v>125.4</v>
      </c>
      <c r="DJ153" s="108">
        <v>224.9</v>
      </c>
      <c r="DK153" s="108">
        <v>338.5</v>
      </c>
      <c r="DL153" s="108">
        <v>3177.7</v>
      </c>
      <c r="DM153" s="108">
        <v>3246.1</v>
      </c>
      <c r="DN153" s="108">
        <v>4368.8999999999996</v>
      </c>
      <c r="DO153" s="108">
        <v>5360.7</v>
      </c>
      <c r="DP153" s="108">
        <f>3100.4+2626.3</f>
        <v>5726.7000000000007</v>
      </c>
      <c r="DQ153" s="108">
        <v>6836.8</v>
      </c>
      <c r="DR153" s="108">
        <v>7410</v>
      </c>
      <c r="DS153" s="108">
        <v>7589</v>
      </c>
      <c r="DT153" s="108">
        <f t="shared" si="343"/>
        <v>0</v>
      </c>
      <c r="DU153" s="108">
        <v>0</v>
      </c>
      <c r="DV153" s="108">
        <v>0</v>
      </c>
      <c r="DW153" s="108">
        <v>0</v>
      </c>
      <c r="DX153" s="108">
        <v>0</v>
      </c>
      <c r="DY153" s="108"/>
      <c r="DZ153" s="108"/>
      <c r="EA153" s="108"/>
      <c r="EB153" s="108"/>
      <c r="EC153" s="108"/>
      <c r="ED153" s="108"/>
      <c r="EE153" s="108"/>
      <c r="EF153" s="108"/>
      <c r="EG153" s="108"/>
      <c r="EH153" s="108"/>
      <c r="EI153" s="108"/>
      <c r="EJ153" s="108"/>
      <c r="EK153" s="108">
        <v>19535</v>
      </c>
      <c r="EL153" s="108">
        <v>1877.5</v>
      </c>
      <c r="EM153" s="108">
        <v>6436</v>
      </c>
      <c r="EN153" s="108">
        <v>6232.3</v>
      </c>
      <c r="EO153" s="108">
        <v>4989.2</v>
      </c>
      <c r="EP153" s="108">
        <v>837</v>
      </c>
      <c r="EQ153" s="108">
        <v>1361</v>
      </c>
      <c r="ER153" s="108">
        <v>1877.5</v>
      </c>
      <c r="ES153" s="108">
        <v>5081.8999999999996</v>
      </c>
      <c r="ET153" s="108">
        <v>5967.8</v>
      </c>
      <c r="EU153" s="108">
        <v>8313.5</v>
      </c>
      <c r="EV153" s="108">
        <v>12863.9</v>
      </c>
      <c r="EW153" s="108">
        <v>10415.5</v>
      </c>
      <c r="EX153" s="108">
        <v>14545.8</v>
      </c>
      <c r="EY153" s="108">
        <v>14518.3</v>
      </c>
      <c r="EZ153" s="108">
        <v>15175.4</v>
      </c>
      <c r="FA153" s="108">
        <v>19535</v>
      </c>
      <c r="FB153" s="108">
        <v>7442</v>
      </c>
      <c r="FC153" s="108">
        <v>2054.1999999999998</v>
      </c>
      <c r="FD153" s="108">
        <v>1502.2</v>
      </c>
      <c r="FE153" s="108">
        <v>1478.3</v>
      </c>
      <c r="FF153" s="108">
        <v>2407.3000000000002</v>
      </c>
      <c r="FG153" s="108">
        <v>231</v>
      </c>
      <c r="FH153" s="108">
        <v>480.3</v>
      </c>
      <c r="FI153" s="108">
        <v>2054.1999999999998</v>
      </c>
      <c r="FJ153" s="108">
        <v>2693.4</v>
      </c>
      <c r="FK153" s="108">
        <v>3167.5</v>
      </c>
      <c r="FL153" s="108">
        <v>3556.4</v>
      </c>
      <c r="FM153" s="108">
        <v>4429.8999999999996</v>
      </c>
      <c r="FN153" s="108">
        <v>4455.5</v>
      </c>
      <c r="FO153" s="108">
        <v>5034.7</v>
      </c>
      <c r="FP153" s="108">
        <v>5508.6</v>
      </c>
      <c r="FQ153" s="108">
        <v>5671.9</v>
      </c>
      <c r="FR153" s="108">
        <v>7442</v>
      </c>
      <c r="FS153" s="108">
        <v>10450</v>
      </c>
      <c r="FT153" s="108">
        <v>4893.8</v>
      </c>
      <c r="FU153" s="108">
        <v>4978.7</v>
      </c>
      <c r="FV153" s="108">
        <v>1452.6</v>
      </c>
      <c r="FW153" s="108">
        <v>-875.1</v>
      </c>
      <c r="FX153" s="108">
        <v>110.3</v>
      </c>
      <c r="FY153" s="108">
        <v>683</v>
      </c>
      <c r="FZ153" s="108">
        <v>4893.8</v>
      </c>
      <c r="GA153" s="108">
        <v>5697.5</v>
      </c>
      <c r="GB153" s="108">
        <v>5829</v>
      </c>
      <c r="GC153" s="108">
        <v>9872.5</v>
      </c>
      <c r="GD153" s="108">
        <v>10698.9</v>
      </c>
      <c r="GE153" s="108">
        <v>11112.3</v>
      </c>
      <c r="GF153" s="108">
        <v>11325.1</v>
      </c>
      <c r="GG153" s="108">
        <v>11639.8</v>
      </c>
      <c r="GH153" s="108">
        <v>12292.3</v>
      </c>
      <c r="GI153" s="108">
        <v>10450</v>
      </c>
      <c r="GJ153" s="108"/>
      <c r="GK153" s="108">
        <v>3529.2</v>
      </c>
      <c r="GL153" s="108">
        <v>46.900000000000091</v>
      </c>
      <c r="GM153" s="108">
        <v>19788.5</v>
      </c>
      <c r="GN153" s="108">
        <v>-23364.6</v>
      </c>
      <c r="GO153" s="108">
        <v>1784.9</v>
      </c>
      <c r="GP153" s="108">
        <v>3525.2</v>
      </c>
      <c r="GQ153" s="108">
        <v>3529.2</v>
      </c>
      <c r="GR153" s="108">
        <v>3533.4</v>
      </c>
      <c r="GS153" s="108">
        <v>3535</v>
      </c>
      <c r="GT153" s="108">
        <v>3576.1</v>
      </c>
      <c r="GU153" s="108">
        <v>23354.3</v>
      </c>
      <c r="GV153" s="108">
        <v>23361.1</v>
      </c>
      <c r="GW153" s="108">
        <v>23364.6</v>
      </c>
      <c r="GX153" s="108">
        <v>23333.599999999999</v>
      </c>
      <c r="GY153" s="108">
        <v>6.3</v>
      </c>
      <c r="GZ153" s="108"/>
      <c r="HA153" s="108"/>
      <c r="HB153" s="108"/>
      <c r="HC153" s="108"/>
      <c r="HD153" s="108"/>
      <c r="HE153" s="108"/>
      <c r="HF153" s="108"/>
      <c r="HG153" s="108"/>
      <c r="HH153" s="108"/>
      <c r="HI153" s="108"/>
      <c r="HJ153" s="108"/>
      <c r="HK153" s="108"/>
      <c r="HL153" s="108"/>
      <c r="HM153" s="108"/>
      <c r="HN153" s="108"/>
      <c r="HO153" s="108"/>
      <c r="HP153" s="108"/>
      <c r="HQ153" s="108"/>
      <c r="HR153" s="108"/>
      <c r="HS153" s="108"/>
      <c r="HT153" s="108"/>
      <c r="HU153" s="108"/>
      <c r="HV153" s="108"/>
      <c r="HW153" s="108"/>
      <c r="HX153" s="108"/>
      <c r="HY153" s="108"/>
      <c r="HZ153" s="108"/>
      <c r="IA153" s="108"/>
      <c r="IB153" s="108"/>
      <c r="IC153" s="108"/>
      <c r="ID153" s="108"/>
      <c r="IE153" s="108"/>
      <c r="IF153" s="108"/>
      <c r="IG153" s="108"/>
      <c r="IH153" s="108"/>
    </row>
    <row r="154" spans="1:242" s="32" customFormat="1" ht="24" customHeight="1" x14ac:dyDescent="0.2">
      <c r="A154" s="112" t="s">
        <v>306</v>
      </c>
      <c r="B154" s="51">
        <v>143</v>
      </c>
      <c r="C154" s="51" t="s">
        <v>307</v>
      </c>
      <c r="D154" s="33"/>
      <c r="E154" s="108">
        <f t="shared" si="229"/>
        <v>0</v>
      </c>
      <c r="F154" s="108">
        <f t="shared" si="325"/>
        <v>0</v>
      </c>
      <c r="G154" s="108">
        <f t="shared" si="326"/>
        <v>0</v>
      </c>
      <c r="H154" s="108">
        <f t="shared" si="327"/>
        <v>0</v>
      </c>
      <c r="I154" s="108">
        <f t="shared" si="311"/>
        <v>0</v>
      </c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>
        <f t="shared" si="230"/>
        <v>0</v>
      </c>
      <c r="W154" s="108">
        <f t="shared" si="328"/>
        <v>0</v>
      </c>
      <c r="X154" s="108">
        <f t="shared" si="329"/>
        <v>0</v>
      </c>
      <c r="Y154" s="108">
        <f t="shared" si="330"/>
        <v>0</v>
      </c>
      <c r="Z154" s="108">
        <f t="shared" si="312"/>
        <v>0</v>
      </c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>
        <f t="shared" si="231"/>
        <v>0</v>
      </c>
      <c r="AN154" s="108">
        <f t="shared" si="331"/>
        <v>0</v>
      </c>
      <c r="AO154" s="108">
        <f t="shared" si="332"/>
        <v>0</v>
      </c>
      <c r="AP154" s="108">
        <f t="shared" si="333"/>
        <v>0</v>
      </c>
      <c r="AQ154" s="108">
        <f t="shared" si="313"/>
        <v>0</v>
      </c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>
        <f t="shared" si="334"/>
        <v>0</v>
      </c>
      <c r="BE154" s="108">
        <f t="shared" si="335"/>
        <v>0</v>
      </c>
      <c r="BF154" s="108">
        <f t="shared" si="336"/>
        <v>0</v>
      </c>
      <c r="BG154" s="108">
        <f t="shared" si="337"/>
        <v>0</v>
      </c>
      <c r="BH154" s="108">
        <f t="shared" si="314"/>
        <v>0</v>
      </c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>
        <f t="shared" si="338"/>
        <v>0</v>
      </c>
      <c r="BV154" s="108">
        <f t="shared" si="339"/>
        <v>0</v>
      </c>
      <c r="BW154" s="108">
        <f t="shared" si="340"/>
        <v>0</v>
      </c>
      <c r="BX154" s="108">
        <f t="shared" si="341"/>
        <v>0</v>
      </c>
      <c r="BY154" s="108">
        <f t="shared" si="315"/>
        <v>0</v>
      </c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>
        <f t="shared" si="342"/>
        <v>0</v>
      </c>
      <c r="CM154" s="108">
        <v>0</v>
      </c>
      <c r="CN154" s="108">
        <v>0</v>
      </c>
      <c r="CO154" s="108">
        <v>0</v>
      </c>
      <c r="CP154" s="108">
        <v>0</v>
      </c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>
        <f t="shared" si="310"/>
        <v>0</v>
      </c>
      <c r="DD154" s="108">
        <v>0</v>
      </c>
      <c r="DE154" s="108">
        <v>0</v>
      </c>
      <c r="DF154" s="108">
        <v>0</v>
      </c>
      <c r="DG154" s="108">
        <v>0</v>
      </c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>
        <f t="shared" si="343"/>
        <v>0</v>
      </c>
      <c r="DU154" s="108">
        <v>0</v>
      </c>
      <c r="DV154" s="108">
        <v>0</v>
      </c>
      <c r="DW154" s="108">
        <v>0</v>
      </c>
      <c r="DX154" s="108">
        <v>0</v>
      </c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>
        <v>0</v>
      </c>
      <c r="EL154" s="108">
        <v>0</v>
      </c>
      <c r="EM154" s="108">
        <v>0</v>
      </c>
      <c r="EN154" s="108">
        <v>0</v>
      </c>
      <c r="EO154" s="108">
        <v>0</v>
      </c>
      <c r="EP154" s="108"/>
      <c r="EQ154" s="108" t="s">
        <v>308</v>
      </c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/>
      <c r="FB154" s="108">
        <v>0</v>
      </c>
      <c r="FC154" s="108">
        <v>0</v>
      </c>
      <c r="FD154" s="108">
        <v>0</v>
      </c>
      <c r="FE154" s="108">
        <v>0</v>
      </c>
      <c r="FF154" s="108">
        <v>0</v>
      </c>
      <c r="FG154" s="108"/>
      <c r="FH154" s="108"/>
      <c r="FI154" s="108"/>
      <c r="FJ154" s="108"/>
      <c r="FK154" s="108"/>
      <c r="FL154" s="108"/>
      <c r="FM154" s="108"/>
      <c r="FN154" s="108"/>
      <c r="FO154" s="108"/>
      <c r="FP154" s="108"/>
      <c r="FQ154" s="108"/>
      <c r="FR154" s="108"/>
      <c r="FS154" s="108"/>
      <c r="FT154" s="108"/>
      <c r="FU154" s="108"/>
      <c r="FV154" s="108"/>
      <c r="FW154" s="108">
        <v>0</v>
      </c>
      <c r="FX154" s="108"/>
      <c r="FY154" s="108"/>
      <c r="FZ154" s="108"/>
      <c r="GA154" s="108"/>
      <c r="GB154" s="108"/>
      <c r="GC154" s="108"/>
      <c r="GD154" s="108"/>
      <c r="GE154" s="108"/>
      <c r="GF154" s="108"/>
      <c r="GG154" s="108"/>
      <c r="GH154" s="108"/>
      <c r="GI154" s="108"/>
      <c r="GJ154" s="108"/>
      <c r="GK154" s="108"/>
      <c r="GL154" s="108"/>
      <c r="GM154" s="108"/>
      <c r="GN154" s="108"/>
      <c r="GO154" s="108"/>
      <c r="GP154" s="108"/>
      <c r="GQ154" s="108"/>
      <c r="GR154" s="108"/>
      <c r="GS154" s="108"/>
      <c r="GT154" s="108"/>
      <c r="GU154" s="108"/>
      <c r="GV154" s="108"/>
      <c r="GW154" s="108"/>
      <c r="GX154" s="108"/>
      <c r="GY154" s="108"/>
      <c r="GZ154" s="108"/>
      <c r="HA154" s="108"/>
      <c r="HB154" s="108"/>
      <c r="HC154" s="108"/>
      <c r="HD154" s="108"/>
      <c r="HE154" s="108"/>
      <c r="HF154" s="108"/>
      <c r="HG154" s="108"/>
      <c r="HH154" s="108"/>
      <c r="HI154" s="108"/>
      <c r="HJ154" s="108"/>
      <c r="HK154" s="108"/>
      <c r="HL154" s="108"/>
      <c r="HM154" s="108"/>
      <c r="HN154" s="108"/>
      <c r="HO154" s="108"/>
      <c r="HP154" s="108">
        <v>-10</v>
      </c>
      <c r="HQ154" s="108"/>
      <c r="HR154" s="108"/>
      <c r="HS154" s="108"/>
      <c r="HT154" s="108"/>
      <c r="HU154" s="108"/>
      <c r="HV154" s="108"/>
      <c r="HW154" s="108"/>
      <c r="HX154" s="108"/>
      <c r="HY154" s="108"/>
      <c r="HZ154" s="108"/>
      <c r="IA154" s="108"/>
      <c r="IB154" s="108"/>
      <c r="IC154" s="108"/>
      <c r="ID154" s="108"/>
      <c r="IE154" s="108"/>
      <c r="IF154" s="108"/>
      <c r="IG154" s="108"/>
      <c r="IH154" s="108"/>
    </row>
    <row r="155" spans="1:242" s="32" customFormat="1" ht="12.95" customHeight="1" x14ac:dyDescent="0.2">
      <c r="A155" s="112" t="s">
        <v>309</v>
      </c>
      <c r="B155" s="51">
        <v>144</v>
      </c>
      <c r="C155" s="51" t="s">
        <v>310</v>
      </c>
      <c r="D155" s="33"/>
      <c r="E155" s="108">
        <f t="shared" si="229"/>
        <v>0</v>
      </c>
      <c r="F155" s="108">
        <f t="shared" si="325"/>
        <v>0</v>
      </c>
      <c r="G155" s="108">
        <f t="shared" si="326"/>
        <v>0</v>
      </c>
      <c r="H155" s="108">
        <f t="shared" si="327"/>
        <v>0</v>
      </c>
      <c r="I155" s="108">
        <f t="shared" si="311"/>
        <v>0</v>
      </c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>
        <f t="shared" si="230"/>
        <v>0</v>
      </c>
      <c r="W155" s="108">
        <f t="shared" si="328"/>
        <v>0</v>
      </c>
      <c r="X155" s="108">
        <f t="shared" si="329"/>
        <v>0</v>
      </c>
      <c r="Y155" s="108">
        <f t="shared" si="330"/>
        <v>0</v>
      </c>
      <c r="Z155" s="108">
        <f t="shared" si="312"/>
        <v>0</v>
      </c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>
        <f t="shared" si="231"/>
        <v>0</v>
      </c>
      <c r="AN155" s="108">
        <f t="shared" si="331"/>
        <v>0</v>
      </c>
      <c r="AO155" s="108">
        <f t="shared" si="332"/>
        <v>0</v>
      </c>
      <c r="AP155" s="108">
        <f t="shared" si="333"/>
        <v>0</v>
      </c>
      <c r="AQ155" s="108">
        <f t="shared" si="313"/>
        <v>0</v>
      </c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>
        <f t="shared" si="334"/>
        <v>0</v>
      </c>
      <c r="BE155" s="108">
        <f t="shared" si="335"/>
        <v>0</v>
      </c>
      <c r="BF155" s="108">
        <f t="shared" si="336"/>
        <v>0</v>
      </c>
      <c r="BG155" s="108">
        <f t="shared" si="337"/>
        <v>0</v>
      </c>
      <c r="BH155" s="108">
        <f t="shared" si="314"/>
        <v>0</v>
      </c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>
        <f t="shared" si="338"/>
        <v>0</v>
      </c>
      <c r="BV155" s="108">
        <f t="shared" si="339"/>
        <v>0</v>
      </c>
      <c r="BW155" s="108">
        <f t="shared" si="340"/>
        <v>0</v>
      </c>
      <c r="BX155" s="108">
        <f t="shared" si="341"/>
        <v>0</v>
      </c>
      <c r="BY155" s="108">
        <f t="shared" si="315"/>
        <v>0</v>
      </c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>
        <f t="shared" si="342"/>
        <v>0</v>
      </c>
      <c r="CM155" s="108">
        <v>0</v>
      </c>
      <c r="CN155" s="108">
        <v>0</v>
      </c>
      <c r="CO155" s="108">
        <v>0</v>
      </c>
      <c r="CP155" s="108">
        <v>0</v>
      </c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>
        <f t="shared" si="310"/>
        <v>0</v>
      </c>
      <c r="DD155" s="108">
        <v>0</v>
      </c>
      <c r="DE155" s="108">
        <v>0</v>
      </c>
      <c r="DF155" s="108">
        <v>0</v>
      </c>
      <c r="DG155" s="108">
        <v>0</v>
      </c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>
        <f t="shared" si="343"/>
        <v>0</v>
      </c>
      <c r="DU155" s="108">
        <v>0</v>
      </c>
      <c r="DV155" s="108">
        <v>0</v>
      </c>
      <c r="DW155" s="108">
        <v>0</v>
      </c>
      <c r="DX155" s="108">
        <v>0</v>
      </c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>
        <v>0</v>
      </c>
      <c r="EL155" s="108">
        <v>0</v>
      </c>
      <c r="EM155" s="108">
        <v>0</v>
      </c>
      <c r="EN155" s="108">
        <v>0</v>
      </c>
      <c r="EO155" s="108">
        <v>0</v>
      </c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/>
      <c r="FB155" s="108">
        <v>0</v>
      </c>
      <c r="FC155" s="108">
        <v>0</v>
      </c>
      <c r="FD155" s="108">
        <v>0</v>
      </c>
      <c r="FE155" s="108">
        <v>0</v>
      </c>
      <c r="FF155" s="108">
        <v>0</v>
      </c>
      <c r="FG155" s="108"/>
      <c r="FH155" s="108"/>
      <c r="FI155" s="108"/>
      <c r="FJ155" s="108"/>
      <c r="FK155" s="108"/>
      <c r="FL155" s="108"/>
      <c r="FM155" s="108"/>
      <c r="FN155" s="108"/>
      <c r="FO155" s="108"/>
      <c r="FP155" s="108"/>
      <c r="FQ155" s="108"/>
      <c r="FR155" s="108"/>
      <c r="FS155" s="108"/>
      <c r="FT155" s="108"/>
      <c r="FU155" s="108"/>
      <c r="FV155" s="108"/>
      <c r="FW155" s="108">
        <v>0</v>
      </c>
      <c r="FX155" s="108"/>
      <c r="FY155" s="108"/>
      <c r="FZ155" s="108"/>
      <c r="GA155" s="108"/>
      <c r="GB155" s="108"/>
      <c r="GC155" s="108"/>
      <c r="GD155" s="108"/>
      <c r="GE155" s="108"/>
      <c r="GF155" s="108"/>
      <c r="GG155" s="108"/>
      <c r="GH155" s="108"/>
      <c r="GI155" s="108"/>
      <c r="GJ155" s="108">
        <v>392282.9</v>
      </c>
      <c r="GK155" s="108">
        <v>1358.9</v>
      </c>
      <c r="GL155" s="108">
        <v>30878.9</v>
      </c>
      <c r="GM155" s="108">
        <v>27040.7</v>
      </c>
      <c r="GN155" s="108">
        <v>333006.2</v>
      </c>
      <c r="GO155" s="108">
        <v>226.5</v>
      </c>
      <c r="GP155" s="108">
        <v>868.5</v>
      </c>
      <c r="GQ155" s="108">
        <v>1358.9</v>
      </c>
      <c r="GR155" s="108">
        <v>16398.099999999999</v>
      </c>
      <c r="GS155" s="108">
        <v>20642.900000000001</v>
      </c>
      <c r="GT155" s="108">
        <v>32237.8</v>
      </c>
      <c r="GU155" s="108">
        <v>46068.800000000003</v>
      </c>
      <c r="GV155" s="108">
        <v>48219.6</v>
      </c>
      <c r="GW155" s="108">
        <v>59278.5</v>
      </c>
      <c r="GX155" s="108">
        <v>60253.3</v>
      </c>
      <c r="GY155" s="108">
        <v>63073.5</v>
      </c>
      <c r="GZ155" s="108">
        <v>392284.7</v>
      </c>
      <c r="HA155" s="108">
        <v>299899.3</v>
      </c>
      <c r="HB155" s="108">
        <v>935.5</v>
      </c>
      <c r="HC155" s="108">
        <v>9203.6</v>
      </c>
      <c r="HD155" s="108">
        <v>196442.8</v>
      </c>
      <c r="HE155" s="108">
        <v>93317.4</v>
      </c>
      <c r="HF155" s="108">
        <v>603.9</v>
      </c>
      <c r="HG155" s="108">
        <v>758.7</v>
      </c>
      <c r="HH155" s="108">
        <v>935.5</v>
      </c>
      <c r="HI155" s="108">
        <v>1531.1</v>
      </c>
      <c r="HJ155" s="108">
        <v>9201.6</v>
      </c>
      <c r="HK155" s="108">
        <v>10139.1</v>
      </c>
      <c r="HL155" s="108">
        <v>13663.7</v>
      </c>
      <c r="HM155" s="108">
        <v>16757.7</v>
      </c>
      <c r="HN155" s="108">
        <v>206581.9</v>
      </c>
      <c r="HO155" s="108">
        <v>214639.9</v>
      </c>
      <c r="HP155" s="108">
        <v>227840.7</v>
      </c>
      <c r="HQ155" s="108">
        <v>299899.3</v>
      </c>
      <c r="HR155" s="108">
        <v>337363</v>
      </c>
      <c r="HS155" s="108">
        <v>5368.9</v>
      </c>
      <c r="HT155" s="108">
        <v>21894.6</v>
      </c>
      <c r="HU155" s="108">
        <v>83961.600000000006</v>
      </c>
      <c r="HV155" s="108">
        <v>226137.9</v>
      </c>
      <c r="HW155" s="108">
        <v>118.9</v>
      </c>
      <c r="HX155" s="108">
        <v>3559.9</v>
      </c>
      <c r="HY155" s="108">
        <v>5368.9</v>
      </c>
      <c r="HZ155" s="108">
        <v>10109.9</v>
      </c>
      <c r="IA155" s="108">
        <v>14841.9</v>
      </c>
      <c r="IB155" s="108">
        <v>27263.5</v>
      </c>
      <c r="IC155" s="108">
        <v>53033</v>
      </c>
      <c r="ID155" s="108">
        <v>89512.4</v>
      </c>
      <c r="IE155" s="108">
        <v>111225.1</v>
      </c>
      <c r="IF155" s="108">
        <v>135708.79999999999</v>
      </c>
      <c r="IG155" s="108">
        <v>155432.6</v>
      </c>
      <c r="IH155" s="108">
        <v>337363</v>
      </c>
    </row>
    <row r="156" spans="1:242" s="32" customFormat="1" ht="12.95" customHeight="1" x14ac:dyDescent="0.2">
      <c r="A156" s="112" t="s">
        <v>296</v>
      </c>
      <c r="B156" s="51">
        <v>145</v>
      </c>
      <c r="C156" s="51" t="s">
        <v>311</v>
      </c>
      <c r="D156" s="33"/>
      <c r="E156" s="108">
        <f t="shared" si="229"/>
        <v>0</v>
      </c>
      <c r="F156" s="108">
        <f t="shared" si="325"/>
        <v>0</v>
      </c>
      <c r="G156" s="108">
        <f t="shared" si="326"/>
        <v>0</v>
      </c>
      <c r="H156" s="108">
        <f t="shared" si="327"/>
        <v>0</v>
      </c>
      <c r="I156" s="108">
        <f t="shared" si="311"/>
        <v>0</v>
      </c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>
        <f t="shared" si="230"/>
        <v>0</v>
      </c>
      <c r="W156" s="108">
        <f t="shared" si="328"/>
        <v>0</v>
      </c>
      <c r="X156" s="108">
        <f t="shared" si="329"/>
        <v>0</v>
      </c>
      <c r="Y156" s="108">
        <f t="shared" si="330"/>
        <v>0</v>
      </c>
      <c r="Z156" s="108">
        <f t="shared" si="312"/>
        <v>0</v>
      </c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>
        <f t="shared" si="231"/>
        <v>0</v>
      </c>
      <c r="AN156" s="108">
        <f t="shared" si="331"/>
        <v>0</v>
      </c>
      <c r="AO156" s="108">
        <f t="shared" si="332"/>
        <v>0</v>
      </c>
      <c r="AP156" s="108">
        <f t="shared" si="333"/>
        <v>0</v>
      </c>
      <c r="AQ156" s="108">
        <f t="shared" si="313"/>
        <v>0</v>
      </c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>
        <f t="shared" si="334"/>
        <v>0</v>
      </c>
      <c r="BE156" s="108">
        <f t="shared" si="335"/>
        <v>0</v>
      </c>
      <c r="BF156" s="108">
        <f t="shared" si="336"/>
        <v>0</v>
      </c>
      <c r="BG156" s="108">
        <f t="shared" si="337"/>
        <v>0</v>
      </c>
      <c r="BH156" s="108">
        <f t="shared" si="314"/>
        <v>0</v>
      </c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>
        <f t="shared" si="338"/>
        <v>0</v>
      </c>
      <c r="BV156" s="108">
        <f t="shared" si="339"/>
        <v>0</v>
      </c>
      <c r="BW156" s="108">
        <f t="shared" si="340"/>
        <v>0</v>
      </c>
      <c r="BX156" s="108">
        <f t="shared" si="341"/>
        <v>0</v>
      </c>
      <c r="BY156" s="108">
        <f t="shared" si="315"/>
        <v>0</v>
      </c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>
        <f t="shared" si="342"/>
        <v>0</v>
      </c>
      <c r="CM156" s="108">
        <v>0</v>
      </c>
      <c r="CN156" s="108">
        <v>0</v>
      </c>
      <c r="CO156" s="108">
        <v>0</v>
      </c>
      <c r="CP156" s="108">
        <v>0</v>
      </c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>
        <f t="shared" si="310"/>
        <v>0</v>
      </c>
      <c r="DD156" s="108">
        <v>0</v>
      </c>
      <c r="DE156" s="108">
        <v>0</v>
      </c>
      <c r="DF156" s="108">
        <v>0</v>
      </c>
      <c r="DG156" s="108">
        <v>0</v>
      </c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>
        <f t="shared" si="343"/>
        <v>6275</v>
      </c>
      <c r="DU156" s="108">
        <v>106.3</v>
      </c>
      <c r="DV156" s="108">
        <v>180.1</v>
      </c>
      <c r="DW156" s="108">
        <v>751.2</v>
      </c>
      <c r="DX156" s="108">
        <v>5237.3999999999996</v>
      </c>
      <c r="DY156" s="108">
        <v>0.8</v>
      </c>
      <c r="DZ156" s="108">
        <v>106.3</v>
      </c>
      <c r="EA156" s="108">
        <v>106.3</v>
      </c>
      <c r="EB156" s="108">
        <v>106.3</v>
      </c>
      <c r="EC156" s="108">
        <v>110.8</v>
      </c>
      <c r="ED156" s="108">
        <v>286.39999999999998</v>
      </c>
      <c r="EE156" s="108">
        <v>544.9</v>
      </c>
      <c r="EF156" s="108">
        <v>929.3</v>
      </c>
      <c r="EG156" s="108">
        <v>1037.5999999999999</v>
      </c>
      <c r="EH156" s="108">
        <v>1041.4000000000001</v>
      </c>
      <c r="EI156" s="108">
        <v>1898.5</v>
      </c>
      <c r="EJ156" s="108">
        <v>6275</v>
      </c>
      <c r="EK156" s="108">
        <v>0</v>
      </c>
      <c r="EL156" s="108">
        <v>0</v>
      </c>
      <c r="EM156" s="108">
        <v>0</v>
      </c>
      <c r="EN156" s="108">
        <v>0</v>
      </c>
      <c r="EO156" s="108">
        <v>0</v>
      </c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/>
      <c r="FB156" s="108">
        <v>30</v>
      </c>
      <c r="FC156" s="108">
        <v>0</v>
      </c>
      <c r="FD156" s="108">
        <v>0</v>
      </c>
      <c r="FE156" s="108">
        <v>0</v>
      </c>
      <c r="FF156" s="108">
        <v>30</v>
      </c>
      <c r="FG156" s="108"/>
      <c r="FH156" s="108"/>
      <c r="FI156" s="108"/>
      <c r="FJ156" s="108"/>
      <c r="FK156" s="108"/>
      <c r="FL156" s="108"/>
      <c r="FM156" s="108"/>
      <c r="FN156" s="108"/>
      <c r="FO156" s="108"/>
      <c r="FP156" s="108"/>
      <c r="FQ156" s="108"/>
      <c r="FR156" s="108">
        <v>30</v>
      </c>
      <c r="FS156" s="108"/>
      <c r="FT156" s="108"/>
      <c r="FU156" s="108"/>
      <c r="FV156" s="108"/>
      <c r="FW156" s="108">
        <v>0</v>
      </c>
      <c r="FX156" s="108"/>
      <c r="FY156" s="108"/>
      <c r="FZ156" s="108"/>
      <c r="GA156" s="108"/>
      <c r="GB156" s="108"/>
      <c r="GC156" s="108"/>
      <c r="GD156" s="108"/>
      <c r="GE156" s="108"/>
      <c r="GF156" s="108"/>
      <c r="GG156" s="108"/>
      <c r="GH156" s="108"/>
      <c r="GI156" s="108"/>
      <c r="GJ156" s="108"/>
      <c r="GK156" s="108"/>
      <c r="GL156" s="108"/>
      <c r="GM156" s="108"/>
      <c r="GN156" s="108"/>
      <c r="GO156" s="108"/>
      <c r="GP156" s="108"/>
      <c r="GQ156" s="108"/>
      <c r="GR156" s="108"/>
      <c r="GS156" s="108"/>
      <c r="GT156" s="108"/>
      <c r="GU156" s="108"/>
      <c r="GV156" s="108"/>
      <c r="GW156" s="108"/>
      <c r="GX156" s="108"/>
      <c r="GY156" s="108"/>
      <c r="GZ156" s="108"/>
      <c r="HA156" s="108"/>
      <c r="HB156" s="108"/>
      <c r="HC156" s="108"/>
      <c r="HD156" s="108"/>
      <c r="HE156" s="108"/>
      <c r="HF156" s="108"/>
      <c r="HG156" s="108"/>
      <c r="HH156" s="108"/>
      <c r="HI156" s="108"/>
      <c r="HJ156" s="108"/>
      <c r="HK156" s="108"/>
      <c r="HL156" s="108"/>
      <c r="HM156" s="108"/>
      <c r="HN156" s="108"/>
      <c r="HO156" s="108"/>
      <c r="HP156" s="108"/>
      <c r="HQ156" s="108"/>
      <c r="HR156" s="108"/>
      <c r="HS156" s="108"/>
      <c r="HT156" s="108"/>
      <c r="HU156" s="108"/>
      <c r="HV156" s="108"/>
      <c r="HW156" s="108"/>
      <c r="HX156" s="108"/>
      <c r="HY156" s="108"/>
      <c r="HZ156" s="108"/>
      <c r="IA156" s="108"/>
      <c r="IB156" s="108"/>
      <c r="IC156" s="108"/>
      <c r="ID156" s="108"/>
      <c r="IE156" s="108"/>
      <c r="IF156" s="108"/>
      <c r="IG156" s="108"/>
      <c r="IH156" s="108"/>
    </row>
    <row r="157" spans="1:242" s="32" customFormat="1" ht="24" customHeight="1" x14ac:dyDescent="0.2">
      <c r="A157" s="112" t="s">
        <v>312</v>
      </c>
      <c r="B157" s="51">
        <v>146</v>
      </c>
      <c r="C157" s="51" t="s">
        <v>313</v>
      </c>
      <c r="D157" s="33"/>
      <c r="E157" s="108">
        <f t="shared" si="229"/>
        <v>0</v>
      </c>
      <c r="F157" s="108">
        <f t="shared" si="325"/>
        <v>0</v>
      </c>
      <c r="G157" s="108">
        <f t="shared" si="326"/>
        <v>0</v>
      </c>
      <c r="H157" s="108">
        <f t="shared" si="327"/>
        <v>0</v>
      </c>
      <c r="I157" s="108">
        <f t="shared" si="311"/>
        <v>0</v>
      </c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>
        <f t="shared" si="230"/>
        <v>0</v>
      </c>
      <c r="W157" s="108">
        <f t="shared" si="328"/>
        <v>0</v>
      </c>
      <c r="X157" s="108">
        <f t="shared" si="329"/>
        <v>0</v>
      </c>
      <c r="Y157" s="108">
        <f t="shared" si="330"/>
        <v>0</v>
      </c>
      <c r="Z157" s="108">
        <f t="shared" si="312"/>
        <v>0</v>
      </c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>
        <f t="shared" si="231"/>
        <v>111</v>
      </c>
      <c r="AN157" s="108">
        <f t="shared" si="331"/>
        <v>0</v>
      </c>
      <c r="AO157" s="108">
        <f t="shared" si="332"/>
        <v>0</v>
      </c>
      <c r="AP157" s="108">
        <f t="shared" si="333"/>
        <v>0</v>
      </c>
      <c r="AQ157" s="108">
        <f t="shared" si="313"/>
        <v>111</v>
      </c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>
        <v>111</v>
      </c>
      <c r="BD157" s="108">
        <f t="shared" si="334"/>
        <v>391</v>
      </c>
      <c r="BE157" s="108">
        <f t="shared" si="335"/>
        <v>0</v>
      </c>
      <c r="BF157" s="108">
        <f t="shared" si="336"/>
        <v>0</v>
      </c>
      <c r="BG157" s="108">
        <f t="shared" si="337"/>
        <v>0</v>
      </c>
      <c r="BH157" s="108">
        <f t="shared" si="314"/>
        <v>391</v>
      </c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>
        <v>391</v>
      </c>
      <c r="BU157" s="108">
        <f t="shared" si="338"/>
        <v>0</v>
      </c>
      <c r="BV157" s="108">
        <f t="shared" si="339"/>
        <v>0</v>
      </c>
      <c r="BW157" s="108">
        <f t="shared" si="340"/>
        <v>0</v>
      </c>
      <c r="BX157" s="108">
        <f t="shared" si="341"/>
        <v>0</v>
      </c>
      <c r="BY157" s="108">
        <f t="shared" si="315"/>
        <v>0</v>
      </c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>
        <f t="shared" si="342"/>
        <v>0</v>
      </c>
      <c r="CM157" s="108">
        <v>0</v>
      </c>
      <c r="CN157" s="108">
        <v>0</v>
      </c>
      <c r="CO157" s="108">
        <v>0</v>
      </c>
      <c r="CP157" s="108">
        <v>0</v>
      </c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>
        <f t="shared" si="310"/>
        <v>0</v>
      </c>
      <c r="DD157" s="108">
        <v>0</v>
      </c>
      <c r="DE157" s="108">
        <v>0</v>
      </c>
      <c r="DF157" s="108">
        <v>0</v>
      </c>
      <c r="DG157" s="108">
        <v>0</v>
      </c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>
        <f t="shared" si="343"/>
        <v>8489</v>
      </c>
      <c r="DU157" s="108">
        <v>902.2</v>
      </c>
      <c r="DV157" s="108">
        <v>4224.3</v>
      </c>
      <c r="DW157" s="108">
        <v>1854.1</v>
      </c>
      <c r="DX157" s="108">
        <v>1508.4</v>
      </c>
      <c r="DY157" s="108">
        <f>574-0.8</f>
        <v>573.20000000000005</v>
      </c>
      <c r="DZ157" s="108">
        <v>627.20000000000005</v>
      </c>
      <c r="EA157" s="108">
        <f>811.7+90.5</f>
        <v>902.2</v>
      </c>
      <c r="EB157" s="108">
        <f>3997.8+108.2</f>
        <v>4106</v>
      </c>
      <c r="EC157" s="108">
        <f>4339.9+108.2</f>
        <v>4448.0999999999995</v>
      </c>
      <c r="ED157" s="108">
        <f>5005.7+120.8</f>
        <v>5126.5</v>
      </c>
      <c r="EE157" s="108">
        <f>5555.6+120.8</f>
        <v>5676.4000000000005</v>
      </c>
      <c r="EF157" s="108">
        <f>5841.9+134.1</f>
        <v>5976</v>
      </c>
      <c r="EG157" s="108">
        <v>6980.6</v>
      </c>
      <c r="EH157" s="108">
        <f>7985+169.2</f>
        <v>8154.2</v>
      </c>
      <c r="EI157" s="108">
        <f>9108.2+223.7</f>
        <v>9331.9000000000015</v>
      </c>
      <c r="EJ157" s="108">
        <f>14764-6275</f>
        <v>8489</v>
      </c>
      <c r="EK157" s="108">
        <v>0</v>
      </c>
      <c r="EL157" s="108">
        <v>0</v>
      </c>
      <c r="EM157" s="108">
        <v>0</v>
      </c>
      <c r="EN157" s="108">
        <v>0</v>
      </c>
      <c r="EO157" s="108">
        <v>0</v>
      </c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/>
      <c r="FB157" s="108">
        <v>340152</v>
      </c>
      <c r="FC157" s="108">
        <v>0</v>
      </c>
      <c r="FD157" s="108">
        <v>32892.6</v>
      </c>
      <c r="FE157" s="108">
        <v>14645.9</v>
      </c>
      <c r="FF157" s="108">
        <v>292613.5</v>
      </c>
      <c r="FG157" s="108"/>
      <c r="FH157" s="108"/>
      <c r="FI157" s="108"/>
      <c r="FJ157" s="108">
        <v>32865.1</v>
      </c>
      <c r="FK157" s="108">
        <v>32881.599999999999</v>
      </c>
      <c r="FL157" s="108">
        <v>32892.6</v>
      </c>
      <c r="FM157" s="108">
        <v>32916.9</v>
      </c>
      <c r="FN157" s="108">
        <v>39322.9</v>
      </c>
      <c r="FO157" s="108">
        <v>47538.5</v>
      </c>
      <c r="FP157" s="108">
        <v>58057.5</v>
      </c>
      <c r="FQ157" s="108">
        <v>58060.1</v>
      </c>
      <c r="FR157" s="108">
        <v>340152</v>
      </c>
      <c r="FS157" s="108">
        <v>172073</v>
      </c>
      <c r="FT157" s="108">
        <v>49326.5</v>
      </c>
      <c r="FU157" s="108">
        <v>8160</v>
      </c>
      <c r="FV157" s="108">
        <v>60986.1</v>
      </c>
      <c r="FW157" s="108">
        <v>53600.4</v>
      </c>
      <c r="FX157" s="108">
        <v>7.4</v>
      </c>
      <c r="FY157" s="108">
        <v>7.9</v>
      </c>
      <c r="FZ157" s="108">
        <v>49326.5</v>
      </c>
      <c r="GA157" s="108">
        <v>49342.1</v>
      </c>
      <c r="GB157" s="108">
        <v>49342.1</v>
      </c>
      <c r="GC157" s="108">
        <v>57486.5</v>
      </c>
      <c r="GD157" s="108">
        <v>78992.3</v>
      </c>
      <c r="GE157" s="108">
        <v>78992.3</v>
      </c>
      <c r="GF157" s="108">
        <v>118472.6</v>
      </c>
      <c r="GG157" s="108">
        <v>118521.2</v>
      </c>
      <c r="GH157" s="108">
        <v>118522.1</v>
      </c>
      <c r="GI157" s="108">
        <v>172073</v>
      </c>
      <c r="GJ157" s="108">
        <v>206740.7</v>
      </c>
      <c r="GK157" s="108">
        <v>76527.7</v>
      </c>
      <c r="GL157" s="108">
        <v>23779.200000000001</v>
      </c>
      <c r="GM157" s="108">
        <v>55807.9</v>
      </c>
      <c r="GN157" s="108">
        <v>50625.9</v>
      </c>
      <c r="GO157" s="108">
        <v>0.5</v>
      </c>
      <c r="GP157" s="108">
        <v>0</v>
      </c>
      <c r="GQ157" s="108">
        <v>76527.7</v>
      </c>
      <c r="GR157" s="108">
        <v>76527.7</v>
      </c>
      <c r="GS157" s="108">
        <v>76527.7</v>
      </c>
      <c r="GT157" s="108">
        <v>100306.9</v>
      </c>
      <c r="GU157" s="108">
        <v>156114.79999999999</v>
      </c>
      <c r="GV157" s="108">
        <v>156114.79999999999</v>
      </c>
      <c r="GW157" s="108">
        <v>156114.79999999999</v>
      </c>
      <c r="GX157" s="108">
        <v>206740.7</v>
      </c>
      <c r="GY157" s="108">
        <v>206740.7</v>
      </c>
      <c r="GZ157" s="108">
        <v>206740.7</v>
      </c>
      <c r="HA157" s="108">
        <v>145478.39999999999</v>
      </c>
      <c r="HB157" s="108">
        <v>43670.1</v>
      </c>
      <c r="HC157" s="108">
        <v>42957.4</v>
      </c>
      <c r="HD157" s="108">
        <v>36989.9</v>
      </c>
      <c r="HE157" s="108">
        <v>21861</v>
      </c>
      <c r="HF157" s="108"/>
      <c r="HG157" s="108"/>
      <c r="HH157" s="108">
        <v>43670.1</v>
      </c>
      <c r="HI157" s="108">
        <v>43670.1</v>
      </c>
      <c r="HJ157" s="108">
        <v>43670.1</v>
      </c>
      <c r="HK157" s="108">
        <v>86627.5</v>
      </c>
      <c r="HL157" s="108">
        <v>86627.5</v>
      </c>
      <c r="HM157" s="108">
        <v>86627.5</v>
      </c>
      <c r="HN157" s="108">
        <v>123617.4</v>
      </c>
      <c r="HO157" s="108">
        <v>123617.4</v>
      </c>
      <c r="HP157" s="108">
        <v>123617.4</v>
      </c>
      <c r="HQ157" s="108">
        <v>145478.39999999999</v>
      </c>
      <c r="HR157" s="108">
        <v>143565.20000000001</v>
      </c>
      <c r="HS157" s="108">
        <v>31583.200000000001</v>
      </c>
      <c r="HT157" s="108">
        <v>37548.6</v>
      </c>
      <c r="HU157" s="108">
        <v>28911.8</v>
      </c>
      <c r="HV157" s="108">
        <v>45521.599999999999</v>
      </c>
      <c r="HW157" s="108"/>
      <c r="HX157" s="108"/>
      <c r="HY157" s="108">
        <v>31583.200000000001</v>
      </c>
      <c r="HZ157" s="108">
        <v>31151.3</v>
      </c>
      <c r="IA157" s="108">
        <v>31145.8</v>
      </c>
      <c r="IB157" s="108">
        <v>69131.8</v>
      </c>
      <c r="IC157" s="108">
        <v>69138.5</v>
      </c>
      <c r="ID157" s="108">
        <v>69135.199999999997</v>
      </c>
      <c r="IE157" s="108">
        <v>98043.6</v>
      </c>
      <c r="IF157" s="108">
        <v>97828.5</v>
      </c>
      <c r="IG157" s="108">
        <v>97831.8</v>
      </c>
      <c r="IH157" s="108">
        <v>143565.20000000001</v>
      </c>
    </row>
    <row r="158" spans="1:242" s="32" customFormat="1" ht="24" customHeight="1" x14ac:dyDescent="0.2">
      <c r="A158" s="112" t="s">
        <v>314</v>
      </c>
      <c r="B158" s="51">
        <v>147</v>
      </c>
      <c r="C158" s="51" t="s">
        <v>315</v>
      </c>
      <c r="D158" s="30"/>
      <c r="E158" s="108">
        <f t="shared" si="229"/>
        <v>199</v>
      </c>
      <c r="F158" s="108">
        <f t="shared" si="325"/>
        <v>0</v>
      </c>
      <c r="G158" s="108">
        <f t="shared" si="326"/>
        <v>0</v>
      </c>
      <c r="H158" s="108">
        <f t="shared" si="327"/>
        <v>0</v>
      </c>
      <c r="I158" s="108">
        <f t="shared" si="311"/>
        <v>199</v>
      </c>
      <c r="J158" s="108">
        <f t="shared" ref="J158:U158" si="398">J159+J165+J189+J192</f>
        <v>0</v>
      </c>
      <c r="K158" s="108">
        <f t="shared" si="398"/>
        <v>0</v>
      </c>
      <c r="L158" s="108">
        <f t="shared" si="398"/>
        <v>0</v>
      </c>
      <c r="M158" s="108">
        <f t="shared" si="398"/>
        <v>0</v>
      </c>
      <c r="N158" s="108">
        <f t="shared" si="398"/>
        <v>0</v>
      </c>
      <c r="O158" s="108">
        <f t="shared" si="398"/>
        <v>0</v>
      </c>
      <c r="P158" s="108">
        <f t="shared" si="398"/>
        <v>0</v>
      </c>
      <c r="Q158" s="108">
        <f t="shared" si="398"/>
        <v>0</v>
      </c>
      <c r="R158" s="108">
        <f t="shared" si="398"/>
        <v>0</v>
      </c>
      <c r="S158" s="108">
        <f t="shared" si="398"/>
        <v>0</v>
      </c>
      <c r="T158" s="108">
        <f t="shared" si="398"/>
        <v>0</v>
      </c>
      <c r="U158" s="108">
        <f t="shared" si="398"/>
        <v>199</v>
      </c>
      <c r="V158" s="108">
        <f t="shared" si="230"/>
        <v>426.7</v>
      </c>
      <c r="W158" s="108">
        <f t="shared" si="328"/>
        <v>0</v>
      </c>
      <c r="X158" s="108">
        <f t="shared" si="329"/>
        <v>0</v>
      </c>
      <c r="Y158" s="108">
        <f t="shared" si="330"/>
        <v>0</v>
      </c>
      <c r="Z158" s="108">
        <f t="shared" si="312"/>
        <v>426.7</v>
      </c>
      <c r="AA158" s="108">
        <f t="shared" ref="AA158:AL158" si="399">AA159+AA165+AA189+AA192</f>
        <v>0</v>
      </c>
      <c r="AB158" s="108">
        <f t="shared" si="399"/>
        <v>0</v>
      </c>
      <c r="AC158" s="108">
        <f t="shared" si="399"/>
        <v>0</v>
      </c>
      <c r="AD158" s="108">
        <f t="shared" si="399"/>
        <v>0</v>
      </c>
      <c r="AE158" s="108">
        <f t="shared" si="399"/>
        <v>0</v>
      </c>
      <c r="AF158" s="108">
        <f t="shared" si="399"/>
        <v>0</v>
      </c>
      <c r="AG158" s="108">
        <f t="shared" si="399"/>
        <v>0</v>
      </c>
      <c r="AH158" s="108">
        <f t="shared" si="399"/>
        <v>0</v>
      </c>
      <c r="AI158" s="108">
        <f t="shared" si="399"/>
        <v>0</v>
      </c>
      <c r="AJ158" s="108">
        <f t="shared" si="399"/>
        <v>0</v>
      </c>
      <c r="AK158" s="108">
        <f t="shared" si="399"/>
        <v>0</v>
      </c>
      <c r="AL158" s="108">
        <f t="shared" si="399"/>
        <v>426.7</v>
      </c>
      <c r="AM158" s="108">
        <f t="shared" si="231"/>
        <v>1631.6</v>
      </c>
      <c r="AN158" s="108">
        <f t="shared" si="331"/>
        <v>0</v>
      </c>
      <c r="AO158" s="108">
        <f t="shared" si="332"/>
        <v>0</v>
      </c>
      <c r="AP158" s="108">
        <f t="shared" si="333"/>
        <v>0</v>
      </c>
      <c r="AQ158" s="108">
        <f t="shared" si="313"/>
        <v>1631.6</v>
      </c>
      <c r="AR158" s="108">
        <f t="shared" ref="AR158:BC158" si="400">AR159+AR165+AR189+AR192</f>
        <v>0</v>
      </c>
      <c r="AS158" s="108">
        <f t="shared" si="400"/>
        <v>0</v>
      </c>
      <c r="AT158" s="108">
        <f t="shared" si="400"/>
        <v>0</v>
      </c>
      <c r="AU158" s="108">
        <f t="shared" si="400"/>
        <v>0</v>
      </c>
      <c r="AV158" s="108">
        <f t="shared" si="400"/>
        <v>0</v>
      </c>
      <c r="AW158" s="108">
        <f t="shared" si="400"/>
        <v>0</v>
      </c>
      <c r="AX158" s="108">
        <f t="shared" si="400"/>
        <v>0</v>
      </c>
      <c r="AY158" s="108">
        <f t="shared" si="400"/>
        <v>0</v>
      </c>
      <c r="AZ158" s="108">
        <f t="shared" si="400"/>
        <v>0</v>
      </c>
      <c r="BA158" s="108">
        <f t="shared" si="400"/>
        <v>0</v>
      </c>
      <c r="BB158" s="108">
        <f t="shared" si="400"/>
        <v>0</v>
      </c>
      <c r="BC158" s="108">
        <f t="shared" si="400"/>
        <v>1631.6</v>
      </c>
      <c r="BD158" s="108">
        <f t="shared" si="334"/>
        <v>10514</v>
      </c>
      <c r="BE158" s="108">
        <f t="shared" si="335"/>
        <v>0</v>
      </c>
      <c r="BF158" s="108">
        <f t="shared" si="336"/>
        <v>0</v>
      </c>
      <c r="BG158" s="108">
        <f t="shared" si="337"/>
        <v>0</v>
      </c>
      <c r="BH158" s="108">
        <f t="shared" si="314"/>
        <v>10514</v>
      </c>
      <c r="BI158" s="108">
        <f t="shared" ref="BI158:BT158" si="401">BI159+BI165+BI189+BI192</f>
        <v>0</v>
      </c>
      <c r="BJ158" s="108">
        <f t="shared" si="401"/>
        <v>0</v>
      </c>
      <c r="BK158" s="108">
        <f t="shared" si="401"/>
        <v>0</v>
      </c>
      <c r="BL158" s="108">
        <f t="shared" si="401"/>
        <v>0</v>
      </c>
      <c r="BM158" s="108">
        <f t="shared" si="401"/>
        <v>0</v>
      </c>
      <c r="BN158" s="108">
        <f t="shared" si="401"/>
        <v>0</v>
      </c>
      <c r="BO158" s="108">
        <f t="shared" si="401"/>
        <v>0</v>
      </c>
      <c r="BP158" s="108">
        <f t="shared" si="401"/>
        <v>0</v>
      </c>
      <c r="BQ158" s="108">
        <f t="shared" si="401"/>
        <v>0</v>
      </c>
      <c r="BR158" s="108">
        <f t="shared" si="401"/>
        <v>0</v>
      </c>
      <c r="BS158" s="108">
        <f t="shared" si="401"/>
        <v>0</v>
      </c>
      <c r="BT158" s="108">
        <f t="shared" si="401"/>
        <v>10514</v>
      </c>
      <c r="BU158" s="108">
        <f t="shared" si="338"/>
        <v>40192</v>
      </c>
      <c r="BV158" s="108">
        <f t="shared" si="339"/>
        <v>0</v>
      </c>
      <c r="BW158" s="108">
        <f t="shared" si="340"/>
        <v>0</v>
      </c>
      <c r="BX158" s="108">
        <f t="shared" si="341"/>
        <v>0</v>
      </c>
      <c r="BY158" s="108">
        <f t="shared" si="315"/>
        <v>40192</v>
      </c>
      <c r="BZ158" s="108">
        <f t="shared" ref="BZ158:CK158" si="402">BZ159+BZ165+BZ189+BZ192</f>
        <v>0</v>
      </c>
      <c r="CA158" s="108">
        <f t="shared" si="402"/>
        <v>0</v>
      </c>
      <c r="CB158" s="108">
        <f t="shared" si="402"/>
        <v>0</v>
      </c>
      <c r="CC158" s="108">
        <f t="shared" si="402"/>
        <v>0</v>
      </c>
      <c r="CD158" s="108">
        <f t="shared" si="402"/>
        <v>0</v>
      </c>
      <c r="CE158" s="108">
        <f t="shared" si="402"/>
        <v>0</v>
      </c>
      <c r="CF158" s="108">
        <f t="shared" si="402"/>
        <v>0</v>
      </c>
      <c r="CG158" s="108">
        <f t="shared" si="402"/>
        <v>0</v>
      </c>
      <c r="CH158" s="108">
        <f t="shared" si="402"/>
        <v>0</v>
      </c>
      <c r="CI158" s="108">
        <f t="shared" si="402"/>
        <v>0</v>
      </c>
      <c r="CJ158" s="108">
        <f t="shared" si="402"/>
        <v>0</v>
      </c>
      <c r="CK158" s="108">
        <f t="shared" si="402"/>
        <v>40192</v>
      </c>
      <c r="CL158" s="108">
        <f t="shared" si="342"/>
        <v>77375</v>
      </c>
      <c r="CM158" s="108">
        <v>17163.2</v>
      </c>
      <c r="CN158" s="108">
        <v>22947.5</v>
      </c>
      <c r="CO158" s="108">
        <v>21160.1</v>
      </c>
      <c r="CP158" s="108">
        <v>16104.2</v>
      </c>
      <c r="CQ158" s="108">
        <f t="shared" ref="CQ158:DB158" si="403">CQ159+CQ165+CQ189+CQ192</f>
        <v>7767</v>
      </c>
      <c r="CR158" s="108">
        <f t="shared" si="403"/>
        <v>12056.599999999999</v>
      </c>
      <c r="CS158" s="108">
        <f t="shared" si="403"/>
        <v>17163.2</v>
      </c>
      <c r="CT158" s="108">
        <v>23972.9</v>
      </c>
      <c r="CU158" s="108">
        <f t="shared" si="403"/>
        <v>31844.699999999997</v>
      </c>
      <c r="CV158" s="108">
        <f t="shared" si="403"/>
        <v>40110.699999999997</v>
      </c>
      <c r="CW158" s="108">
        <f t="shared" si="403"/>
        <v>46098</v>
      </c>
      <c r="CX158" s="108">
        <f t="shared" si="403"/>
        <v>53729.100000000006</v>
      </c>
      <c r="CY158" s="108">
        <f t="shared" si="403"/>
        <v>61270.8</v>
      </c>
      <c r="CZ158" s="108">
        <f t="shared" si="403"/>
        <v>64446.9</v>
      </c>
      <c r="DA158" s="108">
        <f t="shared" si="403"/>
        <v>72166.5</v>
      </c>
      <c r="DB158" s="108">
        <f t="shared" si="403"/>
        <v>77375</v>
      </c>
      <c r="DC158" s="108">
        <f t="shared" si="310"/>
        <v>96385</v>
      </c>
      <c r="DD158" s="108">
        <v>23092.799999999999</v>
      </c>
      <c r="DE158" s="108">
        <v>25023.599999999999</v>
      </c>
      <c r="DF158" s="108">
        <v>23986.5</v>
      </c>
      <c r="DG158" s="108">
        <v>24282.1</v>
      </c>
      <c r="DH158" s="108">
        <f t="shared" ref="DH158:DS158" si="404">DH159+DH165+DH189+DH192</f>
        <v>5140.4000000000005</v>
      </c>
      <c r="DI158" s="108">
        <f t="shared" si="404"/>
        <v>13603.6</v>
      </c>
      <c r="DJ158" s="108">
        <f t="shared" si="404"/>
        <v>23092.799999999999</v>
      </c>
      <c r="DK158" s="108">
        <f t="shared" si="404"/>
        <v>46886.899999999994</v>
      </c>
      <c r="DL158" s="108">
        <f t="shared" si="404"/>
        <v>40368.600000000006</v>
      </c>
      <c r="DM158" s="108">
        <f t="shared" si="404"/>
        <v>48116.4</v>
      </c>
      <c r="DN158" s="108">
        <f t="shared" si="404"/>
        <v>56133.7</v>
      </c>
      <c r="DO158" s="108">
        <f t="shared" si="404"/>
        <v>64183</v>
      </c>
      <c r="DP158" s="108">
        <f t="shared" si="404"/>
        <v>72102.899999999994</v>
      </c>
      <c r="DQ158" s="108">
        <f t="shared" si="404"/>
        <v>81233.2</v>
      </c>
      <c r="DR158" s="108">
        <f t="shared" si="404"/>
        <v>88517.8</v>
      </c>
      <c r="DS158" s="108">
        <f t="shared" si="404"/>
        <v>96385</v>
      </c>
      <c r="DT158" s="108">
        <f t="shared" si="343"/>
        <v>161106</v>
      </c>
      <c r="DU158" s="108">
        <v>29094.5</v>
      </c>
      <c r="DV158" s="108">
        <v>39764.300000000003</v>
      </c>
      <c r="DW158" s="108">
        <v>49064.7</v>
      </c>
      <c r="DX158" s="108">
        <v>43182.5</v>
      </c>
      <c r="DY158" s="108">
        <f t="shared" ref="DY158:EJ158" si="405">DY159+DY165+DY189+DY192</f>
        <v>7043.1000000000013</v>
      </c>
      <c r="DZ158" s="108">
        <f t="shared" si="405"/>
        <v>17194.599999999999</v>
      </c>
      <c r="EA158" s="108">
        <f t="shared" si="405"/>
        <v>29094.5</v>
      </c>
      <c r="EB158" s="108">
        <f t="shared" si="405"/>
        <v>41392.999999999993</v>
      </c>
      <c r="EC158" s="108">
        <f t="shared" si="405"/>
        <v>54461.1</v>
      </c>
      <c r="ED158" s="108">
        <f t="shared" si="405"/>
        <v>68858.8</v>
      </c>
      <c r="EE158" s="108">
        <f t="shared" si="405"/>
        <v>84995.400000000009</v>
      </c>
      <c r="EF158" s="108">
        <f t="shared" si="405"/>
        <v>101815.6</v>
      </c>
      <c r="EG158" s="108">
        <f t="shared" si="405"/>
        <v>117923.5</v>
      </c>
      <c r="EH158" s="108">
        <f t="shared" si="405"/>
        <v>134322.1</v>
      </c>
      <c r="EI158" s="108">
        <f t="shared" si="405"/>
        <v>144383.80000000002</v>
      </c>
      <c r="EJ158" s="108">
        <f t="shared" si="405"/>
        <v>161106</v>
      </c>
      <c r="EK158" s="108">
        <v>145890</v>
      </c>
      <c r="EL158" s="108">
        <v>31593.1</v>
      </c>
      <c r="EM158" s="108">
        <v>37844.5</v>
      </c>
      <c r="EN158" s="108">
        <v>39401.599999999999</v>
      </c>
      <c r="EO158" s="108">
        <v>37050.800000000003</v>
      </c>
      <c r="EP158" s="108">
        <f t="shared" ref="EP158:EW158" si="406">EP159+EP165+EP189+EP192</f>
        <v>7970.7000000000007</v>
      </c>
      <c r="EQ158" s="108">
        <f t="shared" si="406"/>
        <v>19250.5</v>
      </c>
      <c r="ER158" s="108">
        <f t="shared" si="406"/>
        <v>31593.100000000002</v>
      </c>
      <c r="ES158" s="108">
        <f t="shared" si="406"/>
        <v>43420.2</v>
      </c>
      <c r="ET158" s="108">
        <f t="shared" si="406"/>
        <v>55163.4</v>
      </c>
      <c r="EU158" s="108">
        <f t="shared" si="406"/>
        <v>69437.599999999991</v>
      </c>
      <c r="EV158" s="108">
        <f t="shared" si="406"/>
        <v>83966.3</v>
      </c>
      <c r="EW158" s="108">
        <f t="shared" si="406"/>
        <v>96679</v>
      </c>
      <c r="EX158" s="108">
        <v>108839.2</v>
      </c>
      <c r="EY158" s="108">
        <v>119125.9</v>
      </c>
      <c r="EZ158" s="108">
        <v>130338</v>
      </c>
      <c r="FA158" s="108">
        <v>145890</v>
      </c>
      <c r="FB158" s="108">
        <v>190081</v>
      </c>
      <c r="FC158" s="108">
        <v>36196.699999999997</v>
      </c>
      <c r="FD158" s="108">
        <v>49206.9</v>
      </c>
      <c r="FE158" s="108">
        <v>56764.9</v>
      </c>
      <c r="FF158" s="108">
        <v>47912.5</v>
      </c>
      <c r="FG158" s="108">
        <v>8266</v>
      </c>
      <c r="FH158" s="108">
        <v>22179.4</v>
      </c>
      <c r="FI158" s="108">
        <v>36196.699999999997</v>
      </c>
      <c r="FJ158" s="108">
        <v>50994.8</v>
      </c>
      <c r="FK158" s="108">
        <v>66571.399999999994</v>
      </c>
      <c r="FL158" s="108">
        <v>85403.6</v>
      </c>
      <c r="FM158" s="108">
        <v>108138.6</v>
      </c>
      <c r="FN158" s="108">
        <v>126340.5</v>
      </c>
      <c r="FO158" s="108">
        <v>142168.5</v>
      </c>
      <c r="FP158" s="108">
        <v>156608.20000000001</v>
      </c>
      <c r="FQ158" s="108">
        <v>171034.8</v>
      </c>
      <c r="FR158" s="108">
        <v>190081</v>
      </c>
      <c r="FS158" s="108">
        <v>195562</v>
      </c>
      <c r="FT158" s="108">
        <v>37408.5</v>
      </c>
      <c r="FU158" s="108">
        <v>53184.7</v>
      </c>
      <c r="FV158" s="108">
        <v>53806.7</v>
      </c>
      <c r="FW158" s="108">
        <v>51162.1</v>
      </c>
      <c r="FX158" s="108">
        <v>9312.7000000000007</v>
      </c>
      <c r="FY158" s="108">
        <v>23480.9</v>
      </c>
      <c r="FZ158" s="108">
        <f>FZ159+FZ165+FZ189+FZ192</f>
        <v>37408.5</v>
      </c>
      <c r="GA158" s="108">
        <v>55471.9</v>
      </c>
      <c r="GB158" s="108">
        <v>71714.600000000006</v>
      </c>
      <c r="GC158" s="108">
        <v>90593.2</v>
      </c>
      <c r="GD158" s="108">
        <v>107352</v>
      </c>
      <c r="GE158" s="108">
        <v>125070.5</v>
      </c>
      <c r="GF158" s="108">
        <v>144399.9</v>
      </c>
      <c r="GG158" s="108">
        <v>164078.20000000001</v>
      </c>
      <c r="GH158" s="108">
        <v>179705.8</v>
      </c>
      <c r="GI158" s="108">
        <v>195562</v>
      </c>
      <c r="GJ158" s="108">
        <v>183790.6</v>
      </c>
      <c r="GK158" s="108">
        <v>39624.699999999997</v>
      </c>
      <c r="GL158" s="108">
        <v>51107.9</v>
      </c>
      <c r="GM158" s="108">
        <v>49595.8</v>
      </c>
      <c r="GN158" s="108">
        <v>43462</v>
      </c>
      <c r="GO158" s="108">
        <v>11948.4</v>
      </c>
      <c r="GP158" s="108">
        <v>26385.599999999999</v>
      </c>
      <c r="GQ158" s="108">
        <v>39624.699999999997</v>
      </c>
      <c r="GR158" s="108">
        <v>55845.9</v>
      </c>
      <c r="GS158" s="108">
        <v>73703.7</v>
      </c>
      <c r="GT158" s="108">
        <v>90732.6</v>
      </c>
      <c r="GU158" s="108">
        <v>107268.7</v>
      </c>
      <c r="GV158" s="108">
        <v>123607.6</v>
      </c>
      <c r="GW158" s="108">
        <v>140328.4</v>
      </c>
      <c r="GX158" s="108">
        <v>155904.79999999999</v>
      </c>
      <c r="GY158" s="108">
        <v>169797.1</v>
      </c>
      <c r="GZ158" s="108">
        <v>183790.4</v>
      </c>
      <c r="HA158" s="108">
        <v>238985.2</v>
      </c>
      <c r="HB158" s="108">
        <v>39215.699999999997</v>
      </c>
      <c r="HC158" s="108">
        <v>59319.9</v>
      </c>
      <c r="HD158" s="108">
        <v>59847.9</v>
      </c>
      <c r="HE158" s="108">
        <v>80601.7</v>
      </c>
      <c r="HF158" s="108">
        <v>11325.9</v>
      </c>
      <c r="HG158" s="108">
        <v>23717.3</v>
      </c>
      <c r="HH158" s="108">
        <v>39215.699999999997</v>
      </c>
      <c r="HI158" s="108">
        <v>59281.599999999999</v>
      </c>
      <c r="HJ158" s="108">
        <v>77628.399999999994</v>
      </c>
      <c r="HK158" s="108">
        <v>98535.6</v>
      </c>
      <c r="HL158" s="108">
        <v>118801.1</v>
      </c>
      <c r="HM158" s="108">
        <v>138388.5</v>
      </c>
      <c r="HN158" s="108">
        <v>158383.5</v>
      </c>
      <c r="HO158" s="108">
        <v>184041.8</v>
      </c>
      <c r="HP158" s="108">
        <v>207986.8</v>
      </c>
      <c r="HQ158" s="108">
        <v>238985.2</v>
      </c>
      <c r="HR158" s="108">
        <v>378189.8</v>
      </c>
      <c r="HS158" s="108">
        <v>81706.3</v>
      </c>
      <c r="HT158" s="108">
        <v>96653.4</v>
      </c>
      <c r="HU158" s="108">
        <v>94895.5</v>
      </c>
      <c r="HV158" s="108">
        <v>104934.6</v>
      </c>
      <c r="HW158" s="108">
        <v>29474.1</v>
      </c>
      <c r="HX158" s="108">
        <v>55005.4</v>
      </c>
      <c r="HY158" s="108">
        <v>81706.3</v>
      </c>
      <c r="HZ158" s="108">
        <v>114100</v>
      </c>
      <c r="IA158" s="108">
        <v>145317.20000000001</v>
      </c>
      <c r="IB158" s="108">
        <v>178359.7</v>
      </c>
      <c r="IC158" s="108">
        <v>213226.6</v>
      </c>
      <c r="ID158" s="108">
        <v>243472.4</v>
      </c>
      <c r="IE158" s="108">
        <v>273255.2</v>
      </c>
      <c r="IF158" s="108">
        <v>308306.5</v>
      </c>
      <c r="IG158" s="108">
        <v>335517.90000000002</v>
      </c>
      <c r="IH158" s="108">
        <v>378189.8</v>
      </c>
    </row>
    <row r="159" spans="1:242" s="32" customFormat="1" ht="12.95" customHeight="1" x14ac:dyDescent="0.2">
      <c r="A159" s="112" t="s">
        <v>316</v>
      </c>
      <c r="B159" s="51">
        <v>148</v>
      </c>
      <c r="C159" s="51" t="s">
        <v>317</v>
      </c>
      <c r="D159" s="30"/>
      <c r="E159" s="108">
        <f t="shared" ref="E159:E222" si="407">I159</f>
        <v>0</v>
      </c>
      <c r="F159" s="108">
        <f t="shared" si="325"/>
        <v>0</v>
      </c>
      <c r="G159" s="108">
        <f t="shared" si="326"/>
        <v>0</v>
      </c>
      <c r="H159" s="108">
        <f t="shared" si="327"/>
        <v>0</v>
      </c>
      <c r="I159" s="108">
        <f t="shared" si="311"/>
        <v>0</v>
      </c>
      <c r="J159" s="108">
        <f t="shared" ref="J159:U159" si="408">SUM(J160:J164)</f>
        <v>0</v>
      </c>
      <c r="K159" s="108">
        <f t="shared" si="408"/>
        <v>0</v>
      </c>
      <c r="L159" s="108">
        <f t="shared" si="408"/>
        <v>0</v>
      </c>
      <c r="M159" s="108">
        <f t="shared" si="408"/>
        <v>0</v>
      </c>
      <c r="N159" s="108">
        <f t="shared" si="408"/>
        <v>0</v>
      </c>
      <c r="O159" s="108">
        <f t="shared" si="408"/>
        <v>0</v>
      </c>
      <c r="P159" s="108">
        <f t="shared" si="408"/>
        <v>0</v>
      </c>
      <c r="Q159" s="108">
        <f t="shared" si="408"/>
        <v>0</v>
      </c>
      <c r="R159" s="108">
        <f t="shared" si="408"/>
        <v>0</v>
      </c>
      <c r="S159" s="108">
        <f t="shared" si="408"/>
        <v>0</v>
      </c>
      <c r="T159" s="108">
        <f t="shared" si="408"/>
        <v>0</v>
      </c>
      <c r="U159" s="108">
        <f t="shared" si="408"/>
        <v>0</v>
      </c>
      <c r="V159" s="108">
        <f t="shared" ref="V159:V222" si="409">Z159</f>
        <v>0</v>
      </c>
      <c r="W159" s="108">
        <f t="shared" si="328"/>
        <v>0</v>
      </c>
      <c r="X159" s="108">
        <f t="shared" si="329"/>
        <v>0</v>
      </c>
      <c r="Y159" s="108">
        <f t="shared" si="330"/>
        <v>0</v>
      </c>
      <c r="Z159" s="108">
        <f t="shared" si="312"/>
        <v>0</v>
      </c>
      <c r="AA159" s="108">
        <f t="shared" ref="AA159:AL159" si="410">SUM(AA160:AA164)</f>
        <v>0</v>
      </c>
      <c r="AB159" s="108">
        <f t="shared" si="410"/>
        <v>0</v>
      </c>
      <c r="AC159" s="108">
        <f t="shared" si="410"/>
        <v>0</v>
      </c>
      <c r="AD159" s="108">
        <f t="shared" si="410"/>
        <v>0</v>
      </c>
      <c r="AE159" s="108">
        <f t="shared" si="410"/>
        <v>0</v>
      </c>
      <c r="AF159" s="108">
        <f t="shared" si="410"/>
        <v>0</v>
      </c>
      <c r="AG159" s="108">
        <f t="shared" si="410"/>
        <v>0</v>
      </c>
      <c r="AH159" s="108">
        <f t="shared" si="410"/>
        <v>0</v>
      </c>
      <c r="AI159" s="108">
        <f t="shared" si="410"/>
        <v>0</v>
      </c>
      <c r="AJ159" s="108">
        <f t="shared" si="410"/>
        <v>0</v>
      </c>
      <c r="AK159" s="108">
        <f t="shared" si="410"/>
        <v>0</v>
      </c>
      <c r="AL159" s="108">
        <f t="shared" si="410"/>
        <v>0</v>
      </c>
      <c r="AM159" s="108">
        <f t="shared" ref="AM159:AM222" si="411">AQ159</f>
        <v>0</v>
      </c>
      <c r="AN159" s="108">
        <f t="shared" si="331"/>
        <v>0</v>
      </c>
      <c r="AO159" s="108">
        <f t="shared" si="332"/>
        <v>0</v>
      </c>
      <c r="AP159" s="108">
        <f t="shared" si="333"/>
        <v>0</v>
      </c>
      <c r="AQ159" s="108">
        <f t="shared" si="313"/>
        <v>0</v>
      </c>
      <c r="AR159" s="108">
        <f t="shared" ref="AR159:BC159" si="412">SUM(AR160:AR164)</f>
        <v>0</v>
      </c>
      <c r="AS159" s="108">
        <f t="shared" si="412"/>
        <v>0</v>
      </c>
      <c r="AT159" s="108">
        <f t="shared" si="412"/>
        <v>0</v>
      </c>
      <c r="AU159" s="108">
        <f t="shared" si="412"/>
        <v>0</v>
      </c>
      <c r="AV159" s="108">
        <f t="shared" si="412"/>
        <v>0</v>
      </c>
      <c r="AW159" s="108">
        <f t="shared" si="412"/>
        <v>0</v>
      </c>
      <c r="AX159" s="108">
        <f t="shared" si="412"/>
        <v>0</v>
      </c>
      <c r="AY159" s="108">
        <f t="shared" si="412"/>
        <v>0</v>
      </c>
      <c r="AZ159" s="108">
        <f t="shared" si="412"/>
        <v>0</v>
      </c>
      <c r="BA159" s="108">
        <f t="shared" si="412"/>
        <v>0</v>
      </c>
      <c r="BB159" s="108">
        <f t="shared" si="412"/>
        <v>0</v>
      </c>
      <c r="BC159" s="108">
        <f t="shared" si="412"/>
        <v>0</v>
      </c>
      <c r="BD159" s="108">
        <f t="shared" si="334"/>
        <v>0</v>
      </c>
      <c r="BE159" s="108">
        <f t="shared" si="335"/>
        <v>0</v>
      </c>
      <c r="BF159" s="108">
        <f t="shared" si="336"/>
        <v>0</v>
      </c>
      <c r="BG159" s="108">
        <f t="shared" si="337"/>
        <v>0</v>
      </c>
      <c r="BH159" s="108">
        <f t="shared" si="314"/>
        <v>0</v>
      </c>
      <c r="BI159" s="108">
        <f t="shared" ref="BI159:BT159" si="413">SUM(BI160:BI164)</f>
        <v>0</v>
      </c>
      <c r="BJ159" s="108">
        <f t="shared" si="413"/>
        <v>0</v>
      </c>
      <c r="BK159" s="108">
        <f t="shared" si="413"/>
        <v>0</v>
      </c>
      <c r="BL159" s="108">
        <f t="shared" si="413"/>
        <v>0</v>
      </c>
      <c r="BM159" s="108">
        <f t="shared" si="413"/>
        <v>0</v>
      </c>
      <c r="BN159" s="108">
        <f t="shared" si="413"/>
        <v>0</v>
      </c>
      <c r="BO159" s="108">
        <f t="shared" si="413"/>
        <v>0</v>
      </c>
      <c r="BP159" s="108">
        <f t="shared" si="413"/>
        <v>0</v>
      </c>
      <c r="BQ159" s="108">
        <f t="shared" si="413"/>
        <v>0</v>
      </c>
      <c r="BR159" s="108">
        <f t="shared" si="413"/>
        <v>0</v>
      </c>
      <c r="BS159" s="108">
        <f t="shared" si="413"/>
        <v>0</v>
      </c>
      <c r="BT159" s="108">
        <f t="shared" si="413"/>
        <v>0</v>
      </c>
      <c r="BU159" s="108">
        <f t="shared" si="338"/>
        <v>0</v>
      </c>
      <c r="BV159" s="108">
        <f t="shared" si="339"/>
        <v>0</v>
      </c>
      <c r="BW159" s="108">
        <f t="shared" si="340"/>
        <v>0</v>
      </c>
      <c r="BX159" s="108">
        <f t="shared" si="341"/>
        <v>0</v>
      </c>
      <c r="BY159" s="108">
        <f t="shared" si="315"/>
        <v>0</v>
      </c>
      <c r="BZ159" s="108">
        <f t="shared" ref="BZ159:CK159" si="414">SUM(BZ160:BZ164)</f>
        <v>0</v>
      </c>
      <c r="CA159" s="108">
        <f t="shared" si="414"/>
        <v>0</v>
      </c>
      <c r="CB159" s="108">
        <f t="shared" si="414"/>
        <v>0</v>
      </c>
      <c r="CC159" s="108">
        <f t="shared" si="414"/>
        <v>0</v>
      </c>
      <c r="CD159" s="108">
        <f t="shared" si="414"/>
        <v>0</v>
      </c>
      <c r="CE159" s="108">
        <f t="shared" si="414"/>
        <v>0</v>
      </c>
      <c r="CF159" s="108">
        <f t="shared" si="414"/>
        <v>0</v>
      </c>
      <c r="CG159" s="108">
        <f t="shared" si="414"/>
        <v>0</v>
      </c>
      <c r="CH159" s="108">
        <f t="shared" si="414"/>
        <v>0</v>
      </c>
      <c r="CI159" s="108">
        <f t="shared" si="414"/>
        <v>0</v>
      </c>
      <c r="CJ159" s="108">
        <f t="shared" si="414"/>
        <v>0</v>
      </c>
      <c r="CK159" s="108">
        <f t="shared" si="414"/>
        <v>0</v>
      </c>
      <c r="CL159" s="108">
        <f t="shared" si="342"/>
        <v>0</v>
      </c>
      <c r="CM159" s="108">
        <v>3219.4</v>
      </c>
      <c r="CN159" s="108">
        <v>7104.7</v>
      </c>
      <c r="CO159" s="108">
        <v>2101.1999999999998</v>
      </c>
      <c r="CP159" s="108">
        <v>-12425.3</v>
      </c>
      <c r="CQ159" s="108">
        <f t="shared" ref="CQ159:DB159" si="415">SUM(CQ160:CQ164)</f>
        <v>1949.5</v>
      </c>
      <c r="CR159" s="108">
        <f t="shared" si="415"/>
        <v>1694.3</v>
      </c>
      <c r="CS159" s="108">
        <f t="shared" si="415"/>
        <v>3219.4</v>
      </c>
      <c r="CT159" s="108">
        <v>4937.7</v>
      </c>
      <c r="CU159" s="108">
        <f t="shared" si="415"/>
        <v>8176.1</v>
      </c>
      <c r="CV159" s="108">
        <f t="shared" si="415"/>
        <v>10324.1</v>
      </c>
      <c r="CW159" s="108">
        <f t="shared" si="415"/>
        <v>9640</v>
      </c>
      <c r="CX159" s="108">
        <f t="shared" si="415"/>
        <v>11268.7</v>
      </c>
      <c r="CY159" s="108">
        <f t="shared" si="415"/>
        <v>12425.3</v>
      </c>
      <c r="CZ159" s="108">
        <f t="shared" si="415"/>
        <v>12841.1</v>
      </c>
      <c r="DA159" s="108">
        <f t="shared" si="415"/>
        <v>10336.9</v>
      </c>
      <c r="DB159" s="108">
        <f t="shared" si="415"/>
        <v>0</v>
      </c>
      <c r="DC159" s="108">
        <f t="shared" si="310"/>
        <v>10948</v>
      </c>
      <c r="DD159" s="108">
        <v>0</v>
      </c>
      <c r="DE159" s="108">
        <v>3380</v>
      </c>
      <c r="DF159" s="108">
        <v>4404.2</v>
      </c>
      <c r="DG159" s="108">
        <v>3163.8</v>
      </c>
      <c r="DH159" s="108">
        <f t="shared" ref="DH159:DQ159" si="416">SUM(DH160:DH164)</f>
        <v>718.1</v>
      </c>
      <c r="DI159" s="108">
        <f t="shared" si="416"/>
        <v>1482.4</v>
      </c>
      <c r="DJ159" s="108">
        <f t="shared" si="416"/>
        <v>0</v>
      </c>
      <c r="DK159" s="108">
        <f t="shared" si="416"/>
        <v>873.7</v>
      </c>
      <c r="DL159" s="108">
        <f t="shared" si="416"/>
        <v>2531.4</v>
      </c>
      <c r="DM159" s="108">
        <f t="shared" si="416"/>
        <v>3380</v>
      </c>
      <c r="DN159" s="108">
        <f t="shared" si="416"/>
        <v>4910.8</v>
      </c>
      <c r="DO159" s="108">
        <f t="shared" si="416"/>
        <v>6630.1</v>
      </c>
      <c r="DP159" s="108">
        <f t="shared" si="416"/>
        <v>7784.2</v>
      </c>
      <c r="DQ159" s="108">
        <f t="shared" si="416"/>
        <v>7481.2</v>
      </c>
      <c r="DR159" s="108">
        <v>10245.5</v>
      </c>
      <c r="DS159" s="108">
        <v>10948</v>
      </c>
      <c r="DT159" s="108">
        <f t="shared" si="343"/>
        <v>13436</v>
      </c>
      <c r="DU159" s="108">
        <v>1906</v>
      </c>
      <c r="DV159" s="108">
        <v>3046.4</v>
      </c>
      <c r="DW159" s="108">
        <v>4256.3999999999996</v>
      </c>
      <c r="DX159" s="108">
        <v>4227.2</v>
      </c>
      <c r="DY159" s="108">
        <f t="shared" ref="DY159:EJ159" si="417">SUM(DY160:DY164)</f>
        <v>947.1</v>
      </c>
      <c r="DZ159" s="108">
        <f t="shared" si="417"/>
        <v>1195.0999999999999</v>
      </c>
      <c r="EA159" s="108">
        <f t="shared" si="417"/>
        <v>1906</v>
      </c>
      <c r="EB159" s="108">
        <f t="shared" si="417"/>
        <v>2786.6</v>
      </c>
      <c r="EC159" s="108">
        <f t="shared" si="417"/>
        <v>3633</v>
      </c>
      <c r="ED159" s="108">
        <f t="shared" si="417"/>
        <v>4952.3999999999996</v>
      </c>
      <c r="EE159" s="108">
        <f t="shared" si="417"/>
        <v>6575.3</v>
      </c>
      <c r="EF159" s="108">
        <f t="shared" si="417"/>
        <v>7943.3</v>
      </c>
      <c r="EG159" s="108">
        <f t="shared" si="417"/>
        <v>9208.7999999999993</v>
      </c>
      <c r="EH159" s="108">
        <f t="shared" si="417"/>
        <v>10818.6</v>
      </c>
      <c r="EI159" s="108">
        <f t="shared" si="417"/>
        <v>11867.1</v>
      </c>
      <c r="EJ159" s="108">
        <f t="shared" si="417"/>
        <v>13436</v>
      </c>
      <c r="EK159" s="108">
        <v>6795</v>
      </c>
      <c r="EL159" s="108">
        <v>351.4</v>
      </c>
      <c r="EM159" s="108">
        <v>5511</v>
      </c>
      <c r="EN159" s="108">
        <v>281.60000000000002</v>
      </c>
      <c r="EO159" s="108">
        <v>651</v>
      </c>
      <c r="EP159" s="108">
        <f t="shared" ref="EP159:EW159" si="418">SUM(EP160:EP164)</f>
        <v>938.1</v>
      </c>
      <c r="EQ159" s="108">
        <f t="shared" si="418"/>
        <v>257.3</v>
      </c>
      <c r="ER159" s="108">
        <f t="shared" si="418"/>
        <v>351.4</v>
      </c>
      <c r="ES159" s="108">
        <f t="shared" si="418"/>
        <v>1128</v>
      </c>
      <c r="ET159" s="108">
        <f t="shared" si="418"/>
        <v>2077.3000000000002</v>
      </c>
      <c r="EU159" s="108">
        <f t="shared" si="418"/>
        <v>5862.4</v>
      </c>
      <c r="EV159" s="108">
        <f t="shared" si="418"/>
        <v>4001.8</v>
      </c>
      <c r="EW159" s="108">
        <f t="shared" si="418"/>
        <v>5494.8</v>
      </c>
      <c r="EX159" s="108">
        <v>6144</v>
      </c>
      <c r="EY159" s="108">
        <v>6471</v>
      </c>
      <c r="EZ159" s="108">
        <v>6632.4</v>
      </c>
      <c r="FA159" s="108">
        <v>6795</v>
      </c>
      <c r="FB159" s="108">
        <v>9301</v>
      </c>
      <c r="FC159" s="108">
        <v>105.2</v>
      </c>
      <c r="FD159" s="108">
        <v>2919</v>
      </c>
      <c r="FE159" s="108">
        <v>5861.3</v>
      </c>
      <c r="FF159" s="108">
        <v>415.5</v>
      </c>
      <c r="FG159" s="108">
        <v>26.2</v>
      </c>
      <c r="FH159" s="108">
        <v>48.2</v>
      </c>
      <c r="FI159" s="108">
        <v>105.2</v>
      </c>
      <c r="FJ159" s="108">
        <v>718.6</v>
      </c>
      <c r="FK159" s="108">
        <v>1837.8</v>
      </c>
      <c r="FL159" s="108">
        <v>3024.2</v>
      </c>
      <c r="FM159" s="108">
        <v>5310.8</v>
      </c>
      <c r="FN159" s="108">
        <v>8137.5</v>
      </c>
      <c r="FO159" s="108">
        <v>8885.5</v>
      </c>
      <c r="FP159" s="108">
        <v>9090.2000000000007</v>
      </c>
      <c r="FQ159" s="108">
        <v>9161.5</v>
      </c>
      <c r="FR159" s="108">
        <v>9301</v>
      </c>
      <c r="FS159" s="108">
        <v>3687</v>
      </c>
      <c r="FT159" s="108">
        <v>265.5</v>
      </c>
      <c r="FU159" s="108">
        <v>1491.5</v>
      </c>
      <c r="FV159" s="108">
        <v>1086.5999999999999</v>
      </c>
      <c r="FW159" s="108">
        <v>843.4</v>
      </c>
      <c r="FX159" s="108">
        <v>51.2</v>
      </c>
      <c r="FY159" s="108">
        <v>160.30000000000001</v>
      </c>
      <c r="FZ159" s="108">
        <f>SUM(FZ160:FZ164)</f>
        <v>265.5</v>
      </c>
      <c r="GA159" s="108">
        <v>979</v>
      </c>
      <c r="GB159" s="108">
        <v>1584.7</v>
      </c>
      <c r="GC159" s="108">
        <v>1757</v>
      </c>
      <c r="GD159" s="108">
        <v>1916.4</v>
      </c>
      <c r="GE159" s="108">
        <v>2326.6999999999998</v>
      </c>
      <c r="GF159" s="108">
        <v>2843.6</v>
      </c>
      <c r="GG159" s="108">
        <v>3237.4</v>
      </c>
      <c r="GH159" s="108">
        <v>3550</v>
      </c>
      <c r="GI159" s="108">
        <v>3687</v>
      </c>
      <c r="GJ159" s="108">
        <v>4144.3999999999996</v>
      </c>
      <c r="GK159" s="108">
        <v>196.1</v>
      </c>
      <c r="GL159" s="108">
        <v>2684.6</v>
      </c>
      <c r="GM159" s="108">
        <v>776.6</v>
      </c>
      <c r="GN159" s="108">
        <v>487.1</v>
      </c>
      <c r="GO159" s="108">
        <v>44.2</v>
      </c>
      <c r="GP159" s="108">
        <v>88.1</v>
      </c>
      <c r="GQ159" s="108">
        <v>196.1</v>
      </c>
      <c r="GR159" s="108">
        <v>741.1</v>
      </c>
      <c r="GS159" s="108">
        <v>2080.1</v>
      </c>
      <c r="GT159" s="108">
        <v>2880.7</v>
      </c>
      <c r="GU159" s="108">
        <v>3313.8</v>
      </c>
      <c r="GV159" s="108">
        <v>3519.8</v>
      </c>
      <c r="GW159" s="108">
        <v>3657.3</v>
      </c>
      <c r="GX159" s="108">
        <v>3919.4</v>
      </c>
      <c r="GY159" s="108">
        <v>4010.5</v>
      </c>
      <c r="GZ159" s="108">
        <v>4144.3999999999996</v>
      </c>
      <c r="HA159" s="108">
        <v>1767.4</v>
      </c>
      <c r="HB159" s="108">
        <v>177</v>
      </c>
      <c r="HC159" s="108">
        <v>1223.5</v>
      </c>
      <c r="HD159" s="108">
        <v>230.3</v>
      </c>
      <c r="HE159" s="108">
        <v>136.6</v>
      </c>
      <c r="HF159" s="108">
        <v>27.2</v>
      </c>
      <c r="HG159" s="108">
        <v>59.4</v>
      </c>
      <c r="HH159" s="108">
        <v>177</v>
      </c>
      <c r="HI159" s="108">
        <v>574.29999999999995</v>
      </c>
      <c r="HJ159" s="108">
        <v>1098.2</v>
      </c>
      <c r="HK159" s="108">
        <v>1400.5</v>
      </c>
      <c r="HL159" s="108">
        <v>1517.6</v>
      </c>
      <c r="HM159" s="108">
        <v>1583.3</v>
      </c>
      <c r="HN159" s="108">
        <v>1630.8</v>
      </c>
      <c r="HO159" s="108">
        <v>1714.7</v>
      </c>
      <c r="HP159" s="108">
        <v>1757.2</v>
      </c>
      <c r="HQ159" s="108">
        <v>1767.4</v>
      </c>
      <c r="HR159" s="108">
        <v>104698</v>
      </c>
      <c r="HS159" s="108">
        <v>18700.5</v>
      </c>
      <c r="HT159" s="108">
        <v>25991.1</v>
      </c>
      <c r="HU159" s="108">
        <v>30018</v>
      </c>
      <c r="HV159" s="108">
        <v>29988.400000000001</v>
      </c>
      <c r="HW159" s="108">
        <v>6562.4</v>
      </c>
      <c r="HX159" s="108">
        <v>12405.4</v>
      </c>
      <c r="HY159" s="108">
        <v>18700.5</v>
      </c>
      <c r="HZ159" s="108">
        <v>27658.1</v>
      </c>
      <c r="IA159" s="108">
        <v>35957.800000000003</v>
      </c>
      <c r="IB159" s="108">
        <v>44691.6</v>
      </c>
      <c r="IC159" s="108">
        <v>55502.2</v>
      </c>
      <c r="ID159" s="108">
        <v>66327.600000000006</v>
      </c>
      <c r="IE159" s="108">
        <v>74709.600000000006</v>
      </c>
      <c r="IF159" s="108">
        <v>85185.9</v>
      </c>
      <c r="IG159" s="108">
        <v>91126.8</v>
      </c>
      <c r="IH159" s="108">
        <v>104698</v>
      </c>
    </row>
    <row r="160" spans="1:242" s="32" customFormat="1" ht="24" customHeight="1" x14ac:dyDescent="0.2">
      <c r="A160" s="112" t="s">
        <v>318</v>
      </c>
      <c r="B160" s="51">
        <v>149</v>
      </c>
      <c r="C160" s="51" t="s">
        <v>319</v>
      </c>
      <c r="D160" s="33"/>
      <c r="E160" s="108">
        <f t="shared" si="407"/>
        <v>0</v>
      </c>
      <c r="F160" s="108">
        <f t="shared" si="325"/>
        <v>0</v>
      </c>
      <c r="G160" s="108">
        <f t="shared" si="326"/>
        <v>0</v>
      </c>
      <c r="H160" s="108">
        <f t="shared" si="327"/>
        <v>0</v>
      </c>
      <c r="I160" s="108">
        <f t="shared" si="311"/>
        <v>0</v>
      </c>
      <c r="J160" s="108"/>
      <c r="K160" s="108"/>
      <c r="L160" s="108"/>
      <c r="M160" s="108"/>
      <c r="N160" s="108"/>
      <c r="O160" s="108"/>
      <c r="P160" s="108"/>
      <c r="Q160" s="108"/>
      <c r="R160" s="108"/>
      <c r="S160" s="108"/>
      <c r="T160" s="108"/>
      <c r="U160" s="108"/>
      <c r="V160" s="108">
        <f t="shared" si="409"/>
        <v>0</v>
      </c>
      <c r="W160" s="108">
        <f t="shared" si="328"/>
        <v>0</v>
      </c>
      <c r="X160" s="108">
        <f t="shared" si="329"/>
        <v>0</v>
      </c>
      <c r="Y160" s="108">
        <f t="shared" si="330"/>
        <v>0</v>
      </c>
      <c r="Z160" s="108">
        <f t="shared" si="312"/>
        <v>0</v>
      </c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>
        <f t="shared" si="411"/>
        <v>0</v>
      </c>
      <c r="AN160" s="108">
        <f t="shared" si="331"/>
        <v>0</v>
      </c>
      <c r="AO160" s="108">
        <f t="shared" si="332"/>
        <v>0</v>
      </c>
      <c r="AP160" s="108">
        <f t="shared" si="333"/>
        <v>0</v>
      </c>
      <c r="AQ160" s="108">
        <f t="shared" si="313"/>
        <v>0</v>
      </c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>
        <f t="shared" si="334"/>
        <v>0</v>
      </c>
      <c r="BE160" s="108">
        <f t="shared" si="335"/>
        <v>0</v>
      </c>
      <c r="BF160" s="108">
        <f t="shared" si="336"/>
        <v>0</v>
      </c>
      <c r="BG160" s="108">
        <f t="shared" si="337"/>
        <v>0</v>
      </c>
      <c r="BH160" s="108">
        <f t="shared" si="314"/>
        <v>0</v>
      </c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>
        <f t="shared" si="338"/>
        <v>0</v>
      </c>
      <c r="BV160" s="108">
        <f t="shared" si="339"/>
        <v>0</v>
      </c>
      <c r="BW160" s="108">
        <f t="shared" si="340"/>
        <v>0</v>
      </c>
      <c r="BX160" s="108">
        <f t="shared" si="341"/>
        <v>0</v>
      </c>
      <c r="BY160" s="108">
        <f t="shared" si="315"/>
        <v>0</v>
      </c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8"/>
      <c r="CL160" s="108">
        <f t="shared" si="342"/>
        <v>0</v>
      </c>
      <c r="CM160" s="108">
        <v>0</v>
      </c>
      <c r="CN160" s="108">
        <v>0</v>
      </c>
      <c r="CO160" s="108">
        <v>0</v>
      </c>
      <c r="CP160" s="108">
        <v>0</v>
      </c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8"/>
      <c r="DA160" s="108"/>
      <c r="DB160" s="108"/>
      <c r="DC160" s="108">
        <f t="shared" si="310"/>
        <v>0</v>
      </c>
      <c r="DD160" s="108">
        <v>0</v>
      </c>
      <c r="DE160" s="108">
        <v>0</v>
      </c>
      <c r="DF160" s="108">
        <v>0</v>
      </c>
      <c r="DG160" s="108">
        <v>0</v>
      </c>
      <c r="DH160" s="108"/>
      <c r="DI160" s="108"/>
      <c r="DJ160" s="108"/>
      <c r="DK160" s="108"/>
      <c r="DL160" s="108"/>
      <c r="DM160" s="108"/>
      <c r="DN160" s="108"/>
      <c r="DO160" s="108"/>
      <c r="DP160" s="108"/>
      <c r="DQ160" s="108"/>
      <c r="DR160" s="108"/>
      <c r="DS160" s="108"/>
      <c r="DT160" s="108">
        <f t="shared" si="343"/>
        <v>0</v>
      </c>
      <c r="DU160" s="108">
        <v>0</v>
      </c>
      <c r="DV160" s="108">
        <v>0</v>
      </c>
      <c r="DW160" s="108">
        <v>0</v>
      </c>
      <c r="DX160" s="108">
        <v>0</v>
      </c>
      <c r="DY160" s="108"/>
      <c r="DZ160" s="108"/>
      <c r="EA160" s="108"/>
      <c r="EB160" s="108"/>
      <c r="EC160" s="108"/>
      <c r="ED160" s="108"/>
      <c r="EE160" s="108"/>
      <c r="EF160" s="108"/>
      <c r="EG160" s="108"/>
      <c r="EH160" s="108"/>
      <c r="EI160" s="108"/>
      <c r="EJ160" s="108"/>
      <c r="EK160" s="108">
        <v>0</v>
      </c>
      <c r="EL160" s="108">
        <v>0</v>
      </c>
      <c r="EM160" s="108">
        <v>0</v>
      </c>
      <c r="EN160" s="108">
        <v>0</v>
      </c>
      <c r="EO160" s="108">
        <v>0</v>
      </c>
      <c r="EP160" s="108"/>
      <c r="EQ160" s="108"/>
      <c r="ER160" s="108"/>
      <c r="ES160" s="108"/>
      <c r="ET160" s="108"/>
      <c r="EU160" s="108"/>
      <c r="EV160" s="108"/>
      <c r="EW160" s="108"/>
      <c r="EX160" s="108"/>
      <c r="EY160" s="108"/>
      <c r="EZ160" s="108"/>
      <c r="FA160" s="108"/>
      <c r="FB160" s="108">
        <v>9301</v>
      </c>
      <c r="FC160" s="108">
        <v>105.2</v>
      </c>
      <c r="FD160" s="108">
        <v>2919</v>
      </c>
      <c r="FE160" s="108">
        <v>5861.3</v>
      </c>
      <c r="FF160" s="108">
        <v>415.5</v>
      </c>
      <c r="FG160" s="108">
        <v>26.2</v>
      </c>
      <c r="FH160" s="108">
        <v>48.2</v>
      </c>
      <c r="FI160" s="108">
        <v>105.2</v>
      </c>
      <c r="FJ160" s="108">
        <v>718.6</v>
      </c>
      <c r="FK160" s="108">
        <v>1837.8</v>
      </c>
      <c r="FL160" s="108">
        <v>3024.2</v>
      </c>
      <c r="FM160" s="108">
        <v>5310.8</v>
      </c>
      <c r="FN160" s="108">
        <v>8137.5</v>
      </c>
      <c r="FO160" s="108">
        <v>8885.5</v>
      </c>
      <c r="FP160" s="108">
        <v>9090.2000000000007</v>
      </c>
      <c r="FQ160" s="108">
        <v>9161.5</v>
      </c>
      <c r="FR160" s="108">
        <v>9301</v>
      </c>
      <c r="FS160" s="108">
        <v>3687</v>
      </c>
      <c r="FT160" s="108">
        <v>265.5</v>
      </c>
      <c r="FU160" s="108">
        <v>1491.5</v>
      </c>
      <c r="FV160" s="108">
        <v>1086.5999999999999</v>
      </c>
      <c r="FW160" s="108">
        <v>843.4</v>
      </c>
      <c r="FX160" s="108">
        <v>51.2</v>
      </c>
      <c r="FY160" s="108">
        <v>160.30000000000001</v>
      </c>
      <c r="FZ160" s="108">
        <v>265.5</v>
      </c>
      <c r="GA160" s="108">
        <v>979</v>
      </c>
      <c r="GB160" s="108">
        <v>1584.7</v>
      </c>
      <c r="GC160" s="108">
        <v>1757</v>
      </c>
      <c r="GD160" s="108">
        <v>1916.4</v>
      </c>
      <c r="GE160" s="108">
        <v>2326.6999999999998</v>
      </c>
      <c r="GF160" s="108">
        <v>2843.6</v>
      </c>
      <c r="GG160" s="108">
        <v>3237.4</v>
      </c>
      <c r="GH160" s="108">
        <v>3550</v>
      </c>
      <c r="GI160" s="108">
        <v>3687</v>
      </c>
      <c r="GJ160" s="108">
        <v>4144.3999999999996</v>
      </c>
      <c r="GK160" s="108">
        <v>196.1</v>
      </c>
      <c r="GL160" s="108">
        <v>2684.6</v>
      </c>
      <c r="GM160" s="108">
        <v>776.6</v>
      </c>
      <c r="GN160" s="108">
        <v>487.1</v>
      </c>
      <c r="GO160" s="108">
        <v>44.2</v>
      </c>
      <c r="GP160" s="108">
        <v>88.1</v>
      </c>
      <c r="GQ160" s="108">
        <v>196.1</v>
      </c>
      <c r="GR160" s="108">
        <v>741.1</v>
      </c>
      <c r="GS160" s="108">
        <v>2080.1</v>
      </c>
      <c r="GT160" s="108">
        <v>2880.7</v>
      </c>
      <c r="GU160" s="108">
        <v>3313.8</v>
      </c>
      <c r="GV160" s="108">
        <v>3519.8</v>
      </c>
      <c r="GW160" s="108">
        <v>3657.3</v>
      </c>
      <c r="GX160" s="108">
        <v>3919.4</v>
      </c>
      <c r="GY160" s="108">
        <v>4010.5</v>
      </c>
      <c r="GZ160" s="108">
        <v>4144.3999999999996</v>
      </c>
      <c r="HA160" s="108">
        <v>1767.4</v>
      </c>
      <c r="HB160" s="108">
        <v>177</v>
      </c>
      <c r="HC160" s="108">
        <v>1223.5</v>
      </c>
      <c r="HD160" s="108">
        <v>230.3</v>
      </c>
      <c r="HE160" s="108">
        <v>136.6</v>
      </c>
      <c r="HF160" s="108">
        <v>27.2</v>
      </c>
      <c r="HG160" s="108">
        <v>59.4</v>
      </c>
      <c r="HH160" s="108">
        <v>177</v>
      </c>
      <c r="HI160" s="108">
        <v>574.29999999999995</v>
      </c>
      <c r="HJ160" s="108">
        <v>1098.2</v>
      </c>
      <c r="HK160" s="108">
        <v>1400.5</v>
      </c>
      <c r="HL160" s="108">
        <v>1517.6</v>
      </c>
      <c r="HM160" s="108">
        <v>1583.3</v>
      </c>
      <c r="HN160" s="108">
        <v>1630.8</v>
      </c>
      <c r="HO160" s="108">
        <v>1714.7</v>
      </c>
      <c r="HP160" s="108">
        <v>1757.2</v>
      </c>
      <c r="HQ160" s="108">
        <v>1767.4</v>
      </c>
      <c r="HR160" s="108">
        <v>4112</v>
      </c>
      <c r="HS160" s="108">
        <v>6</v>
      </c>
      <c r="HT160" s="108">
        <v>43.6</v>
      </c>
      <c r="HU160" s="108">
        <v>3600</v>
      </c>
      <c r="HV160" s="108">
        <v>462.4</v>
      </c>
      <c r="HW160" s="108">
        <v>0.5</v>
      </c>
      <c r="HX160" s="108">
        <v>4</v>
      </c>
      <c r="HY160" s="108">
        <v>6</v>
      </c>
      <c r="HZ160" s="108">
        <v>6.6</v>
      </c>
      <c r="IA160" s="108">
        <v>8.1</v>
      </c>
      <c r="IB160" s="108">
        <v>49.6</v>
      </c>
      <c r="IC160" s="108">
        <v>1649.6</v>
      </c>
      <c r="ID160" s="108">
        <v>3649.6</v>
      </c>
      <c r="IE160" s="108">
        <v>3649.6</v>
      </c>
      <c r="IF160" s="108">
        <v>3804.6</v>
      </c>
      <c r="IG160" s="108">
        <v>155</v>
      </c>
      <c r="IH160" s="108">
        <v>4112</v>
      </c>
    </row>
    <row r="161" spans="1:242" s="32" customFormat="1" ht="12.95" customHeight="1" x14ac:dyDescent="0.2">
      <c r="A161" s="112" t="s">
        <v>320</v>
      </c>
      <c r="B161" s="51">
        <v>150</v>
      </c>
      <c r="C161" s="51" t="s">
        <v>321</v>
      </c>
      <c r="D161" s="33"/>
      <c r="E161" s="108">
        <f t="shared" si="407"/>
        <v>0</v>
      </c>
      <c r="F161" s="108">
        <f t="shared" si="325"/>
        <v>0</v>
      </c>
      <c r="G161" s="108">
        <f t="shared" si="326"/>
        <v>0</v>
      </c>
      <c r="H161" s="108">
        <f t="shared" si="327"/>
        <v>0</v>
      </c>
      <c r="I161" s="108">
        <f t="shared" si="311"/>
        <v>0</v>
      </c>
      <c r="J161" s="108"/>
      <c r="K161" s="108"/>
      <c r="L161" s="108"/>
      <c r="M161" s="108"/>
      <c r="N161" s="108"/>
      <c r="O161" s="108"/>
      <c r="P161" s="108"/>
      <c r="Q161" s="108"/>
      <c r="R161" s="108"/>
      <c r="S161" s="108"/>
      <c r="T161" s="108"/>
      <c r="U161" s="108"/>
      <c r="V161" s="108">
        <f t="shared" si="409"/>
        <v>0</v>
      </c>
      <c r="W161" s="108">
        <f t="shared" si="328"/>
        <v>0</v>
      </c>
      <c r="X161" s="108">
        <f t="shared" si="329"/>
        <v>0</v>
      </c>
      <c r="Y161" s="108">
        <f t="shared" si="330"/>
        <v>0</v>
      </c>
      <c r="Z161" s="108">
        <f t="shared" si="312"/>
        <v>0</v>
      </c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>
        <f t="shared" si="411"/>
        <v>0</v>
      </c>
      <c r="AN161" s="108">
        <f t="shared" si="331"/>
        <v>0</v>
      </c>
      <c r="AO161" s="108">
        <f t="shared" si="332"/>
        <v>0</v>
      </c>
      <c r="AP161" s="108">
        <f t="shared" si="333"/>
        <v>0</v>
      </c>
      <c r="AQ161" s="108">
        <f t="shared" si="313"/>
        <v>0</v>
      </c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8"/>
      <c r="BD161" s="108">
        <f t="shared" si="334"/>
        <v>0</v>
      </c>
      <c r="BE161" s="108">
        <f t="shared" si="335"/>
        <v>0</v>
      </c>
      <c r="BF161" s="108">
        <f t="shared" si="336"/>
        <v>0</v>
      </c>
      <c r="BG161" s="108">
        <f t="shared" si="337"/>
        <v>0</v>
      </c>
      <c r="BH161" s="108">
        <f t="shared" si="314"/>
        <v>0</v>
      </c>
      <c r="BI161" s="108"/>
      <c r="BJ161" s="108"/>
      <c r="BK161" s="108"/>
      <c r="BL161" s="108"/>
      <c r="BM161" s="108"/>
      <c r="BN161" s="108"/>
      <c r="BO161" s="108"/>
      <c r="BP161" s="108"/>
      <c r="BQ161" s="108"/>
      <c r="BR161" s="108"/>
      <c r="BS161" s="108"/>
      <c r="BT161" s="108"/>
      <c r="BU161" s="108">
        <f t="shared" si="338"/>
        <v>0</v>
      </c>
      <c r="BV161" s="108">
        <f t="shared" si="339"/>
        <v>0</v>
      </c>
      <c r="BW161" s="108">
        <f t="shared" si="340"/>
        <v>0</v>
      </c>
      <c r="BX161" s="108">
        <f t="shared" si="341"/>
        <v>0</v>
      </c>
      <c r="BY161" s="108">
        <f t="shared" si="315"/>
        <v>0</v>
      </c>
      <c r="BZ161" s="108"/>
      <c r="CA161" s="108"/>
      <c r="CB161" s="108"/>
      <c r="CC161" s="108"/>
      <c r="CD161" s="108"/>
      <c r="CE161" s="108"/>
      <c r="CF161" s="108"/>
      <c r="CG161" s="108"/>
      <c r="CH161" s="108"/>
      <c r="CI161" s="108"/>
      <c r="CJ161" s="108"/>
      <c r="CK161" s="108"/>
      <c r="CL161" s="108">
        <f t="shared" si="342"/>
        <v>0</v>
      </c>
      <c r="CM161" s="108">
        <v>0</v>
      </c>
      <c r="CN161" s="108">
        <v>0</v>
      </c>
      <c r="CO161" s="108">
        <v>0</v>
      </c>
      <c r="CP161" s="108">
        <v>0</v>
      </c>
      <c r="CQ161" s="108"/>
      <c r="CR161" s="108"/>
      <c r="CS161" s="108"/>
      <c r="CT161" s="108"/>
      <c r="CU161" s="108"/>
      <c r="CV161" s="108"/>
      <c r="CW161" s="108"/>
      <c r="CX161" s="108"/>
      <c r="CY161" s="108"/>
      <c r="CZ161" s="108"/>
      <c r="DA161" s="108"/>
      <c r="DB161" s="108"/>
      <c r="DC161" s="108">
        <f t="shared" si="310"/>
        <v>0</v>
      </c>
      <c r="DD161" s="108">
        <v>0</v>
      </c>
      <c r="DE161" s="108">
        <v>0</v>
      </c>
      <c r="DF161" s="108">
        <v>0</v>
      </c>
      <c r="DG161" s="108">
        <v>0</v>
      </c>
      <c r="DH161" s="108"/>
      <c r="DI161" s="108"/>
      <c r="DJ161" s="108"/>
      <c r="DK161" s="108"/>
      <c r="DL161" s="108"/>
      <c r="DM161" s="108"/>
      <c r="DN161" s="108"/>
      <c r="DO161" s="108"/>
      <c r="DP161" s="108"/>
      <c r="DQ161" s="108"/>
      <c r="DR161" s="108"/>
      <c r="DS161" s="108"/>
      <c r="DT161" s="108">
        <f t="shared" si="343"/>
        <v>0</v>
      </c>
      <c r="DU161" s="108">
        <v>0</v>
      </c>
      <c r="DV161" s="108">
        <v>0</v>
      </c>
      <c r="DW161" s="108">
        <v>0</v>
      </c>
      <c r="DX161" s="108">
        <v>0</v>
      </c>
      <c r="DY161" s="108"/>
      <c r="DZ161" s="108"/>
      <c r="EA161" s="108"/>
      <c r="EB161" s="108"/>
      <c r="EC161" s="108"/>
      <c r="ED161" s="108"/>
      <c r="EE161" s="108"/>
      <c r="EF161" s="108"/>
      <c r="EG161" s="108"/>
      <c r="EH161" s="108"/>
      <c r="EI161" s="108"/>
      <c r="EJ161" s="108"/>
      <c r="EK161" s="108">
        <v>0</v>
      </c>
      <c r="EL161" s="108">
        <v>0</v>
      </c>
      <c r="EM161" s="108">
        <v>0</v>
      </c>
      <c r="EN161" s="108">
        <v>0</v>
      </c>
      <c r="EO161" s="108">
        <v>0</v>
      </c>
      <c r="EP161" s="108"/>
      <c r="EQ161" s="108"/>
      <c r="ER161" s="108"/>
      <c r="ES161" s="108"/>
      <c r="ET161" s="108"/>
      <c r="EU161" s="108"/>
      <c r="EV161" s="108"/>
      <c r="EW161" s="108"/>
      <c r="EX161" s="108"/>
      <c r="EY161" s="108"/>
      <c r="EZ161" s="108"/>
      <c r="FA161" s="108"/>
      <c r="FB161" s="108">
        <v>0</v>
      </c>
      <c r="FC161" s="108">
        <v>0</v>
      </c>
      <c r="FD161" s="108">
        <v>0</v>
      </c>
      <c r="FE161" s="108">
        <v>0</v>
      </c>
      <c r="FF161" s="108">
        <v>0</v>
      </c>
      <c r="FG161" s="108"/>
      <c r="FH161" s="108"/>
      <c r="FI161" s="108"/>
      <c r="FJ161" s="108"/>
      <c r="FK161" s="108"/>
      <c r="FL161" s="108"/>
      <c r="FM161" s="108"/>
      <c r="FN161" s="108"/>
      <c r="FO161" s="108"/>
      <c r="FP161" s="108"/>
      <c r="FQ161" s="108"/>
      <c r="FR161" s="108"/>
      <c r="FS161" s="108"/>
      <c r="FT161" s="108"/>
      <c r="FU161" s="108"/>
      <c r="FV161" s="108"/>
      <c r="FW161" s="108">
        <v>0</v>
      </c>
      <c r="FX161" s="108"/>
      <c r="FY161" s="108"/>
      <c r="FZ161" s="108"/>
      <c r="GA161" s="108"/>
      <c r="GB161" s="108"/>
      <c r="GC161" s="108"/>
      <c r="GD161" s="108"/>
      <c r="GE161" s="108"/>
      <c r="GF161" s="108"/>
      <c r="GG161" s="108"/>
      <c r="GH161" s="108"/>
      <c r="GI161" s="108"/>
      <c r="GJ161" s="108"/>
      <c r="GK161" s="108"/>
      <c r="GL161" s="108"/>
      <c r="GM161" s="108"/>
      <c r="GN161" s="108"/>
      <c r="GO161" s="108"/>
      <c r="GP161" s="108"/>
      <c r="GQ161" s="108"/>
      <c r="GR161" s="108"/>
      <c r="GS161" s="108"/>
      <c r="GT161" s="108"/>
      <c r="GU161" s="108"/>
      <c r="GV161" s="108"/>
      <c r="GW161" s="108"/>
      <c r="GX161" s="108"/>
      <c r="GY161" s="108"/>
      <c r="GZ161" s="108"/>
      <c r="HA161" s="108"/>
      <c r="HB161" s="108"/>
      <c r="HC161" s="108"/>
      <c r="HD161" s="108"/>
      <c r="HE161" s="108"/>
      <c r="HF161" s="108"/>
      <c r="HG161" s="108"/>
      <c r="HH161" s="108"/>
      <c r="HI161" s="108"/>
      <c r="HJ161" s="108"/>
      <c r="HK161" s="108"/>
      <c r="HL161" s="108"/>
      <c r="HM161" s="108"/>
      <c r="HN161" s="108"/>
      <c r="HO161" s="108"/>
      <c r="HP161" s="108"/>
      <c r="HQ161" s="108"/>
      <c r="HR161" s="108">
        <v>2138.4</v>
      </c>
      <c r="HS161" s="108">
        <v>115</v>
      </c>
      <c r="HT161" s="108">
        <v>532.20000000000005</v>
      </c>
      <c r="HU161" s="108">
        <v>251.6</v>
      </c>
      <c r="HV161" s="108">
        <v>1239.5999999999999</v>
      </c>
      <c r="HW161" s="108">
        <v>26</v>
      </c>
      <c r="HX161" s="108">
        <v>58.3</v>
      </c>
      <c r="HY161" s="108">
        <v>115</v>
      </c>
      <c r="HZ161" s="108">
        <v>191.6</v>
      </c>
      <c r="IA161" s="108">
        <v>356.3</v>
      </c>
      <c r="IB161" s="108">
        <v>647.20000000000005</v>
      </c>
      <c r="IC161" s="108">
        <v>779.2</v>
      </c>
      <c r="ID161" s="108">
        <v>841.1</v>
      </c>
      <c r="IE161" s="108">
        <v>898.8</v>
      </c>
      <c r="IF161" s="108">
        <v>994.1</v>
      </c>
      <c r="IG161" s="108">
        <v>1063.5</v>
      </c>
      <c r="IH161" s="108">
        <v>2138.4</v>
      </c>
    </row>
    <row r="162" spans="1:242" s="32" customFormat="1" ht="12.95" customHeight="1" x14ac:dyDescent="0.2">
      <c r="A162" s="112" t="s">
        <v>322</v>
      </c>
      <c r="B162" s="51">
        <v>151</v>
      </c>
      <c r="C162" s="52" t="s">
        <v>323</v>
      </c>
      <c r="D162" s="33"/>
      <c r="E162" s="108">
        <f t="shared" si="407"/>
        <v>0</v>
      </c>
      <c r="F162" s="108">
        <f t="shared" si="325"/>
        <v>0</v>
      </c>
      <c r="G162" s="108">
        <f t="shared" si="326"/>
        <v>0</v>
      </c>
      <c r="H162" s="108">
        <f t="shared" si="327"/>
        <v>0</v>
      </c>
      <c r="I162" s="108">
        <f t="shared" si="311"/>
        <v>0</v>
      </c>
      <c r="J162" s="108"/>
      <c r="K162" s="108"/>
      <c r="L162" s="108"/>
      <c r="M162" s="108"/>
      <c r="N162" s="108"/>
      <c r="O162" s="108"/>
      <c r="P162" s="108"/>
      <c r="Q162" s="108"/>
      <c r="R162" s="108"/>
      <c r="S162" s="108"/>
      <c r="T162" s="108"/>
      <c r="U162" s="108"/>
      <c r="V162" s="108">
        <f t="shared" si="409"/>
        <v>0</v>
      </c>
      <c r="W162" s="108">
        <f t="shared" si="328"/>
        <v>0</v>
      </c>
      <c r="X162" s="108">
        <f t="shared" si="329"/>
        <v>0</v>
      </c>
      <c r="Y162" s="108">
        <f t="shared" si="330"/>
        <v>0</v>
      </c>
      <c r="Z162" s="108">
        <f t="shared" si="312"/>
        <v>0</v>
      </c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>
        <f t="shared" si="411"/>
        <v>0</v>
      </c>
      <c r="AN162" s="108">
        <f t="shared" si="331"/>
        <v>0</v>
      </c>
      <c r="AO162" s="108">
        <f t="shared" si="332"/>
        <v>0</v>
      </c>
      <c r="AP162" s="108">
        <f t="shared" si="333"/>
        <v>0</v>
      </c>
      <c r="AQ162" s="108">
        <f t="shared" si="313"/>
        <v>0</v>
      </c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8"/>
      <c r="BD162" s="108">
        <f t="shared" si="334"/>
        <v>0</v>
      </c>
      <c r="BE162" s="108">
        <f t="shared" si="335"/>
        <v>0</v>
      </c>
      <c r="BF162" s="108">
        <f t="shared" si="336"/>
        <v>0</v>
      </c>
      <c r="BG162" s="108">
        <f t="shared" si="337"/>
        <v>0</v>
      </c>
      <c r="BH162" s="108">
        <f t="shared" si="314"/>
        <v>0</v>
      </c>
      <c r="BI162" s="108"/>
      <c r="BJ162" s="108"/>
      <c r="BK162" s="108"/>
      <c r="BL162" s="108"/>
      <c r="BM162" s="108"/>
      <c r="BN162" s="108"/>
      <c r="BO162" s="108"/>
      <c r="BP162" s="108"/>
      <c r="BQ162" s="108"/>
      <c r="BR162" s="108"/>
      <c r="BS162" s="108"/>
      <c r="BT162" s="108"/>
      <c r="BU162" s="108">
        <f t="shared" si="338"/>
        <v>0</v>
      </c>
      <c r="BV162" s="108">
        <f t="shared" si="339"/>
        <v>0</v>
      </c>
      <c r="BW162" s="108">
        <f t="shared" si="340"/>
        <v>0</v>
      </c>
      <c r="BX162" s="108">
        <f t="shared" si="341"/>
        <v>0</v>
      </c>
      <c r="BY162" s="108">
        <f t="shared" si="315"/>
        <v>0</v>
      </c>
      <c r="BZ162" s="108"/>
      <c r="CA162" s="108"/>
      <c r="CB162" s="108"/>
      <c r="CC162" s="108"/>
      <c r="CD162" s="108"/>
      <c r="CE162" s="108"/>
      <c r="CF162" s="108"/>
      <c r="CG162" s="108"/>
      <c r="CH162" s="108"/>
      <c r="CI162" s="108"/>
      <c r="CJ162" s="108"/>
      <c r="CK162" s="108"/>
      <c r="CL162" s="108">
        <f t="shared" si="342"/>
        <v>0</v>
      </c>
      <c r="CM162" s="108">
        <v>0</v>
      </c>
      <c r="CN162" s="108">
        <v>0</v>
      </c>
      <c r="CO162" s="108">
        <v>0</v>
      </c>
      <c r="CP162" s="108">
        <v>0</v>
      </c>
      <c r="CQ162" s="108"/>
      <c r="CR162" s="108"/>
      <c r="CS162" s="108"/>
      <c r="CT162" s="108"/>
      <c r="CU162" s="108"/>
      <c r="CV162" s="108"/>
      <c r="CW162" s="108"/>
      <c r="CX162" s="108"/>
      <c r="CY162" s="108"/>
      <c r="CZ162" s="108"/>
      <c r="DA162" s="108"/>
      <c r="DB162" s="108"/>
      <c r="DC162" s="108">
        <f t="shared" si="310"/>
        <v>0</v>
      </c>
      <c r="DD162" s="108">
        <v>0</v>
      </c>
      <c r="DE162" s="108">
        <v>0</v>
      </c>
      <c r="DF162" s="108">
        <v>0</v>
      </c>
      <c r="DG162" s="108">
        <v>0</v>
      </c>
      <c r="DH162" s="108"/>
      <c r="DI162" s="108"/>
      <c r="DJ162" s="108"/>
      <c r="DK162" s="108"/>
      <c r="DL162" s="108"/>
      <c r="DM162" s="108"/>
      <c r="DN162" s="108"/>
      <c r="DO162" s="108"/>
      <c r="DP162" s="108"/>
      <c r="DQ162" s="108"/>
      <c r="DR162" s="108"/>
      <c r="DS162" s="108"/>
      <c r="DT162" s="108">
        <f t="shared" si="343"/>
        <v>0</v>
      </c>
      <c r="DU162" s="108">
        <v>0</v>
      </c>
      <c r="DV162" s="108">
        <v>0</v>
      </c>
      <c r="DW162" s="108">
        <v>0</v>
      </c>
      <c r="DX162" s="108">
        <v>0</v>
      </c>
      <c r="DY162" s="108"/>
      <c r="DZ162" s="108"/>
      <c r="EA162" s="108"/>
      <c r="EB162" s="108"/>
      <c r="EC162" s="108"/>
      <c r="ED162" s="108"/>
      <c r="EE162" s="108"/>
      <c r="EF162" s="108"/>
      <c r="EG162" s="108"/>
      <c r="EH162" s="108"/>
      <c r="EI162" s="108"/>
      <c r="EJ162" s="108"/>
      <c r="EK162" s="108">
        <v>0</v>
      </c>
      <c r="EL162" s="108">
        <v>0</v>
      </c>
      <c r="EM162" s="108">
        <v>0</v>
      </c>
      <c r="EN162" s="108">
        <v>0</v>
      </c>
      <c r="EO162" s="108">
        <v>0</v>
      </c>
      <c r="EP162" s="108"/>
      <c r="EQ162" s="108"/>
      <c r="ER162" s="108"/>
      <c r="ES162" s="108"/>
      <c r="ET162" s="108"/>
      <c r="EU162" s="108"/>
      <c r="EV162" s="108"/>
      <c r="EW162" s="108"/>
      <c r="EX162" s="108"/>
      <c r="EY162" s="108"/>
      <c r="EZ162" s="108"/>
      <c r="FA162" s="108"/>
      <c r="FB162" s="108">
        <v>0</v>
      </c>
      <c r="FC162" s="108">
        <v>0</v>
      </c>
      <c r="FD162" s="108">
        <v>0</v>
      </c>
      <c r="FE162" s="108">
        <v>0</v>
      </c>
      <c r="FF162" s="108">
        <v>0</v>
      </c>
      <c r="FG162" s="108"/>
      <c r="FH162" s="108"/>
      <c r="FI162" s="108"/>
      <c r="FJ162" s="108"/>
      <c r="FK162" s="108"/>
      <c r="FL162" s="108"/>
      <c r="FM162" s="108"/>
      <c r="FN162" s="108"/>
      <c r="FO162" s="108"/>
      <c r="FP162" s="108"/>
      <c r="FQ162" s="108"/>
      <c r="FR162" s="108"/>
      <c r="FS162" s="108"/>
      <c r="FT162" s="108"/>
      <c r="FU162" s="108"/>
      <c r="FV162" s="108"/>
      <c r="FW162" s="108">
        <v>0</v>
      </c>
      <c r="FX162" s="108"/>
      <c r="FY162" s="108"/>
      <c r="FZ162" s="108"/>
      <c r="GA162" s="108"/>
      <c r="GB162" s="108"/>
      <c r="GC162" s="108"/>
      <c r="GD162" s="108"/>
      <c r="GE162" s="108"/>
      <c r="GF162" s="108"/>
      <c r="GG162" s="108"/>
      <c r="GH162" s="108"/>
      <c r="GI162" s="108"/>
      <c r="GJ162" s="108"/>
      <c r="GK162" s="108"/>
      <c r="GL162" s="108"/>
      <c r="GM162" s="108"/>
      <c r="GN162" s="108"/>
      <c r="GO162" s="108"/>
      <c r="GP162" s="108"/>
      <c r="GQ162" s="108"/>
      <c r="GR162" s="108"/>
      <c r="GS162" s="108"/>
      <c r="GT162" s="108"/>
      <c r="GU162" s="108"/>
      <c r="GV162" s="108"/>
      <c r="GW162" s="108"/>
      <c r="GX162" s="108"/>
      <c r="GY162" s="108"/>
      <c r="GZ162" s="108"/>
      <c r="HA162" s="108"/>
      <c r="HB162" s="108"/>
      <c r="HC162" s="108"/>
      <c r="HD162" s="108"/>
      <c r="HE162" s="108"/>
      <c r="HF162" s="108"/>
      <c r="HG162" s="108"/>
      <c r="HH162" s="108"/>
      <c r="HI162" s="108"/>
      <c r="HJ162" s="108"/>
      <c r="HK162" s="108"/>
      <c r="HL162" s="108"/>
      <c r="HM162" s="108"/>
      <c r="HN162" s="108"/>
      <c r="HO162" s="108"/>
      <c r="HP162" s="108"/>
      <c r="HQ162" s="108"/>
      <c r="HR162" s="108">
        <v>98447.6</v>
      </c>
      <c r="HS162" s="108">
        <v>18579.5</v>
      </c>
      <c r="HT162" s="108">
        <v>25415.3</v>
      </c>
      <c r="HU162" s="108">
        <v>26166.400000000001</v>
      </c>
      <c r="HV162" s="108">
        <v>28286.400000000001</v>
      </c>
      <c r="HW162" s="108">
        <v>6535.9</v>
      </c>
      <c r="HX162" s="108">
        <v>12343.1</v>
      </c>
      <c r="HY162" s="108">
        <v>18579.5</v>
      </c>
      <c r="HZ162" s="108">
        <v>27459.9</v>
      </c>
      <c r="IA162" s="108">
        <v>35593.4</v>
      </c>
      <c r="IB162" s="108">
        <v>43994.8</v>
      </c>
      <c r="IC162" s="108">
        <v>53073.4</v>
      </c>
      <c r="ID162" s="108">
        <v>61836.9</v>
      </c>
      <c r="IE162" s="108">
        <v>70161.2</v>
      </c>
      <c r="IF162" s="108">
        <v>80387.199999999997</v>
      </c>
      <c r="IG162" s="108">
        <v>89908.3</v>
      </c>
      <c r="IH162" s="108">
        <v>98447.6</v>
      </c>
    </row>
    <row r="163" spans="1:242" s="32" customFormat="1" ht="12.95" customHeight="1" x14ac:dyDescent="0.2">
      <c r="A163" s="112" t="s">
        <v>324</v>
      </c>
      <c r="B163" s="51">
        <v>152</v>
      </c>
      <c r="C163" s="51" t="s">
        <v>325</v>
      </c>
      <c r="D163" s="33"/>
      <c r="E163" s="108">
        <f t="shared" si="407"/>
        <v>0</v>
      </c>
      <c r="F163" s="108">
        <f t="shared" si="325"/>
        <v>0</v>
      </c>
      <c r="G163" s="108">
        <f t="shared" si="326"/>
        <v>0</v>
      </c>
      <c r="H163" s="108">
        <f t="shared" si="327"/>
        <v>0</v>
      </c>
      <c r="I163" s="108">
        <f t="shared" si="311"/>
        <v>0</v>
      </c>
      <c r="J163" s="108"/>
      <c r="K163" s="108"/>
      <c r="L163" s="108"/>
      <c r="M163" s="108"/>
      <c r="N163" s="108"/>
      <c r="O163" s="108"/>
      <c r="P163" s="108"/>
      <c r="Q163" s="108"/>
      <c r="R163" s="108"/>
      <c r="S163" s="108"/>
      <c r="T163" s="108"/>
      <c r="U163" s="108"/>
      <c r="V163" s="108">
        <f t="shared" si="409"/>
        <v>0</v>
      </c>
      <c r="W163" s="108">
        <f t="shared" si="328"/>
        <v>0</v>
      </c>
      <c r="X163" s="108">
        <f t="shared" si="329"/>
        <v>0</v>
      </c>
      <c r="Y163" s="108">
        <f t="shared" si="330"/>
        <v>0</v>
      </c>
      <c r="Z163" s="108">
        <f t="shared" si="312"/>
        <v>0</v>
      </c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>
        <f t="shared" si="411"/>
        <v>0</v>
      </c>
      <c r="AN163" s="108">
        <f t="shared" si="331"/>
        <v>0</v>
      </c>
      <c r="AO163" s="108">
        <f t="shared" si="332"/>
        <v>0</v>
      </c>
      <c r="AP163" s="108">
        <f t="shared" si="333"/>
        <v>0</v>
      </c>
      <c r="AQ163" s="108">
        <f t="shared" si="313"/>
        <v>0</v>
      </c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8"/>
      <c r="BD163" s="108">
        <f t="shared" si="334"/>
        <v>0</v>
      </c>
      <c r="BE163" s="108">
        <f t="shared" si="335"/>
        <v>0</v>
      </c>
      <c r="BF163" s="108">
        <f t="shared" si="336"/>
        <v>0</v>
      </c>
      <c r="BG163" s="108">
        <f t="shared" si="337"/>
        <v>0</v>
      </c>
      <c r="BH163" s="108">
        <f t="shared" si="314"/>
        <v>0</v>
      </c>
      <c r="BI163" s="108"/>
      <c r="BJ163" s="108"/>
      <c r="BK163" s="108"/>
      <c r="BL163" s="108"/>
      <c r="BM163" s="108"/>
      <c r="BN163" s="108"/>
      <c r="BO163" s="108"/>
      <c r="BP163" s="108"/>
      <c r="BQ163" s="108"/>
      <c r="BR163" s="108"/>
      <c r="BS163" s="108"/>
      <c r="BT163" s="108"/>
      <c r="BU163" s="108">
        <f t="shared" si="338"/>
        <v>0</v>
      </c>
      <c r="BV163" s="108">
        <f t="shared" si="339"/>
        <v>0</v>
      </c>
      <c r="BW163" s="108">
        <f t="shared" si="340"/>
        <v>0</v>
      </c>
      <c r="BX163" s="108">
        <f t="shared" si="341"/>
        <v>0</v>
      </c>
      <c r="BY163" s="108">
        <f t="shared" si="315"/>
        <v>0</v>
      </c>
      <c r="BZ163" s="108"/>
      <c r="CA163" s="108"/>
      <c r="CB163" s="108"/>
      <c r="CC163" s="108"/>
      <c r="CD163" s="108"/>
      <c r="CE163" s="108"/>
      <c r="CF163" s="108"/>
      <c r="CG163" s="108"/>
      <c r="CH163" s="108"/>
      <c r="CI163" s="108"/>
      <c r="CJ163" s="108"/>
      <c r="CK163" s="108"/>
      <c r="CL163" s="108">
        <f t="shared" si="342"/>
        <v>0</v>
      </c>
      <c r="CM163" s="108">
        <v>0</v>
      </c>
      <c r="CN163" s="108">
        <v>0</v>
      </c>
      <c r="CO163" s="108">
        <v>0</v>
      </c>
      <c r="CP163" s="108">
        <v>0</v>
      </c>
      <c r="CQ163" s="108"/>
      <c r="CR163" s="108"/>
      <c r="CS163" s="108"/>
      <c r="CT163" s="108"/>
      <c r="CU163" s="108"/>
      <c r="CV163" s="108"/>
      <c r="CW163" s="108"/>
      <c r="CX163" s="108"/>
      <c r="CY163" s="108"/>
      <c r="CZ163" s="108"/>
      <c r="DA163" s="108"/>
      <c r="DB163" s="108"/>
      <c r="DC163" s="108">
        <f t="shared" ref="DC163:DC198" si="419">DS163</f>
        <v>0</v>
      </c>
      <c r="DD163" s="108">
        <v>0</v>
      </c>
      <c r="DE163" s="108">
        <v>0</v>
      </c>
      <c r="DF163" s="108">
        <v>0</v>
      </c>
      <c r="DG163" s="108">
        <v>0</v>
      </c>
      <c r="DH163" s="108"/>
      <c r="DI163" s="108"/>
      <c r="DJ163" s="108"/>
      <c r="DK163" s="108"/>
      <c r="DL163" s="108"/>
      <c r="DM163" s="108"/>
      <c r="DN163" s="108"/>
      <c r="DO163" s="108"/>
      <c r="DP163" s="108"/>
      <c r="DQ163" s="108"/>
      <c r="DR163" s="108"/>
      <c r="DS163" s="108"/>
      <c r="DT163" s="108">
        <f t="shared" si="343"/>
        <v>0</v>
      </c>
      <c r="DU163" s="108">
        <v>0</v>
      </c>
      <c r="DV163" s="108">
        <v>0</v>
      </c>
      <c r="DW163" s="108">
        <v>0</v>
      </c>
      <c r="DX163" s="108">
        <v>0</v>
      </c>
      <c r="DY163" s="108"/>
      <c r="DZ163" s="108"/>
      <c r="EA163" s="108"/>
      <c r="EB163" s="108"/>
      <c r="EC163" s="108"/>
      <c r="ED163" s="108"/>
      <c r="EE163" s="108"/>
      <c r="EF163" s="108"/>
      <c r="EG163" s="108"/>
      <c r="EH163" s="108"/>
      <c r="EI163" s="108"/>
      <c r="EJ163" s="108"/>
      <c r="EK163" s="108">
        <v>0</v>
      </c>
      <c r="EL163" s="108">
        <v>0</v>
      </c>
      <c r="EM163" s="108">
        <v>0</v>
      </c>
      <c r="EN163" s="108">
        <v>0</v>
      </c>
      <c r="EO163" s="108">
        <v>0</v>
      </c>
      <c r="EP163" s="108"/>
      <c r="EQ163" s="108"/>
      <c r="ER163" s="108"/>
      <c r="ES163" s="108"/>
      <c r="ET163" s="108"/>
      <c r="EU163" s="108"/>
      <c r="EV163" s="108"/>
      <c r="EW163" s="108"/>
      <c r="EX163" s="108"/>
      <c r="EY163" s="108"/>
      <c r="EZ163" s="108"/>
      <c r="FA163" s="108"/>
      <c r="FB163" s="108">
        <v>0</v>
      </c>
      <c r="FC163" s="108">
        <v>0</v>
      </c>
      <c r="FD163" s="108">
        <v>0</v>
      </c>
      <c r="FE163" s="108">
        <v>0</v>
      </c>
      <c r="FF163" s="108">
        <v>0</v>
      </c>
      <c r="FG163" s="108"/>
      <c r="FH163" s="108"/>
      <c r="FI163" s="108"/>
      <c r="FJ163" s="108"/>
      <c r="FK163" s="108"/>
      <c r="FL163" s="108"/>
      <c r="FM163" s="108"/>
      <c r="FN163" s="108"/>
      <c r="FO163" s="108"/>
      <c r="FP163" s="108"/>
      <c r="FQ163" s="108"/>
      <c r="FR163" s="108"/>
      <c r="FS163" s="108"/>
      <c r="FT163" s="108"/>
      <c r="FU163" s="108"/>
      <c r="FV163" s="108"/>
      <c r="FW163" s="108">
        <v>0</v>
      </c>
      <c r="FX163" s="108"/>
      <c r="FY163" s="108"/>
      <c r="FZ163" s="108"/>
      <c r="GA163" s="108"/>
      <c r="GB163" s="108"/>
      <c r="GC163" s="108"/>
      <c r="GD163" s="108"/>
      <c r="GE163" s="108"/>
      <c r="GF163" s="108"/>
      <c r="GG163" s="108"/>
      <c r="GH163" s="108"/>
      <c r="GI163" s="108"/>
      <c r="GJ163" s="108"/>
      <c r="GK163" s="108"/>
      <c r="GL163" s="108"/>
      <c r="GM163" s="108"/>
      <c r="GN163" s="108"/>
      <c r="GO163" s="108"/>
      <c r="GP163" s="108"/>
      <c r="GQ163" s="108"/>
      <c r="GR163" s="108"/>
      <c r="GS163" s="108"/>
      <c r="GT163" s="108"/>
      <c r="GU163" s="108"/>
      <c r="GV163" s="108"/>
      <c r="GW163" s="108"/>
      <c r="GX163" s="108"/>
      <c r="GY163" s="108"/>
      <c r="GZ163" s="108"/>
      <c r="HA163" s="108"/>
      <c r="HB163" s="108"/>
      <c r="HC163" s="108"/>
      <c r="HD163" s="108"/>
      <c r="HE163" s="108"/>
      <c r="HF163" s="108"/>
      <c r="HG163" s="108"/>
      <c r="HH163" s="108"/>
      <c r="HI163" s="108"/>
      <c r="HJ163" s="108"/>
      <c r="HK163" s="108"/>
      <c r="HL163" s="108"/>
      <c r="HM163" s="108"/>
      <c r="HN163" s="108"/>
      <c r="HO163" s="108"/>
      <c r="HP163" s="108"/>
      <c r="HQ163" s="108"/>
      <c r="HR163" s="108"/>
      <c r="HS163" s="108"/>
      <c r="HT163" s="108"/>
      <c r="HU163" s="108"/>
      <c r="HV163" s="108"/>
      <c r="HW163" s="108"/>
      <c r="HX163" s="108"/>
      <c r="HY163" s="108"/>
      <c r="HZ163" s="108"/>
      <c r="IA163" s="108"/>
      <c r="IB163" s="108"/>
      <c r="IC163" s="108"/>
      <c r="ID163" s="108"/>
      <c r="IE163" s="108"/>
      <c r="IF163" s="108"/>
      <c r="IG163" s="108"/>
      <c r="IH163" s="108"/>
    </row>
    <row r="164" spans="1:242" s="32" customFormat="1" ht="12.95" customHeight="1" x14ac:dyDescent="0.2">
      <c r="A164" s="112" t="s">
        <v>326</v>
      </c>
      <c r="B164" s="51">
        <v>153</v>
      </c>
      <c r="C164" s="51" t="s">
        <v>327</v>
      </c>
      <c r="D164" s="33"/>
      <c r="E164" s="108">
        <f t="shared" si="407"/>
        <v>0</v>
      </c>
      <c r="F164" s="108">
        <f t="shared" si="325"/>
        <v>0</v>
      </c>
      <c r="G164" s="108">
        <f t="shared" si="326"/>
        <v>0</v>
      </c>
      <c r="H164" s="108">
        <f t="shared" si="327"/>
        <v>0</v>
      </c>
      <c r="I164" s="108">
        <f t="shared" ref="I164:I195" si="420">U164</f>
        <v>0</v>
      </c>
      <c r="J164" s="108"/>
      <c r="K164" s="108"/>
      <c r="L164" s="108"/>
      <c r="M164" s="108"/>
      <c r="N164" s="108"/>
      <c r="O164" s="108"/>
      <c r="P164" s="108"/>
      <c r="Q164" s="108"/>
      <c r="R164" s="108"/>
      <c r="S164" s="108"/>
      <c r="T164" s="108"/>
      <c r="U164" s="108"/>
      <c r="V164" s="108">
        <f t="shared" si="409"/>
        <v>0</v>
      </c>
      <c r="W164" s="108">
        <f t="shared" si="328"/>
        <v>0</v>
      </c>
      <c r="X164" s="108">
        <f t="shared" si="329"/>
        <v>0</v>
      </c>
      <c r="Y164" s="108">
        <f t="shared" si="330"/>
        <v>0</v>
      </c>
      <c r="Z164" s="108">
        <f t="shared" ref="Z164:Z195" si="421">AL164</f>
        <v>0</v>
      </c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>
        <f t="shared" si="411"/>
        <v>0</v>
      </c>
      <c r="AN164" s="108">
        <f t="shared" si="331"/>
        <v>0</v>
      </c>
      <c r="AO164" s="108">
        <f t="shared" si="332"/>
        <v>0</v>
      </c>
      <c r="AP164" s="108">
        <f t="shared" si="333"/>
        <v>0</v>
      </c>
      <c r="AQ164" s="108">
        <f t="shared" ref="AQ164:AQ195" si="422">BC164</f>
        <v>0</v>
      </c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8"/>
      <c r="BD164" s="108">
        <f t="shared" si="334"/>
        <v>0</v>
      </c>
      <c r="BE164" s="108">
        <f t="shared" si="335"/>
        <v>0</v>
      </c>
      <c r="BF164" s="108">
        <f t="shared" si="336"/>
        <v>0</v>
      </c>
      <c r="BG164" s="108">
        <f t="shared" si="337"/>
        <v>0</v>
      </c>
      <c r="BH164" s="108">
        <f t="shared" ref="BH164:BH195" si="423">BT164</f>
        <v>0</v>
      </c>
      <c r="BI164" s="108"/>
      <c r="BJ164" s="108"/>
      <c r="BK164" s="108"/>
      <c r="BL164" s="108"/>
      <c r="BM164" s="108"/>
      <c r="BN164" s="108"/>
      <c r="BO164" s="108"/>
      <c r="BP164" s="108"/>
      <c r="BQ164" s="108"/>
      <c r="BR164" s="108"/>
      <c r="BS164" s="108"/>
      <c r="BT164" s="108"/>
      <c r="BU164" s="108">
        <f t="shared" si="338"/>
        <v>0</v>
      </c>
      <c r="BV164" s="108">
        <f t="shared" si="339"/>
        <v>0</v>
      </c>
      <c r="BW164" s="108">
        <f t="shared" si="340"/>
        <v>0</v>
      </c>
      <c r="BX164" s="108">
        <f t="shared" si="341"/>
        <v>0</v>
      </c>
      <c r="BY164" s="108">
        <f t="shared" ref="BY164:BY195" si="424">CK164</f>
        <v>0</v>
      </c>
      <c r="BZ164" s="108"/>
      <c r="CA164" s="108"/>
      <c r="CB164" s="108"/>
      <c r="CC164" s="108"/>
      <c r="CD164" s="108"/>
      <c r="CE164" s="108"/>
      <c r="CF164" s="108"/>
      <c r="CG164" s="108"/>
      <c r="CH164" s="108"/>
      <c r="CI164" s="108"/>
      <c r="CJ164" s="108"/>
      <c r="CK164" s="108"/>
      <c r="CL164" s="108">
        <f t="shared" si="342"/>
        <v>0</v>
      </c>
      <c r="CM164" s="108">
        <v>3219.4</v>
      </c>
      <c r="CN164" s="108">
        <v>7104.7</v>
      </c>
      <c r="CO164" s="108">
        <v>2101.1999999999998</v>
      </c>
      <c r="CP164" s="108">
        <v>-12425.3</v>
      </c>
      <c r="CQ164" s="108">
        <v>1949.5</v>
      </c>
      <c r="CR164" s="108">
        <v>1694.3</v>
      </c>
      <c r="CS164" s="108">
        <v>3219.4</v>
      </c>
      <c r="CT164" s="108">
        <v>4937.7</v>
      </c>
      <c r="CU164" s="108">
        <v>8176.1</v>
      </c>
      <c r="CV164" s="108">
        <v>10324.1</v>
      </c>
      <c r="CW164" s="108">
        <v>9640</v>
      </c>
      <c r="CX164" s="108">
        <v>11268.7</v>
      </c>
      <c r="CY164" s="108">
        <v>12425.3</v>
      </c>
      <c r="CZ164" s="108">
        <v>12841.1</v>
      </c>
      <c r="DA164" s="108">
        <v>10336.9</v>
      </c>
      <c r="DB164" s="108"/>
      <c r="DC164" s="108">
        <f t="shared" si="419"/>
        <v>0</v>
      </c>
      <c r="DD164" s="108">
        <v>0</v>
      </c>
      <c r="DE164" s="108">
        <v>3380</v>
      </c>
      <c r="DF164" s="108">
        <v>4404.2</v>
      </c>
      <c r="DG164" s="108">
        <v>-7784.2</v>
      </c>
      <c r="DH164" s="108">
        <v>718.1</v>
      </c>
      <c r="DI164" s="108">
        <v>1482.4</v>
      </c>
      <c r="DJ164" s="108"/>
      <c r="DK164" s="108">
        <v>873.7</v>
      </c>
      <c r="DL164" s="108">
        <v>2531.4</v>
      </c>
      <c r="DM164" s="108">
        <v>3380</v>
      </c>
      <c r="DN164" s="108">
        <v>4910.8</v>
      </c>
      <c r="DO164" s="108">
        <v>6630.1</v>
      </c>
      <c r="DP164" s="108">
        <v>7784.2</v>
      </c>
      <c r="DQ164" s="108">
        <v>7481.2</v>
      </c>
      <c r="DR164" s="108"/>
      <c r="DS164" s="108"/>
      <c r="DT164" s="108">
        <f t="shared" si="343"/>
        <v>13436</v>
      </c>
      <c r="DU164" s="108">
        <v>1906</v>
      </c>
      <c r="DV164" s="108">
        <v>3046.4</v>
      </c>
      <c r="DW164" s="108">
        <v>4256.3999999999996</v>
      </c>
      <c r="DX164" s="108">
        <v>4227.2</v>
      </c>
      <c r="DY164" s="108">
        <v>947.1</v>
      </c>
      <c r="DZ164" s="108">
        <v>1195.0999999999999</v>
      </c>
      <c r="EA164" s="108">
        <v>1906</v>
      </c>
      <c r="EB164" s="108">
        <v>2786.6</v>
      </c>
      <c r="EC164" s="108">
        <v>3633</v>
      </c>
      <c r="ED164" s="108">
        <v>4952.3999999999996</v>
      </c>
      <c r="EE164" s="108">
        <v>6575.3</v>
      </c>
      <c r="EF164" s="108">
        <v>7943.3</v>
      </c>
      <c r="EG164" s="108">
        <v>9208.7999999999993</v>
      </c>
      <c r="EH164" s="108">
        <v>10818.6</v>
      </c>
      <c r="EI164" s="108">
        <v>11867.1</v>
      </c>
      <c r="EJ164" s="108">
        <v>13436</v>
      </c>
      <c r="EK164" s="108">
        <v>6795</v>
      </c>
      <c r="EL164" s="108">
        <v>351.4</v>
      </c>
      <c r="EM164" s="108">
        <v>5511</v>
      </c>
      <c r="EN164" s="108">
        <v>281.60000000000002</v>
      </c>
      <c r="EO164" s="108">
        <v>651</v>
      </c>
      <c r="EP164" s="108">
        <v>938.1</v>
      </c>
      <c r="EQ164" s="108">
        <v>257.3</v>
      </c>
      <c r="ER164" s="108">
        <v>351.4</v>
      </c>
      <c r="ES164" s="108">
        <v>1128</v>
      </c>
      <c r="ET164" s="108">
        <v>2077.3000000000002</v>
      </c>
      <c r="EU164" s="108">
        <v>5862.4</v>
      </c>
      <c r="EV164" s="108">
        <f>4001.8</f>
        <v>4001.8</v>
      </c>
      <c r="EW164" s="108">
        <v>5494.8</v>
      </c>
      <c r="EX164" s="108">
        <v>6144</v>
      </c>
      <c r="EY164" s="108">
        <v>6471</v>
      </c>
      <c r="EZ164" s="108">
        <v>6632.4</v>
      </c>
      <c r="FA164" s="108">
        <v>6795</v>
      </c>
      <c r="FB164" s="108">
        <v>0</v>
      </c>
      <c r="FC164" s="108">
        <v>0</v>
      </c>
      <c r="FD164" s="108">
        <v>0</v>
      </c>
      <c r="FE164" s="108">
        <v>0</v>
      </c>
      <c r="FF164" s="108">
        <v>0</v>
      </c>
      <c r="FG164" s="108"/>
      <c r="FH164" s="108"/>
      <c r="FI164" s="108"/>
      <c r="FJ164" s="108"/>
      <c r="FK164" s="108"/>
      <c r="FL164" s="108"/>
      <c r="FM164" s="108"/>
      <c r="FN164" s="108"/>
      <c r="FO164" s="108"/>
      <c r="FP164" s="108"/>
      <c r="FQ164" s="108"/>
      <c r="FR164" s="108"/>
      <c r="FS164" s="108"/>
      <c r="FT164" s="108"/>
      <c r="FU164" s="108"/>
      <c r="FV164" s="108"/>
      <c r="FW164" s="108">
        <v>0</v>
      </c>
      <c r="FX164" s="108"/>
      <c r="FY164" s="108"/>
      <c r="FZ164" s="108"/>
      <c r="GA164" s="108"/>
      <c r="GB164" s="108"/>
      <c r="GC164" s="108"/>
      <c r="GD164" s="108"/>
      <c r="GE164" s="108"/>
      <c r="GF164" s="108"/>
      <c r="GG164" s="108"/>
      <c r="GH164" s="108"/>
      <c r="GI164" s="108"/>
      <c r="GJ164" s="108"/>
      <c r="GK164" s="108"/>
      <c r="GL164" s="108"/>
      <c r="GM164" s="108"/>
      <c r="GN164" s="108"/>
      <c r="GO164" s="108"/>
      <c r="GP164" s="108"/>
      <c r="GQ164" s="108"/>
      <c r="GR164" s="108"/>
      <c r="GS164" s="108"/>
      <c r="GT164" s="108"/>
      <c r="GU164" s="108"/>
      <c r="GV164" s="108"/>
      <c r="GW164" s="108"/>
      <c r="GX164" s="108"/>
      <c r="GY164" s="108"/>
      <c r="GZ164" s="108"/>
      <c r="HA164" s="108"/>
      <c r="HB164" s="108"/>
      <c r="HC164" s="108"/>
      <c r="HD164" s="108"/>
      <c r="HE164" s="108"/>
      <c r="HF164" s="108"/>
      <c r="HG164" s="108"/>
      <c r="HH164" s="108"/>
      <c r="HI164" s="108"/>
      <c r="HJ164" s="108"/>
      <c r="HK164" s="108"/>
      <c r="HL164" s="108"/>
      <c r="HM164" s="108"/>
      <c r="HN164" s="108"/>
      <c r="HO164" s="108"/>
      <c r="HP164" s="108"/>
      <c r="HQ164" s="108"/>
      <c r="HR164" s="108"/>
      <c r="HS164" s="108"/>
      <c r="HT164" s="108"/>
      <c r="HU164" s="108"/>
      <c r="HV164" s="108"/>
      <c r="HW164" s="108"/>
      <c r="HX164" s="108"/>
      <c r="HY164" s="108"/>
      <c r="HZ164" s="108"/>
      <c r="IA164" s="108"/>
      <c r="IB164" s="108"/>
      <c r="IC164" s="108"/>
      <c r="ID164" s="108"/>
      <c r="IE164" s="108"/>
      <c r="IF164" s="108"/>
      <c r="IG164" s="108"/>
      <c r="IH164" s="108"/>
    </row>
    <row r="165" spans="1:242" s="32" customFormat="1" ht="12.95" customHeight="1" x14ac:dyDescent="0.2">
      <c r="A165" s="112" t="s">
        <v>328</v>
      </c>
      <c r="B165" s="51">
        <v>154</v>
      </c>
      <c r="C165" s="51" t="s">
        <v>329</v>
      </c>
      <c r="D165" s="30"/>
      <c r="E165" s="108">
        <f t="shared" si="407"/>
        <v>199</v>
      </c>
      <c r="F165" s="108">
        <f t="shared" si="325"/>
        <v>0</v>
      </c>
      <c r="G165" s="108">
        <f t="shared" si="326"/>
        <v>0</v>
      </c>
      <c r="H165" s="108">
        <f t="shared" si="327"/>
        <v>0</v>
      </c>
      <c r="I165" s="108">
        <f t="shared" si="420"/>
        <v>199</v>
      </c>
      <c r="J165" s="108">
        <f>J166+J170+J174+J177+J181</f>
        <v>0</v>
      </c>
      <c r="K165" s="108">
        <f>K166+K170+K174+K177+K181</f>
        <v>0</v>
      </c>
      <c r="L165" s="108">
        <f>L166+L170+L174+L177+L181</f>
        <v>0</v>
      </c>
      <c r="M165" s="108"/>
      <c r="N165" s="108">
        <f t="shared" ref="N165:U165" si="425">N166+N170+N174+N177+N181</f>
        <v>0</v>
      </c>
      <c r="O165" s="108">
        <f t="shared" si="425"/>
        <v>0</v>
      </c>
      <c r="P165" s="108">
        <f t="shared" si="425"/>
        <v>0</v>
      </c>
      <c r="Q165" s="108">
        <f t="shared" si="425"/>
        <v>0</v>
      </c>
      <c r="R165" s="108">
        <f t="shared" si="425"/>
        <v>0</v>
      </c>
      <c r="S165" s="108">
        <f t="shared" si="425"/>
        <v>0</v>
      </c>
      <c r="T165" s="108">
        <f t="shared" si="425"/>
        <v>0</v>
      </c>
      <c r="U165" s="108">
        <f t="shared" si="425"/>
        <v>199</v>
      </c>
      <c r="V165" s="108">
        <f t="shared" si="409"/>
        <v>426.7</v>
      </c>
      <c r="W165" s="108">
        <f t="shared" si="328"/>
        <v>0</v>
      </c>
      <c r="X165" s="108">
        <f t="shared" si="329"/>
        <v>0</v>
      </c>
      <c r="Y165" s="108">
        <f t="shared" si="330"/>
        <v>0</v>
      </c>
      <c r="Z165" s="108">
        <f t="shared" si="421"/>
        <v>426.7</v>
      </c>
      <c r="AA165" s="108">
        <f>AA166+AA170+AA174+AA177+AA181</f>
        <v>0</v>
      </c>
      <c r="AB165" s="108">
        <f>AB166+AB170+AB174+AB177+AB181</f>
        <v>0</v>
      </c>
      <c r="AC165" s="108">
        <f>AC166+AC170+AC174+AC177+AC181</f>
        <v>0</v>
      </c>
      <c r="AD165" s="108"/>
      <c r="AE165" s="108">
        <f t="shared" ref="AE165:AL165" si="426">AE166+AE170+AE174+AE177+AE181</f>
        <v>0</v>
      </c>
      <c r="AF165" s="108">
        <f t="shared" si="426"/>
        <v>0</v>
      </c>
      <c r="AG165" s="108">
        <f t="shared" si="426"/>
        <v>0</v>
      </c>
      <c r="AH165" s="108">
        <f t="shared" si="426"/>
        <v>0</v>
      </c>
      <c r="AI165" s="108">
        <f t="shared" si="426"/>
        <v>0</v>
      </c>
      <c r="AJ165" s="108">
        <f t="shared" si="426"/>
        <v>0</v>
      </c>
      <c r="AK165" s="108">
        <f t="shared" si="426"/>
        <v>0</v>
      </c>
      <c r="AL165" s="108">
        <f t="shared" si="426"/>
        <v>426.7</v>
      </c>
      <c r="AM165" s="108">
        <f t="shared" si="411"/>
        <v>1631.6</v>
      </c>
      <c r="AN165" s="108">
        <f t="shared" si="331"/>
        <v>0</v>
      </c>
      <c r="AO165" s="108">
        <f t="shared" si="332"/>
        <v>0</v>
      </c>
      <c r="AP165" s="108">
        <f t="shared" si="333"/>
        <v>0</v>
      </c>
      <c r="AQ165" s="108">
        <f t="shared" si="422"/>
        <v>1631.6</v>
      </c>
      <c r="AR165" s="108">
        <f>AR166+AR170+AR174+AR177+AR181</f>
        <v>0</v>
      </c>
      <c r="AS165" s="108">
        <f>AS166+AS170+AS174+AS177+AS181</f>
        <v>0</v>
      </c>
      <c r="AT165" s="108">
        <f>AT166+AT170+AT174+AT177+AT181</f>
        <v>0</v>
      </c>
      <c r="AU165" s="108"/>
      <c r="AV165" s="108">
        <f t="shared" ref="AV165:BC165" si="427">AV166+AV170+AV174+AV177+AV181</f>
        <v>0</v>
      </c>
      <c r="AW165" s="108">
        <f t="shared" si="427"/>
        <v>0</v>
      </c>
      <c r="AX165" s="108">
        <f t="shared" si="427"/>
        <v>0</v>
      </c>
      <c r="AY165" s="108">
        <f t="shared" si="427"/>
        <v>0</v>
      </c>
      <c r="AZ165" s="108">
        <f t="shared" si="427"/>
        <v>0</v>
      </c>
      <c r="BA165" s="108">
        <f t="shared" si="427"/>
        <v>0</v>
      </c>
      <c r="BB165" s="108">
        <f t="shared" si="427"/>
        <v>0</v>
      </c>
      <c r="BC165" s="108">
        <f t="shared" si="427"/>
        <v>1631.6</v>
      </c>
      <c r="BD165" s="108">
        <f t="shared" si="334"/>
        <v>10514</v>
      </c>
      <c r="BE165" s="108">
        <f t="shared" si="335"/>
        <v>0</v>
      </c>
      <c r="BF165" s="108">
        <f t="shared" si="336"/>
        <v>0</v>
      </c>
      <c r="BG165" s="108">
        <f t="shared" si="337"/>
        <v>0</v>
      </c>
      <c r="BH165" s="108">
        <f t="shared" si="423"/>
        <v>10514</v>
      </c>
      <c r="BI165" s="108">
        <f>BI166+BI170+BI174+BI177+BI181</f>
        <v>0</v>
      </c>
      <c r="BJ165" s="108">
        <f>BJ166+BJ170+BJ174+BJ177+BJ181</f>
        <v>0</v>
      </c>
      <c r="BK165" s="108">
        <f>BK166+BK170+BK174+BK177+BK181</f>
        <v>0</v>
      </c>
      <c r="BL165" s="108"/>
      <c r="BM165" s="108">
        <f t="shared" ref="BM165:BT165" si="428">BM166+BM170+BM174+BM177+BM181</f>
        <v>0</v>
      </c>
      <c r="BN165" s="108">
        <f t="shared" si="428"/>
        <v>0</v>
      </c>
      <c r="BO165" s="108">
        <f t="shared" si="428"/>
        <v>0</v>
      </c>
      <c r="BP165" s="108">
        <f t="shared" si="428"/>
        <v>0</v>
      </c>
      <c r="BQ165" s="108">
        <f t="shared" si="428"/>
        <v>0</v>
      </c>
      <c r="BR165" s="108">
        <f t="shared" si="428"/>
        <v>0</v>
      </c>
      <c r="BS165" s="108">
        <f t="shared" si="428"/>
        <v>0</v>
      </c>
      <c r="BT165" s="108">
        <f t="shared" si="428"/>
        <v>10514</v>
      </c>
      <c r="BU165" s="108">
        <f t="shared" si="338"/>
        <v>40192</v>
      </c>
      <c r="BV165" s="108">
        <f t="shared" si="339"/>
        <v>0</v>
      </c>
      <c r="BW165" s="108">
        <f t="shared" si="340"/>
        <v>0</v>
      </c>
      <c r="BX165" s="108">
        <f t="shared" si="341"/>
        <v>0</v>
      </c>
      <c r="BY165" s="108">
        <f t="shared" si="424"/>
        <v>40192</v>
      </c>
      <c r="BZ165" s="108">
        <f>BZ166+BZ170+BZ174+BZ177+BZ181</f>
        <v>0</v>
      </c>
      <c r="CA165" s="108">
        <f>CA166+CA170+CA174+CA177+CA181</f>
        <v>0</v>
      </c>
      <c r="CB165" s="108">
        <f>CB166+CB170+CB174+CB177+CB181</f>
        <v>0</v>
      </c>
      <c r="CC165" s="108"/>
      <c r="CD165" s="108">
        <f t="shared" ref="CD165:CK165" si="429">CD166+CD170+CD174+CD177+CD181</f>
        <v>0</v>
      </c>
      <c r="CE165" s="108">
        <f t="shared" si="429"/>
        <v>0</v>
      </c>
      <c r="CF165" s="108">
        <f t="shared" si="429"/>
        <v>0</v>
      </c>
      <c r="CG165" s="108">
        <f t="shared" si="429"/>
        <v>0</v>
      </c>
      <c r="CH165" s="108">
        <f t="shared" si="429"/>
        <v>0</v>
      </c>
      <c r="CI165" s="108">
        <f t="shared" si="429"/>
        <v>0</v>
      </c>
      <c r="CJ165" s="108">
        <f t="shared" si="429"/>
        <v>0</v>
      </c>
      <c r="CK165" s="108">
        <f t="shared" si="429"/>
        <v>40192</v>
      </c>
      <c r="CL165" s="108">
        <f t="shared" si="342"/>
        <v>69305</v>
      </c>
      <c r="CM165" s="108">
        <v>13943.8</v>
      </c>
      <c r="CN165" s="108">
        <v>15842.8</v>
      </c>
      <c r="CO165" s="108">
        <v>19058.900000000001</v>
      </c>
      <c r="CP165" s="108">
        <v>20459.5</v>
      </c>
      <c r="CQ165" s="108">
        <f>CQ166+CQ170+CQ174+CQ177+CQ181</f>
        <v>5817.5</v>
      </c>
      <c r="CR165" s="108">
        <f>CR166+CR170+CR174+CR177+CR181</f>
        <v>10362.299999999999</v>
      </c>
      <c r="CS165" s="108">
        <f>CS166+CS170+CS174+CS177+CS181</f>
        <v>13943.8</v>
      </c>
      <c r="CT165" s="108">
        <v>19035.2</v>
      </c>
      <c r="CU165" s="108">
        <f t="shared" ref="CU165:DB165" si="430">CU166+CU170+CU174+CU177+CU181</f>
        <v>23668.6</v>
      </c>
      <c r="CV165" s="108">
        <f t="shared" si="430"/>
        <v>29786.6</v>
      </c>
      <c r="CW165" s="108">
        <f t="shared" si="430"/>
        <v>36458</v>
      </c>
      <c r="CX165" s="108">
        <f t="shared" si="430"/>
        <v>42460.4</v>
      </c>
      <c r="CY165" s="108">
        <f t="shared" si="430"/>
        <v>48845.5</v>
      </c>
      <c r="CZ165" s="108">
        <f t="shared" si="430"/>
        <v>51605.8</v>
      </c>
      <c r="DA165" s="108">
        <f t="shared" si="430"/>
        <v>61829.599999999999</v>
      </c>
      <c r="DB165" s="108">
        <f t="shared" si="430"/>
        <v>69305</v>
      </c>
      <c r="DC165" s="108">
        <f t="shared" si="419"/>
        <v>80443</v>
      </c>
      <c r="DD165" s="108">
        <v>23092.799999999999</v>
      </c>
      <c r="DE165" s="108">
        <v>21556.5</v>
      </c>
      <c r="DF165" s="108">
        <v>19665.5</v>
      </c>
      <c r="DG165" s="108">
        <v>16128.2</v>
      </c>
      <c r="DH165" s="108">
        <f t="shared" ref="DH165:DS165" si="431">DH166+DH170+DH174+DH177+DH181</f>
        <v>4422.3</v>
      </c>
      <c r="DI165" s="108">
        <f t="shared" si="431"/>
        <v>12121.2</v>
      </c>
      <c r="DJ165" s="108">
        <f t="shared" si="431"/>
        <v>23092.799999999999</v>
      </c>
      <c r="DK165" s="108">
        <f t="shared" si="431"/>
        <v>46013.2</v>
      </c>
      <c r="DL165" s="108">
        <f t="shared" si="431"/>
        <v>37837.200000000004</v>
      </c>
      <c r="DM165" s="108">
        <f t="shared" si="431"/>
        <v>44649.3</v>
      </c>
      <c r="DN165" s="108">
        <f t="shared" si="431"/>
        <v>51218.999999999993</v>
      </c>
      <c r="DO165" s="108">
        <f t="shared" si="431"/>
        <v>57549</v>
      </c>
      <c r="DP165" s="108">
        <f t="shared" si="431"/>
        <v>64314.799999999996</v>
      </c>
      <c r="DQ165" s="108">
        <f t="shared" si="431"/>
        <v>73752</v>
      </c>
      <c r="DR165" s="108">
        <f t="shared" si="431"/>
        <v>78272.3</v>
      </c>
      <c r="DS165" s="108">
        <f t="shared" si="431"/>
        <v>80443</v>
      </c>
      <c r="DT165" s="108">
        <f t="shared" si="343"/>
        <v>147670</v>
      </c>
      <c r="DU165" s="108">
        <v>27188.5</v>
      </c>
      <c r="DV165" s="108">
        <v>36594.6</v>
      </c>
      <c r="DW165" s="108">
        <v>44931.6</v>
      </c>
      <c r="DX165" s="108">
        <v>38955.300000000003</v>
      </c>
      <c r="DY165" s="108">
        <f t="shared" ref="DY165:EJ165" si="432">DY166+DY170+DY174+DY177+DY181</f>
        <v>6096.0000000000009</v>
      </c>
      <c r="DZ165" s="108">
        <f t="shared" si="432"/>
        <v>15999.5</v>
      </c>
      <c r="EA165" s="108">
        <f t="shared" si="432"/>
        <v>27188.5</v>
      </c>
      <c r="EB165" s="108">
        <f t="shared" si="432"/>
        <v>38606.399999999994</v>
      </c>
      <c r="EC165" s="108">
        <f t="shared" si="432"/>
        <v>50817</v>
      </c>
      <c r="ED165" s="108">
        <f t="shared" si="432"/>
        <v>63783.1</v>
      </c>
      <c r="EE165" s="108">
        <f t="shared" si="432"/>
        <v>78407.600000000006</v>
      </c>
      <c r="EF165" s="108">
        <f t="shared" si="432"/>
        <v>93872.3</v>
      </c>
      <c r="EG165" s="108">
        <f t="shared" si="432"/>
        <v>108714.7</v>
      </c>
      <c r="EH165" s="108">
        <f t="shared" si="432"/>
        <v>123503.40000000001</v>
      </c>
      <c r="EI165" s="108">
        <f t="shared" si="432"/>
        <v>132516.5</v>
      </c>
      <c r="EJ165" s="108">
        <f t="shared" si="432"/>
        <v>147670</v>
      </c>
      <c r="EK165" s="108">
        <v>139095</v>
      </c>
      <c r="EL165" s="108">
        <v>31241</v>
      </c>
      <c r="EM165" s="108">
        <v>32334.2</v>
      </c>
      <c r="EN165" s="108">
        <v>39120</v>
      </c>
      <c r="EO165" s="108">
        <v>36399.800000000003</v>
      </c>
      <c r="EP165" s="108">
        <f t="shared" ref="EP165:EW165" si="433">EP166+EP170+EP174+EP177+EP181</f>
        <v>7032.6</v>
      </c>
      <c r="EQ165" s="108">
        <f t="shared" si="433"/>
        <v>18992.8</v>
      </c>
      <c r="ER165" s="108">
        <f t="shared" si="433"/>
        <v>31241</v>
      </c>
      <c r="ES165" s="108">
        <f t="shared" si="433"/>
        <v>42292.2</v>
      </c>
      <c r="ET165" s="108">
        <f t="shared" si="433"/>
        <v>53086.1</v>
      </c>
      <c r="EU165" s="108">
        <f t="shared" si="433"/>
        <v>63575.199999999997</v>
      </c>
      <c r="EV165" s="108">
        <f t="shared" si="433"/>
        <v>79964.5</v>
      </c>
      <c r="EW165" s="108">
        <f t="shared" si="433"/>
        <v>91184.2</v>
      </c>
      <c r="EX165" s="108">
        <v>102695.2</v>
      </c>
      <c r="EY165" s="108">
        <v>112654.9</v>
      </c>
      <c r="EZ165" s="108">
        <v>123705.60000000001</v>
      </c>
      <c r="FA165" s="108">
        <v>139095</v>
      </c>
      <c r="FB165" s="108">
        <v>180780</v>
      </c>
      <c r="FC165" s="108">
        <v>36091.5</v>
      </c>
      <c r="FD165" s="108">
        <v>46287.9</v>
      </c>
      <c r="FE165" s="108">
        <v>50903.6</v>
      </c>
      <c r="FF165" s="108">
        <v>47497</v>
      </c>
      <c r="FG165" s="108">
        <v>8239.7999999999993</v>
      </c>
      <c r="FH165" s="108">
        <v>22131.200000000001</v>
      </c>
      <c r="FI165" s="108">
        <v>36091.5</v>
      </c>
      <c r="FJ165" s="108">
        <v>50276.2</v>
      </c>
      <c r="FK165" s="108">
        <v>64733.599999999999</v>
      </c>
      <c r="FL165" s="108">
        <v>82379.399999999994</v>
      </c>
      <c r="FM165" s="108">
        <v>102827.8</v>
      </c>
      <c r="FN165" s="108">
        <v>118203</v>
      </c>
      <c r="FO165" s="108">
        <v>133283</v>
      </c>
      <c r="FP165" s="108">
        <v>147518</v>
      </c>
      <c r="FQ165" s="108">
        <v>161873.29999999999</v>
      </c>
      <c r="FR165" s="108">
        <v>180780</v>
      </c>
      <c r="FS165" s="108">
        <v>191875</v>
      </c>
      <c r="FT165" s="108">
        <v>37143</v>
      </c>
      <c r="FU165" s="108">
        <v>51693.2</v>
      </c>
      <c r="FV165" s="108">
        <v>52720.1</v>
      </c>
      <c r="FW165" s="108">
        <v>50318.7</v>
      </c>
      <c r="FX165" s="108">
        <v>9261.5</v>
      </c>
      <c r="FY165" s="108">
        <v>23320.6</v>
      </c>
      <c r="FZ165" s="108">
        <f>FZ166+FZ170+FZ174+FZ177+FZ181</f>
        <v>37143</v>
      </c>
      <c r="GA165" s="108">
        <v>54492.9</v>
      </c>
      <c r="GB165" s="108">
        <v>70129.899999999994</v>
      </c>
      <c r="GC165" s="108">
        <v>88836.2</v>
      </c>
      <c r="GD165" s="108">
        <v>105435.6</v>
      </c>
      <c r="GE165" s="108">
        <v>122743.8</v>
      </c>
      <c r="GF165" s="108">
        <v>141556.29999999999</v>
      </c>
      <c r="GG165" s="108">
        <v>160840.79999999999</v>
      </c>
      <c r="GH165" s="108">
        <v>176155.8</v>
      </c>
      <c r="GI165" s="108">
        <v>191875</v>
      </c>
      <c r="GJ165" s="108">
        <v>179646.2</v>
      </c>
      <c r="GK165" s="108">
        <v>39428.6</v>
      </c>
      <c r="GL165" s="108">
        <v>48423.3</v>
      </c>
      <c r="GM165" s="108">
        <v>48819.199999999997</v>
      </c>
      <c r="GN165" s="108">
        <v>42974.9</v>
      </c>
      <c r="GO165" s="108">
        <v>11904.2</v>
      </c>
      <c r="GP165" s="108">
        <v>26297.5</v>
      </c>
      <c r="GQ165" s="108">
        <v>39428.6</v>
      </c>
      <c r="GR165" s="108">
        <v>55104.800000000003</v>
      </c>
      <c r="GS165" s="108">
        <v>71623.600000000006</v>
      </c>
      <c r="GT165" s="108">
        <v>87851.9</v>
      </c>
      <c r="GU165" s="108">
        <v>103954.9</v>
      </c>
      <c r="GV165" s="108">
        <v>120087.8</v>
      </c>
      <c r="GW165" s="108">
        <v>136671.1</v>
      </c>
      <c r="GX165" s="108">
        <v>151985.4</v>
      </c>
      <c r="GY165" s="108">
        <v>165786.6</v>
      </c>
      <c r="GZ165" s="108">
        <v>179646</v>
      </c>
      <c r="HA165" s="108">
        <v>237217.8</v>
      </c>
      <c r="HB165" s="108">
        <v>39038.699999999997</v>
      </c>
      <c r="HC165" s="108">
        <v>58096.4</v>
      </c>
      <c r="HD165" s="108">
        <v>59617.599999999999</v>
      </c>
      <c r="HE165" s="108">
        <v>80465.100000000006</v>
      </c>
      <c r="HF165" s="108">
        <v>11298.7</v>
      </c>
      <c r="HG165" s="108">
        <v>23657.9</v>
      </c>
      <c r="HH165" s="108">
        <v>39038.699999999997</v>
      </c>
      <c r="HI165" s="108">
        <v>58707.3</v>
      </c>
      <c r="HJ165" s="108">
        <v>76530.2</v>
      </c>
      <c r="HK165" s="108">
        <v>97135.1</v>
      </c>
      <c r="HL165" s="108">
        <v>117283.5</v>
      </c>
      <c r="HM165" s="108">
        <v>136805.20000000001</v>
      </c>
      <c r="HN165" s="108">
        <v>156752.70000000001</v>
      </c>
      <c r="HO165" s="108">
        <v>182327.1</v>
      </c>
      <c r="HP165" s="108">
        <v>206229.6</v>
      </c>
      <c r="HQ165" s="108">
        <v>237217.8</v>
      </c>
      <c r="HR165" s="108">
        <v>273491.8</v>
      </c>
      <c r="HS165" s="108">
        <v>63005.8</v>
      </c>
      <c r="HT165" s="108">
        <v>70662.3</v>
      </c>
      <c r="HU165" s="108">
        <v>64877.5</v>
      </c>
      <c r="HV165" s="108">
        <v>74946.2</v>
      </c>
      <c r="HW165" s="108">
        <v>22911.7</v>
      </c>
      <c r="HX165" s="108">
        <v>42600</v>
      </c>
      <c r="HY165" s="108">
        <v>63005.8</v>
      </c>
      <c r="HZ165" s="108">
        <v>86441.9</v>
      </c>
      <c r="IA165" s="108">
        <v>109359.4</v>
      </c>
      <c r="IB165" s="108">
        <v>133668.1</v>
      </c>
      <c r="IC165" s="108">
        <v>157724.4</v>
      </c>
      <c r="ID165" s="108">
        <v>177144.8</v>
      </c>
      <c r="IE165" s="108">
        <v>198545.6</v>
      </c>
      <c r="IF165" s="108">
        <v>223120.6</v>
      </c>
      <c r="IG165" s="108">
        <v>244391.1</v>
      </c>
      <c r="IH165" s="108">
        <v>273491.8</v>
      </c>
    </row>
    <row r="166" spans="1:242" s="32" customFormat="1" ht="12.95" customHeight="1" x14ac:dyDescent="0.2">
      <c r="A166" s="112" t="s">
        <v>330</v>
      </c>
      <c r="B166" s="51">
        <v>155</v>
      </c>
      <c r="C166" s="51" t="s">
        <v>331</v>
      </c>
      <c r="D166" s="30"/>
      <c r="E166" s="108">
        <f t="shared" si="407"/>
        <v>0</v>
      </c>
      <c r="F166" s="108">
        <f t="shared" si="325"/>
        <v>0</v>
      </c>
      <c r="G166" s="108">
        <f t="shared" si="326"/>
        <v>0</v>
      </c>
      <c r="H166" s="108">
        <f t="shared" si="327"/>
        <v>0</v>
      </c>
      <c r="I166" s="108">
        <f t="shared" si="420"/>
        <v>0</v>
      </c>
      <c r="J166" s="108">
        <f t="shared" ref="J166:U166" si="434">SUM(J167:J169)</f>
        <v>0</v>
      </c>
      <c r="K166" s="108">
        <f t="shared" si="434"/>
        <v>0</v>
      </c>
      <c r="L166" s="108">
        <f t="shared" si="434"/>
        <v>0</v>
      </c>
      <c r="M166" s="108">
        <f t="shared" si="434"/>
        <v>0</v>
      </c>
      <c r="N166" s="108">
        <f t="shared" si="434"/>
        <v>0</v>
      </c>
      <c r="O166" s="108">
        <f t="shared" si="434"/>
        <v>0</v>
      </c>
      <c r="P166" s="108">
        <f t="shared" si="434"/>
        <v>0</v>
      </c>
      <c r="Q166" s="108">
        <f t="shared" si="434"/>
        <v>0</v>
      </c>
      <c r="R166" s="108">
        <f t="shared" si="434"/>
        <v>0</v>
      </c>
      <c r="S166" s="108">
        <f t="shared" si="434"/>
        <v>0</v>
      </c>
      <c r="T166" s="108">
        <f t="shared" si="434"/>
        <v>0</v>
      </c>
      <c r="U166" s="108">
        <f t="shared" si="434"/>
        <v>0</v>
      </c>
      <c r="V166" s="108">
        <f t="shared" si="409"/>
        <v>0</v>
      </c>
      <c r="W166" s="108">
        <f t="shared" si="328"/>
        <v>0</v>
      </c>
      <c r="X166" s="108">
        <f t="shared" si="329"/>
        <v>0</v>
      </c>
      <c r="Y166" s="108">
        <f t="shared" si="330"/>
        <v>0</v>
      </c>
      <c r="Z166" s="108">
        <f t="shared" si="421"/>
        <v>0</v>
      </c>
      <c r="AA166" s="108">
        <f t="shared" ref="AA166:AL166" si="435">SUM(AA167:AA169)</f>
        <v>0</v>
      </c>
      <c r="AB166" s="108">
        <f t="shared" si="435"/>
        <v>0</v>
      </c>
      <c r="AC166" s="108">
        <f t="shared" si="435"/>
        <v>0</v>
      </c>
      <c r="AD166" s="108">
        <f t="shared" si="435"/>
        <v>0</v>
      </c>
      <c r="AE166" s="108">
        <f t="shared" si="435"/>
        <v>0</v>
      </c>
      <c r="AF166" s="108">
        <f t="shared" si="435"/>
        <v>0</v>
      </c>
      <c r="AG166" s="108">
        <f t="shared" si="435"/>
        <v>0</v>
      </c>
      <c r="AH166" s="108">
        <f t="shared" si="435"/>
        <v>0</v>
      </c>
      <c r="AI166" s="108">
        <f t="shared" si="435"/>
        <v>0</v>
      </c>
      <c r="AJ166" s="108">
        <f t="shared" si="435"/>
        <v>0</v>
      </c>
      <c r="AK166" s="108">
        <f t="shared" si="435"/>
        <v>0</v>
      </c>
      <c r="AL166" s="108">
        <f t="shared" si="435"/>
        <v>0</v>
      </c>
      <c r="AM166" s="108">
        <f t="shared" si="411"/>
        <v>0</v>
      </c>
      <c r="AN166" s="108">
        <f t="shared" si="331"/>
        <v>0</v>
      </c>
      <c r="AO166" s="108">
        <f t="shared" si="332"/>
        <v>0</v>
      </c>
      <c r="AP166" s="108">
        <f t="shared" si="333"/>
        <v>0</v>
      </c>
      <c r="AQ166" s="108">
        <f t="shared" si="422"/>
        <v>0</v>
      </c>
      <c r="AR166" s="108">
        <f t="shared" ref="AR166:BC166" si="436">SUM(AR167:AR169)</f>
        <v>0</v>
      </c>
      <c r="AS166" s="108">
        <f t="shared" si="436"/>
        <v>0</v>
      </c>
      <c r="AT166" s="108">
        <f t="shared" si="436"/>
        <v>0</v>
      </c>
      <c r="AU166" s="108">
        <f t="shared" si="436"/>
        <v>0</v>
      </c>
      <c r="AV166" s="108">
        <f t="shared" si="436"/>
        <v>0</v>
      </c>
      <c r="AW166" s="108">
        <f t="shared" si="436"/>
        <v>0</v>
      </c>
      <c r="AX166" s="108">
        <f t="shared" si="436"/>
        <v>0</v>
      </c>
      <c r="AY166" s="108">
        <f t="shared" si="436"/>
        <v>0</v>
      </c>
      <c r="AZ166" s="108">
        <f t="shared" si="436"/>
        <v>0</v>
      </c>
      <c r="BA166" s="108">
        <f t="shared" si="436"/>
        <v>0</v>
      </c>
      <c r="BB166" s="108">
        <f t="shared" si="436"/>
        <v>0</v>
      </c>
      <c r="BC166" s="108">
        <f t="shared" si="436"/>
        <v>0</v>
      </c>
      <c r="BD166" s="108">
        <f t="shared" si="334"/>
        <v>0</v>
      </c>
      <c r="BE166" s="108">
        <f t="shared" si="335"/>
        <v>0</v>
      </c>
      <c r="BF166" s="108">
        <f t="shared" si="336"/>
        <v>0</v>
      </c>
      <c r="BG166" s="108">
        <f t="shared" si="337"/>
        <v>0</v>
      </c>
      <c r="BH166" s="108">
        <f t="shared" si="423"/>
        <v>0</v>
      </c>
      <c r="BI166" s="108">
        <f t="shared" ref="BI166:BT166" si="437">SUM(BI167:BI169)</f>
        <v>0</v>
      </c>
      <c r="BJ166" s="108">
        <f t="shared" si="437"/>
        <v>0</v>
      </c>
      <c r="BK166" s="108">
        <f t="shared" si="437"/>
        <v>0</v>
      </c>
      <c r="BL166" s="108">
        <f t="shared" si="437"/>
        <v>0</v>
      </c>
      <c r="BM166" s="108">
        <f t="shared" si="437"/>
        <v>0</v>
      </c>
      <c r="BN166" s="108">
        <f t="shared" si="437"/>
        <v>0</v>
      </c>
      <c r="BO166" s="108">
        <f t="shared" si="437"/>
        <v>0</v>
      </c>
      <c r="BP166" s="108">
        <f t="shared" si="437"/>
        <v>0</v>
      </c>
      <c r="BQ166" s="108">
        <f t="shared" si="437"/>
        <v>0</v>
      </c>
      <c r="BR166" s="108">
        <f t="shared" si="437"/>
        <v>0</v>
      </c>
      <c r="BS166" s="108">
        <f t="shared" si="437"/>
        <v>0</v>
      </c>
      <c r="BT166" s="108">
        <f t="shared" si="437"/>
        <v>0</v>
      </c>
      <c r="BU166" s="108">
        <f t="shared" si="338"/>
        <v>0</v>
      </c>
      <c r="BV166" s="108">
        <f t="shared" si="339"/>
        <v>0</v>
      </c>
      <c r="BW166" s="108">
        <f t="shared" si="340"/>
        <v>0</v>
      </c>
      <c r="BX166" s="108">
        <f t="shared" si="341"/>
        <v>0</v>
      </c>
      <c r="BY166" s="108">
        <f t="shared" si="424"/>
        <v>0</v>
      </c>
      <c r="BZ166" s="108">
        <f t="shared" ref="BZ166:CK166" si="438">SUM(BZ167:BZ169)</f>
        <v>0</v>
      </c>
      <c r="CA166" s="108">
        <f t="shared" si="438"/>
        <v>0</v>
      </c>
      <c r="CB166" s="108">
        <f t="shared" si="438"/>
        <v>0</v>
      </c>
      <c r="CC166" s="108">
        <f t="shared" si="438"/>
        <v>0</v>
      </c>
      <c r="CD166" s="108">
        <f t="shared" si="438"/>
        <v>0</v>
      </c>
      <c r="CE166" s="108">
        <f t="shared" si="438"/>
        <v>0</v>
      </c>
      <c r="CF166" s="108">
        <f t="shared" si="438"/>
        <v>0</v>
      </c>
      <c r="CG166" s="108">
        <f t="shared" si="438"/>
        <v>0</v>
      </c>
      <c r="CH166" s="108">
        <f t="shared" si="438"/>
        <v>0</v>
      </c>
      <c r="CI166" s="108">
        <f t="shared" si="438"/>
        <v>0</v>
      </c>
      <c r="CJ166" s="108">
        <f t="shared" si="438"/>
        <v>0</v>
      </c>
      <c r="CK166" s="108">
        <f t="shared" si="438"/>
        <v>0</v>
      </c>
      <c r="CL166" s="108">
        <f t="shared" si="342"/>
        <v>0</v>
      </c>
      <c r="CM166" s="108">
        <v>0</v>
      </c>
      <c r="CN166" s="108">
        <v>0</v>
      </c>
      <c r="CO166" s="108">
        <v>0</v>
      </c>
      <c r="CP166" s="108">
        <v>0</v>
      </c>
      <c r="CQ166" s="108">
        <f t="shared" ref="CQ166:DB166" si="439">SUM(CQ167:CQ169)</f>
        <v>0</v>
      </c>
      <c r="CR166" s="108">
        <f t="shared" si="439"/>
        <v>0</v>
      </c>
      <c r="CS166" s="108">
        <f t="shared" si="439"/>
        <v>0</v>
      </c>
      <c r="CT166" s="108">
        <v>0</v>
      </c>
      <c r="CU166" s="108">
        <f t="shared" si="439"/>
        <v>0</v>
      </c>
      <c r="CV166" s="108">
        <f t="shared" si="439"/>
        <v>0</v>
      </c>
      <c r="CW166" s="108">
        <f t="shared" si="439"/>
        <v>0</v>
      </c>
      <c r="CX166" s="108">
        <f t="shared" si="439"/>
        <v>0</v>
      </c>
      <c r="CY166" s="108">
        <f t="shared" si="439"/>
        <v>0</v>
      </c>
      <c r="CZ166" s="108">
        <f t="shared" si="439"/>
        <v>0</v>
      </c>
      <c r="DA166" s="108">
        <f t="shared" si="439"/>
        <v>0</v>
      </c>
      <c r="DB166" s="108">
        <f t="shared" si="439"/>
        <v>0</v>
      </c>
      <c r="DC166" s="108">
        <f t="shared" si="419"/>
        <v>0</v>
      </c>
      <c r="DD166" s="108">
        <v>0</v>
      </c>
      <c r="DE166" s="108">
        <v>0</v>
      </c>
      <c r="DF166" s="108">
        <v>0</v>
      </c>
      <c r="DG166" s="108">
        <v>0</v>
      </c>
      <c r="DH166" s="108">
        <f t="shared" ref="DH166:DS166" si="440">SUM(DH167:DH169)</f>
        <v>0</v>
      </c>
      <c r="DI166" s="108">
        <f t="shared" si="440"/>
        <v>0</v>
      </c>
      <c r="DJ166" s="108">
        <f t="shared" si="440"/>
        <v>0</v>
      </c>
      <c r="DK166" s="108">
        <f t="shared" si="440"/>
        <v>0</v>
      </c>
      <c r="DL166" s="108">
        <f t="shared" si="440"/>
        <v>0</v>
      </c>
      <c r="DM166" s="108">
        <f t="shared" si="440"/>
        <v>0</v>
      </c>
      <c r="DN166" s="108">
        <f t="shared" si="440"/>
        <v>0</v>
      </c>
      <c r="DO166" s="108">
        <f t="shared" si="440"/>
        <v>0</v>
      </c>
      <c r="DP166" s="108">
        <f t="shared" si="440"/>
        <v>0</v>
      </c>
      <c r="DQ166" s="108">
        <f t="shared" si="440"/>
        <v>0</v>
      </c>
      <c r="DR166" s="108">
        <f t="shared" si="440"/>
        <v>0</v>
      </c>
      <c r="DS166" s="108">
        <f t="shared" si="440"/>
        <v>0</v>
      </c>
      <c r="DT166" s="108">
        <f t="shared" si="343"/>
        <v>0</v>
      </c>
      <c r="DU166" s="108">
        <v>0</v>
      </c>
      <c r="DV166" s="108">
        <v>0</v>
      </c>
      <c r="DW166" s="108">
        <v>0</v>
      </c>
      <c r="DX166" s="108">
        <v>0</v>
      </c>
      <c r="DY166" s="108">
        <f t="shared" ref="DY166:EJ166" si="441">SUM(DY167:DY169)</f>
        <v>0</v>
      </c>
      <c r="DZ166" s="108">
        <f t="shared" si="441"/>
        <v>0</v>
      </c>
      <c r="EA166" s="108">
        <f t="shared" si="441"/>
        <v>0</v>
      </c>
      <c r="EB166" s="108">
        <f t="shared" si="441"/>
        <v>0</v>
      </c>
      <c r="EC166" s="108">
        <f t="shared" si="441"/>
        <v>0</v>
      </c>
      <c r="ED166" s="108">
        <f t="shared" si="441"/>
        <v>0</v>
      </c>
      <c r="EE166" s="108">
        <f t="shared" si="441"/>
        <v>0</v>
      </c>
      <c r="EF166" s="108">
        <f t="shared" si="441"/>
        <v>0</v>
      </c>
      <c r="EG166" s="108">
        <f t="shared" si="441"/>
        <v>0</v>
      </c>
      <c r="EH166" s="108">
        <f t="shared" si="441"/>
        <v>0</v>
      </c>
      <c r="EI166" s="108">
        <f t="shared" si="441"/>
        <v>0</v>
      </c>
      <c r="EJ166" s="108">
        <f t="shared" si="441"/>
        <v>0</v>
      </c>
      <c r="EK166" s="108">
        <v>0</v>
      </c>
      <c r="EL166" s="108">
        <v>0</v>
      </c>
      <c r="EM166" s="108">
        <v>0</v>
      </c>
      <c r="EN166" s="108">
        <v>0</v>
      </c>
      <c r="EO166" s="108">
        <v>0</v>
      </c>
      <c r="EP166" s="108">
        <f t="shared" ref="EP166:EW166" si="442">SUM(EP167:EP169)</f>
        <v>0</v>
      </c>
      <c r="EQ166" s="108">
        <f t="shared" si="442"/>
        <v>0</v>
      </c>
      <c r="ER166" s="108">
        <f t="shared" si="442"/>
        <v>0</v>
      </c>
      <c r="ES166" s="108">
        <f t="shared" si="442"/>
        <v>0</v>
      </c>
      <c r="ET166" s="108">
        <f t="shared" si="442"/>
        <v>0</v>
      </c>
      <c r="EU166" s="108">
        <f t="shared" si="442"/>
        <v>0</v>
      </c>
      <c r="EV166" s="108">
        <f t="shared" si="442"/>
        <v>0</v>
      </c>
      <c r="EW166" s="108">
        <f t="shared" si="442"/>
        <v>0</v>
      </c>
      <c r="EX166" s="108">
        <v>0</v>
      </c>
      <c r="EY166" s="108">
        <v>0</v>
      </c>
      <c r="EZ166" s="108">
        <v>0</v>
      </c>
      <c r="FA166" s="108">
        <v>0</v>
      </c>
      <c r="FB166" s="108">
        <v>0</v>
      </c>
      <c r="FC166" s="108">
        <v>0</v>
      </c>
      <c r="FD166" s="108">
        <v>0</v>
      </c>
      <c r="FE166" s="108">
        <v>0</v>
      </c>
      <c r="FF166" s="108">
        <v>0</v>
      </c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/>
      <c r="FS166" s="108"/>
      <c r="FT166" s="108"/>
      <c r="FU166" s="108"/>
      <c r="FV166" s="108"/>
      <c r="FW166" s="108">
        <v>0</v>
      </c>
      <c r="FX166" s="108"/>
      <c r="FY166" s="108"/>
      <c r="FZ166" s="108"/>
      <c r="GA166" s="108"/>
      <c r="GB166" s="108"/>
      <c r="GC166" s="108"/>
      <c r="GD166" s="108"/>
      <c r="GE166" s="108"/>
      <c r="GF166" s="108"/>
      <c r="GG166" s="108"/>
      <c r="GH166" s="108"/>
      <c r="GI166" s="108"/>
      <c r="GJ166" s="108"/>
      <c r="GK166" s="108"/>
      <c r="GL166" s="108"/>
      <c r="GM166" s="108"/>
      <c r="GN166" s="108"/>
      <c r="GO166" s="108"/>
      <c r="GP166" s="108"/>
      <c r="GQ166" s="108"/>
      <c r="GR166" s="108"/>
      <c r="GS166" s="108"/>
      <c r="GT166" s="108"/>
      <c r="GU166" s="108"/>
      <c r="GV166" s="108"/>
      <c r="GW166" s="108"/>
      <c r="GX166" s="108"/>
      <c r="GY166" s="108"/>
      <c r="GZ166" s="108"/>
      <c r="HA166" s="108"/>
      <c r="HB166" s="108"/>
      <c r="HC166" s="108"/>
      <c r="HD166" s="108"/>
      <c r="HE166" s="108"/>
      <c r="HF166" s="108"/>
      <c r="HG166" s="108"/>
      <c r="HH166" s="108"/>
      <c r="HI166" s="108"/>
      <c r="HJ166" s="108"/>
      <c r="HK166" s="108"/>
      <c r="HL166" s="108"/>
      <c r="HM166" s="108"/>
      <c r="HN166" s="108"/>
      <c r="HO166" s="108"/>
      <c r="HP166" s="108"/>
      <c r="HQ166" s="108"/>
      <c r="HR166" s="108"/>
      <c r="HS166" s="108"/>
      <c r="HT166" s="108"/>
      <c r="HU166" s="108"/>
      <c r="HV166" s="108"/>
      <c r="HW166" s="108"/>
      <c r="HX166" s="108"/>
      <c r="HY166" s="108"/>
      <c r="HZ166" s="108"/>
      <c r="IA166" s="108"/>
      <c r="IB166" s="108"/>
      <c r="IC166" s="108"/>
      <c r="ID166" s="108"/>
      <c r="IE166" s="108"/>
      <c r="IF166" s="108"/>
      <c r="IG166" s="108"/>
      <c r="IH166" s="108"/>
    </row>
    <row r="167" spans="1:242" s="32" customFormat="1" ht="24" customHeight="1" x14ac:dyDescent="0.2">
      <c r="A167" s="112" t="s">
        <v>332</v>
      </c>
      <c r="B167" s="51">
        <v>156</v>
      </c>
      <c r="C167" s="51" t="s">
        <v>333</v>
      </c>
      <c r="D167" s="33"/>
      <c r="E167" s="108">
        <f t="shared" si="407"/>
        <v>0</v>
      </c>
      <c r="F167" s="108">
        <f t="shared" si="325"/>
        <v>0</v>
      </c>
      <c r="G167" s="108">
        <f t="shared" si="326"/>
        <v>0</v>
      </c>
      <c r="H167" s="108">
        <f t="shared" si="327"/>
        <v>0</v>
      </c>
      <c r="I167" s="108">
        <f t="shared" si="420"/>
        <v>0</v>
      </c>
      <c r="J167" s="108"/>
      <c r="K167" s="108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>
        <f t="shared" si="409"/>
        <v>0</v>
      </c>
      <c r="W167" s="108">
        <f t="shared" si="328"/>
        <v>0</v>
      </c>
      <c r="X167" s="108">
        <f t="shared" si="329"/>
        <v>0</v>
      </c>
      <c r="Y167" s="108">
        <f t="shared" si="330"/>
        <v>0</v>
      </c>
      <c r="Z167" s="108">
        <f t="shared" si="421"/>
        <v>0</v>
      </c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>
        <f t="shared" si="411"/>
        <v>0</v>
      </c>
      <c r="AN167" s="108">
        <f t="shared" si="331"/>
        <v>0</v>
      </c>
      <c r="AO167" s="108">
        <f t="shared" si="332"/>
        <v>0</v>
      </c>
      <c r="AP167" s="108">
        <f t="shared" si="333"/>
        <v>0</v>
      </c>
      <c r="AQ167" s="108">
        <f t="shared" si="422"/>
        <v>0</v>
      </c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8"/>
      <c r="BD167" s="108">
        <f t="shared" si="334"/>
        <v>0</v>
      </c>
      <c r="BE167" s="108">
        <f t="shared" si="335"/>
        <v>0</v>
      </c>
      <c r="BF167" s="108">
        <f t="shared" si="336"/>
        <v>0</v>
      </c>
      <c r="BG167" s="108">
        <f t="shared" si="337"/>
        <v>0</v>
      </c>
      <c r="BH167" s="108">
        <f t="shared" si="423"/>
        <v>0</v>
      </c>
      <c r="BI167" s="108"/>
      <c r="BJ167" s="108"/>
      <c r="BK167" s="108"/>
      <c r="BL167" s="108"/>
      <c r="BM167" s="108"/>
      <c r="BN167" s="108"/>
      <c r="BO167" s="108"/>
      <c r="BP167" s="108"/>
      <c r="BQ167" s="108"/>
      <c r="BR167" s="108"/>
      <c r="BS167" s="108"/>
      <c r="BT167" s="108"/>
      <c r="BU167" s="108">
        <f t="shared" si="338"/>
        <v>0</v>
      </c>
      <c r="BV167" s="108">
        <f t="shared" si="339"/>
        <v>0</v>
      </c>
      <c r="BW167" s="108">
        <f t="shared" si="340"/>
        <v>0</v>
      </c>
      <c r="BX167" s="108">
        <f t="shared" si="341"/>
        <v>0</v>
      </c>
      <c r="BY167" s="108">
        <f t="shared" si="424"/>
        <v>0</v>
      </c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/>
      <c r="CK167" s="108"/>
      <c r="CL167" s="108">
        <f t="shared" si="342"/>
        <v>0</v>
      </c>
      <c r="CM167" s="108">
        <v>0</v>
      </c>
      <c r="CN167" s="108">
        <v>0</v>
      </c>
      <c r="CO167" s="108">
        <v>0</v>
      </c>
      <c r="CP167" s="108">
        <v>0</v>
      </c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>
        <f t="shared" si="419"/>
        <v>0</v>
      </c>
      <c r="DD167" s="108">
        <v>0</v>
      </c>
      <c r="DE167" s="108">
        <v>0</v>
      </c>
      <c r="DF167" s="108">
        <v>0</v>
      </c>
      <c r="DG167" s="108">
        <v>0</v>
      </c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/>
      <c r="DT167" s="108">
        <f t="shared" si="343"/>
        <v>0</v>
      </c>
      <c r="DU167" s="108">
        <v>0</v>
      </c>
      <c r="DV167" s="108">
        <v>0</v>
      </c>
      <c r="DW167" s="108">
        <v>0</v>
      </c>
      <c r="DX167" s="108">
        <v>0</v>
      </c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/>
      <c r="EJ167" s="108"/>
      <c r="EK167" s="108">
        <v>0</v>
      </c>
      <c r="EL167" s="108">
        <v>0</v>
      </c>
      <c r="EM167" s="108">
        <v>0</v>
      </c>
      <c r="EN167" s="108">
        <v>0</v>
      </c>
      <c r="EO167" s="108">
        <v>0</v>
      </c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/>
      <c r="FB167" s="108">
        <v>0</v>
      </c>
      <c r="FC167" s="108">
        <v>0</v>
      </c>
      <c r="FD167" s="108">
        <v>0</v>
      </c>
      <c r="FE167" s="108">
        <v>0</v>
      </c>
      <c r="FF167" s="108">
        <v>0</v>
      </c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/>
      <c r="FR167" s="108"/>
      <c r="FS167" s="108"/>
      <c r="FT167" s="108"/>
      <c r="FU167" s="108"/>
      <c r="FV167" s="108"/>
      <c r="FW167" s="108">
        <v>0</v>
      </c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I167" s="108"/>
      <c r="GJ167" s="108"/>
      <c r="GK167" s="108"/>
      <c r="GL167" s="108"/>
      <c r="GM167" s="108"/>
      <c r="GN167" s="108"/>
      <c r="GO167" s="108"/>
      <c r="GP167" s="108"/>
      <c r="GQ167" s="108"/>
      <c r="GR167" s="108"/>
      <c r="GS167" s="108"/>
      <c r="GT167" s="108"/>
      <c r="GU167" s="108"/>
      <c r="GV167" s="108"/>
      <c r="GW167" s="108"/>
      <c r="GX167" s="108"/>
      <c r="GY167" s="108"/>
      <c r="GZ167" s="108"/>
      <c r="HA167" s="108"/>
      <c r="HB167" s="108"/>
      <c r="HC167" s="108"/>
      <c r="HD167" s="108"/>
      <c r="HE167" s="108"/>
      <c r="HF167" s="108"/>
      <c r="HG167" s="108"/>
      <c r="HH167" s="108"/>
      <c r="HI167" s="108"/>
      <c r="HJ167" s="108"/>
      <c r="HK167" s="108"/>
      <c r="HL167" s="108"/>
      <c r="HM167" s="108"/>
      <c r="HN167" s="108"/>
      <c r="HO167" s="108"/>
      <c r="HP167" s="108"/>
      <c r="HQ167" s="108"/>
      <c r="HR167" s="108"/>
      <c r="HS167" s="108"/>
      <c r="HT167" s="108"/>
      <c r="HU167" s="108"/>
      <c r="HV167" s="108"/>
      <c r="HW167" s="108"/>
      <c r="HX167" s="108"/>
      <c r="HY167" s="108"/>
      <c r="HZ167" s="108"/>
      <c r="IA167" s="108"/>
      <c r="IB167" s="108"/>
      <c r="IC167" s="108"/>
      <c r="ID167" s="108"/>
      <c r="IE167" s="108"/>
      <c r="IF167" s="108"/>
      <c r="IG167" s="108"/>
      <c r="IH167" s="108"/>
    </row>
    <row r="168" spans="1:242" s="32" customFormat="1" ht="12.95" customHeight="1" x14ac:dyDescent="0.2">
      <c r="A168" s="112" t="s">
        <v>334</v>
      </c>
      <c r="B168" s="51">
        <v>157</v>
      </c>
      <c r="C168" s="51" t="s">
        <v>335</v>
      </c>
      <c r="D168" s="33"/>
      <c r="E168" s="108">
        <f t="shared" si="407"/>
        <v>0</v>
      </c>
      <c r="F168" s="108">
        <f t="shared" si="325"/>
        <v>0</v>
      </c>
      <c r="G168" s="108">
        <f t="shared" si="326"/>
        <v>0</v>
      </c>
      <c r="H168" s="108">
        <f t="shared" si="327"/>
        <v>0</v>
      </c>
      <c r="I168" s="108">
        <f t="shared" si="420"/>
        <v>0</v>
      </c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>
        <f t="shared" si="409"/>
        <v>0</v>
      </c>
      <c r="W168" s="108">
        <f t="shared" si="328"/>
        <v>0</v>
      </c>
      <c r="X168" s="108">
        <f t="shared" si="329"/>
        <v>0</v>
      </c>
      <c r="Y168" s="108">
        <f t="shared" si="330"/>
        <v>0</v>
      </c>
      <c r="Z168" s="108">
        <f t="shared" si="421"/>
        <v>0</v>
      </c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>
        <f t="shared" si="411"/>
        <v>0</v>
      </c>
      <c r="AN168" s="108">
        <f t="shared" si="331"/>
        <v>0</v>
      </c>
      <c r="AO168" s="108">
        <f t="shared" si="332"/>
        <v>0</v>
      </c>
      <c r="AP168" s="108">
        <f t="shared" si="333"/>
        <v>0</v>
      </c>
      <c r="AQ168" s="108">
        <f t="shared" si="422"/>
        <v>0</v>
      </c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>
        <f t="shared" si="334"/>
        <v>0</v>
      </c>
      <c r="BE168" s="108">
        <f t="shared" si="335"/>
        <v>0</v>
      </c>
      <c r="BF168" s="108">
        <f t="shared" si="336"/>
        <v>0</v>
      </c>
      <c r="BG168" s="108">
        <f t="shared" si="337"/>
        <v>0</v>
      </c>
      <c r="BH168" s="108">
        <f t="shared" si="423"/>
        <v>0</v>
      </c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>
        <f t="shared" si="338"/>
        <v>0</v>
      </c>
      <c r="BV168" s="108">
        <f t="shared" si="339"/>
        <v>0</v>
      </c>
      <c r="BW168" s="108">
        <f t="shared" si="340"/>
        <v>0</v>
      </c>
      <c r="BX168" s="108">
        <f t="shared" si="341"/>
        <v>0</v>
      </c>
      <c r="BY168" s="108">
        <f t="shared" si="424"/>
        <v>0</v>
      </c>
      <c r="BZ168" s="108"/>
      <c r="CA168" s="108"/>
      <c r="CB168" s="108"/>
      <c r="CC168" s="108"/>
      <c r="CD168" s="108"/>
      <c r="CE168" s="108"/>
      <c r="CF168" s="108"/>
      <c r="CG168" s="108"/>
      <c r="CH168" s="108"/>
      <c r="CI168" s="108"/>
      <c r="CJ168" s="108"/>
      <c r="CK168" s="108"/>
      <c r="CL168" s="108">
        <f t="shared" si="342"/>
        <v>0</v>
      </c>
      <c r="CM168" s="108">
        <v>0</v>
      </c>
      <c r="CN168" s="108">
        <v>0</v>
      </c>
      <c r="CO168" s="108">
        <v>0</v>
      </c>
      <c r="CP168" s="108">
        <v>0</v>
      </c>
      <c r="CQ168" s="108"/>
      <c r="CR168" s="108"/>
      <c r="CS168" s="108"/>
      <c r="CT168" s="108"/>
      <c r="CU168" s="108"/>
      <c r="CV168" s="108"/>
      <c r="CW168" s="108"/>
      <c r="CX168" s="108"/>
      <c r="CY168" s="108"/>
      <c r="CZ168" s="108"/>
      <c r="DA168" s="108"/>
      <c r="DB168" s="108"/>
      <c r="DC168" s="108">
        <f t="shared" si="419"/>
        <v>0</v>
      </c>
      <c r="DD168" s="108">
        <v>0</v>
      </c>
      <c r="DE168" s="108">
        <v>0</v>
      </c>
      <c r="DF168" s="108">
        <v>0</v>
      </c>
      <c r="DG168" s="108">
        <v>0</v>
      </c>
      <c r="DH168" s="108"/>
      <c r="DI168" s="108"/>
      <c r="DJ168" s="108"/>
      <c r="DK168" s="108"/>
      <c r="DL168" s="108"/>
      <c r="DM168" s="108"/>
      <c r="DN168" s="108"/>
      <c r="DO168" s="108"/>
      <c r="DP168" s="108"/>
      <c r="DQ168" s="108"/>
      <c r="DR168" s="108"/>
      <c r="DS168" s="108"/>
      <c r="DT168" s="108">
        <f t="shared" si="343"/>
        <v>0</v>
      </c>
      <c r="DU168" s="108">
        <v>0</v>
      </c>
      <c r="DV168" s="108">
        <v>0</v>
      </c>
      <c r="DW168" s="108">
        <v>0</v>
      </c>
      <c r="DX168" s="108">
        <v>0</v>
      </c>
      <c r="DY168" s="108"/>
      <c r="DZ168" s="108"/>
      <c r="EA168" s="108"/>
      <c r="EB168" s="108"/>
      <c r="EC168" s="108"/>
      <c r="ED168" s="108"/>
      <c r="EE168" s="108"/>
      <c r="EF168" s="108"/>
      <c r="EG168" s="108"/>
      <c r="EH168" s="108"/>
      <c r="EI168" s="108"/>
      <c r="EJ168" s="108"/>
      <c r="EK168" s="108">
        <v>0</v>
      </c>
      <c r="EL168" s="108">
        <v>0</v>
      </c>
      <c r="EM168" s="108">
        <v>0</v>
      </c>
      <c r="EN168" s="108">
        <v>0</v>
      </c>
      <c r="EO168" s="108">
        <v>0</v>
      </c>
      <c r="EP168" s="108"/>
      <c r="EQ168" s="108"/>
      <c r="ER168" s="108"/>
      <c r="ES168" s="108"/>
      <c r="ET168" s="108"/>
      <c r="EU168" s="108"/>
      <c r="EV168" s="108"/>
      <c r="EW168" s="108"/>
      <c r="EX168" s="108"/>
      <c r="EY168" s="108"/>
      <c r="EZ168" s="108"/>
      <c r="FA168" s="108"/>
      <c r="FB168" s="108">
        <v>0</v>
      </c>
      <c r="FC168" s="108">
        <v>0</v>
      </c>
      <c r="FD168" s="108">
        <v>0</v>
      </c>
      <c r="FE168" s="108">
        <v>0</v>
      </c>
      <c r="FF168" s="108">
        <v>0</v>
      </c>
      <c r="FG168" s="108"/>
      <c r="FH168" s="108"/>
      <c r="FI168" s="108"/>
      <c r="FJ168" s="108"/>
      <c r="FK168" s="108"/>
      <c r="FL168" s="108"/>
      <c r="FM168" s="108"/>
      <c r="FN168" s="108"/>
      <c r="FO168" s="108"/>
      <c r="FP168" s="108"/>
      <c r="FQ168" s="108"/>
      <c r="FR168" s="108"/>
      <c r="FS168" s="108"/>
      <c r="FT168" s="108"/>
      <c r="FU168" s="108"/>
      <c r="FV168" s="108"/>
      <c r="FW168" s="108">
        <v>0</v>
      </c>
      <c r="FX168" s="108"/>
      <c r="FY168" s="108"/>
      <c r="FZ168" s="108"/>
      <c r="GA168" s="108"/>
      <c r="GB168" s="108"/>
      <c r="GC168" s="108"/>
      <c r="GD168" s="108"/>
      <c r="GE168" s="108"/>
      <c r="GF168" s="108"/>
      <c r="GG168" s="108"/>
      <c r="GH168" s="108"/>
      <c r="GI168" s="108"/>
      <c r="GJ168" s="108"/>
      <c r="GK168" s="108"/>
      <c r="GL168" s="108"/>
      <c r="GM168" s="108"/>
      <c r="GN168" s="108"/>
      <c r="GO168" s="108"/>
      <c r="GP168" s="108"/>
      <c r="GQ168" s="108"/>
      <c r="GR168" s="108"/>
      <c r="GS168" s="108"/>
      <c r="GT168" s="108"/>
      <c r="GU168" s="108"/>
      <c r="GV168" s="108"/>
      <c r="GW168" s="108"/>
      <c r="GX168" s="108"/>
      <c r="GY168" s="108"/>
      <c r="GZ168" s="108"/>
      <c r="HA168" s="108"/>
      <c r="HB168" s="108"/>
      <c r="HC168" s="108"/>
      <c r="HD168" s="108"/>
      <c r="HE168" s="108"/>
      <c r="HF168" s="108"/>
      <c r="HG168" s="108"/>
      <c r="HH168" s="108"/>
      <c r="HI168" s="108"/>
      <c r="HJ168" s="108"/>
      <c r="HK168" s="108"/>
      <c r="HL168" s="108"/>
      <c r="HM168" s="108"/>
      <c r="HN168" s="108"/>
      <c r="HO168" s="108"/>
      <c r="HP168" s="108"/>
      <c r="HQ168" s="108"/>
      <c r="HR168" s="108"/>
      <c r="HS168" s="108"/>
      <c r="HT168" s="108"/>
      <c r="HU168" s="108"/>
      <c r="HV168" s="108"/>
      <c r="HW168" s="108"/>
      <c r="HX168" s="108"/>
      <c r="HY168" s="108"/>
      <c r="HZ168" s="108"/>
      <c r="IA168" s="108"/>
      <c r="IB168" s="108"/>
      <c r="IC168" s="108"/>
      <c r="ID168" s="108"/>
      <c r="IE168" s="108"/>
      <c r="IF168" s="108"/>
      <c r="IG168" s="108"/>
      <c r="IH168" s="108"/>
    </row>
    <row r="169" spans="1:242" s="32" customFormat="1" ht="14.1" customHeight="1" x14ac:dyDescent="0.2">
      <c r="A169" s="112" t="s">
        <v>336</v>
      </c>
      <c r="B169" s="51">
        <v>158</v>
      </c>
      <c r="C169" s="51" t="s">
        <v>337</v>
      </c>
      <c r="D169" s="33"/>
      <c r="E169" s="108">
        <f t="shared" si="407"/>
        <v>0</v>
      </c>
      <c r="F169" s="108">
        <f t="shared" si="325"/>
        <v>0</v>
      </c>
      <c r="G169" s="108">
        <f t="shared" si="326"/>
        <v>0</v>
      </c>
      <c r="H169" s="108">
        <f t="shared" si="327"/>
        <v>0</v>
      </c>
      <c r="I169" s="108">
        <f t="shared" si="420"/>
        <v>0</v>
      </c>
      <c r="J169" s="108"/>
      <c r="K169" s="108"/>
      <c r="L169" s="108"/>
      <c r="M169" s="108"/>
      <c r="N169" s="108"/>
      <c r="O169" s="108"/>
      <c r="P169" s="108"/>
      <c r="Q169" s="108"/>
      <c r="R169" s="108"/>
      <c r="S169" s="108"/>
      <c r="T169" s="108"/>
      <c r="U169" s="108"/>
      <c r="V169" s="108">
        <f t="shared" si="409"/>
        <v>0</v>
      </c>
      <c r="W169" s="108">
        <f t="shared" si="328"/>
        <v>0</v>
      </c>
      <c r="X169" s="108">
        <f t="shared" si="329"/>
        <v>0</v>
      </c>
      <c r="Y169" s="108">
        <f t="shared" si="330"/>
        <v>0</v>
      </c>
      <c r="Z169" s="108">
        <f t="shared" si="421"/>
        <v>0</v>
      </c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>
        <f t="shared" si="411"/>
        <v>0</v>
      </c>
      <c r="AN169" s="108">
        <f t="shared" si="331"/>
        <v>0</v>
      </c>
      <c r="AO169" s="108">
        <f t="shared" si="332"/>
        <v>0</v>
      </c>
      <c r="AP169" s="108">
        <f t="shared" si="333"/>
        <v>0</v>
      </c>
      <c r="AQ169" s="108">
        <f t="shared" si="422"/>
        <v>0</v>
      </c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8"/>
      <c r="BD169" s="108">
        <f t="shared" si="334"/>
        <v>0</v>
      </c>
      <c r="BE169" s="108">
        <f t="shared" si="335"/>
        <v>0</v>
      </c>
      <c r="BF169" s="108">
        <f t="shared" si="336"/>
        <v>0</v>
      </c>
      <c r="BG169" s="108">
        <f t="shared" si="337"/>
        <v>0</v>
      </c>
      <c r="BH169" s="108">
        <f t="shared" si="423"/>
        <v>0</v>
      </c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>
        <f t="shared" si="338"/>
        <v>0</v>
      </c>
      <c r="BV169" s="108">
        <f t="shared" si="339"/>
        <v>0</v>
      </c>
      <c r="BW169" s="108">
        <f t="shared" si="340"/>
        <v>0</v>
      </c>
      <c r="BX169" s="108">
        <f t="shared" si="341"/>
        <v>0</v>
      </c>
      <c r="BY169" s="108">
        <f t="shared" si="424"/>
        <v>0</v>
      </c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>
        <f t="shared" si="342"/>
        <v>0</v>
      </c>
      <c r="CM169" s="108">
        <v>0</v>
      </c>
      <c r="CN169" s="108">
        <v>0</v>
      </c>
      <c r="CO169" s="108">
        <v>0</v>
      </c>
      <c r="CP169" s="108">
        <v>0</v>
      </c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>
        <f t="shared" si="419"/>
        <v>0</v>
      </c>
      <c r="DD169" s="108">
        <v>0</v>
      </c>
      <c r="DE169" s="108">
        <v>0</v>
      </c>
      <c r="DF169" s="108">
        <v>0</v>
      </c>
      <c r="DG169" s="108">
        <v>0</v>
      </c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/>
      <c r="DT169" s="108">
        <f t="shared" si="343"/>
        <v>0</v>
      </c>
      <c r="DU169" s="108">
        <v>0</v>
      </c>
      <c r="DV169" s="108">
        <v>0</v>
      </c>
      <c r="DW169" s="108">
        <v>0</v>
      </c>
      <c r="DX169" s="108">
        <v>0</v>
      </c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/>
      <c r="EJ169" s="108"/>
      <c r="EK169" s="108">
        <v>0</v>
      </c>
      <c r="EL169" s="108">
        <v>0</v>
      </c>
      <c r="EM169" s="108">
        <v>0</v>
      </c>
      <c r="EN169" s="108">
        <v>0</v>
      </c>
      <c r="EO169" s="108">
        <v>0</v>
      </c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/>
      <c r="FB169" s="108">
        <v>0</v>
      </c>
      <c r="FC169" s="108">
        <v>0</v>
      </c>
      <c r="FD169" s="108">
        <v>0</v>
      </c>
      <c r="FE169" s="108">
        <v>0</v>
      </c>
      <c r="FF169" s="108">
        <v>0</v>
      </c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/>
      <c r="FR169" s="108"/>
      <c r="FS169" s="108"/>
      <c r="FT169" s="108"/>
      <c r="FU169" s="108"/>
      <c r="FV169" s="108"/>
      <c r="FW169" s="108">
        <v>0</v>
      </c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I169" s="108"/>
      <c r="GJ169" s="108"/>
      <c r="GK169" s="108"/>
      <c r="GL169" s="108"/>
      <c r="GM169" s="108"/>
      <c r="GN169" s="108"/>
      <c r="GO169" s="108"/>
      <c r="GP169" s="108"/>
      <c r="GQ169" s="108"/>
      <c r="GR169" s="108"/>
      <c r="GS169" s="108"/>
      <c r="GT169" s="108"/>
      <c r="GU169" s="108"/>
      <c r="GV169" s="108"/>
      <c r="GW169" s="108"/>
      <c r="GX169" s="108"/>
      <c r="GY169" s="108"/>
      <c r="GZ169" s="108"/>
      <c r="HA169" s="108"/>
      <c r="HB169" s="108"/>
      <c r="HC169" s="108"/>
      <c r="HD169" s="108"/>
      <c r="HE169" s="108"/>
      <c r="HF169" s="108"/>
      <c r="HG169" s="108"/>
      <c r="HH169" s="108"/>
      <c r="HI169" s="108"/>
      <c r="HJ169" s="108"/>
      <c r="HK169" s="108"/>
      <c r="HL169" s="108"/>
      <c r="HM169" s="108"/>
      <c r="HN169" s="108"/>
      <c r="HO169" s="108"/>
      <c r="HP169" s="108"/>
      <c r="HQ169" s="108"/>
      <c r="HR169" s="108"/>
      <c r="HS169" s="108"/>
      <c r="HT169" s="108"/>
      <c r="HU169" s="108"/>
      <c r="HV169" s="108"/>
      <c r="HW169" s="108"/>
      <c r="HX169" s="108"/>
      <c r="HY169" s="108"/>
      <c r="HZ169" s="108"/>
      <c r="IA169" s="108"/>
      <c r="IB169" s="108"/>
      <c r="IC169" s="108"/>
      <c r="ID169" s="108"/>
      <c r="IE169" s="108"/>
      <c r="IF169" s="108"/>
      <c r="IG169" s="108"/>
      <c r="IH169" s="108"/>
    </row>
    <row r="170" spans="1:242" s="32" customFormat="1" ht="14.1" customHeight="1" x14ac:dyDescent="0.2">
      <c r="A170" s="112" t="s">
        <v>338</v>
      </c>
      <c r="B170" s="51">
        <v>159</v>
      </c>
      <c r="C170" s="51" t="s">
        <v>339</v>
      </c>
      <c r="D170" s="30"/>
      <c r="E170" s="108">
        <f t="shared" si="407"/>
        <v>0</v>
      </c>
      <c r="F170" s="108">
        <f t="shared" si="325"/>
        <v>0</v>
      </c>
      <c r="G170" s="108">
        <f t="shared" si="326"/>
        <v>0</v>
      </c>
      <c r="H170" s="108">
        <f t="shared" si="327"/>
        <v>0</v>
      </c>
      <c r="I170" s="108">
        <f t="shared" si="420"/>
        <v>0</v>
      </c>
      <c r="J170" s="108">
        <f t="shared" ref="J170:U170" si="443">SUM(J171:J173)</f>
        <v>0</v>
      </c>
      <c r="K170" s="108">
        <f t="shared" si="443"/>
        <v>0</v>
      </c>
      <c r="L170" s="108">
        <f t="shared" si="443"/>
        <v>0</v>
      </c>
      <c r="M170" s="108">
        <f t="shared" si="443"/>
        <v>0</v>
      </c>
      <c r="N170" s="108">
        <f t="shared" si="443"/>
        <v>0</v>
      </c>
      <c r="O170" s="108">
        <f t="shared" si="443"/>
        <v>0</v>
      </c>
      <c r="P170" s="108">
        <f t="shared" si="443"/>
        <v>0</v>
      </c>
      <c r="Q170" s="108">
        <f t="shared" si="443"/>
        <v>0</v>
      </c>
      <c r="R170" s="108">
        <f t="shared" si="443"/>
        <v>0</v>
      </c>
      <c r="S170" s="108">
        <f t="shared" si="443"/>
        <v>0</v>
      </c>
      <c r="T170" s="108">
        <f t="shared" si="443"/>
        <v>0</v>
      </c>
      <c r="U170" s="108">
        <f t="shared" si="443"/>
        <v>0</v>
      </c>
      <c r="V170" s="108">
        <f t="shared" si="409"/>
        <v>0</v>
      </c>
      <c r="W170" s="108">
        <f t="shared" si="328"/>
        <v>0</v>
      </c>
      <c r="X170" s="108">
        <f t="shared" si="329"/>
        <v>0</v>
      </c>
      <c r="Y170" s="108">
        <f t="shared" si="330"/>
        <v>0</v>
      </c>
      <c r="Z170" s="108">
        <f t="shared" si="421"/>
        <v>0</v>
      </c>
      <c r="AA170" s="108">
        <f t="shared" ref="AA170:AL170" si="444">SUM(AA171:AA173)</f>
        <v>0</v>
      </c>
      <c r="AB170" s="108">
        <f t="shared" si="444"/>
        <v>0</v>
      </c>
      <c r="AC170" s="108">
        <f t="shared" si="444"/>
        <v>0</v>
      </c>
      <c r="AD170" s="108">
        <f t="shared" si="444"/>
        <v>0</v>
      </c>
      <c r="AE170" s="108">
        <f t="shared" si="444"/>
        <v>0</v>
      </c>
      <c r="AF170" s="108">
        <f t="shared" si="444"/>
        <v>0</v>
      </c>
      <c r="AG170" s="108">
        <f t="shared" si="444"/>
        <v>0</v>
      </c>
      <c r="AH170" s="108">
        <f t="shared" si="444"/>
        <v>0</v>
      </c>
      <c r="AI170" s="108">
        <f t="shared" si="444"/>
        <v>0</v>
      </c>
      <c r="AJ170" s="108">
        <f t="shared" si="444"/>
        <v>0</v>
      </c>
      <c r="AK170" s="108">
        <f t="shared" si="444"/>
        <v>0</v>
      </c>
      <c r="AL170" s="108">
        <f t="shared" si="444"/>
        <v>0</v>
      </c>
      <c r="AM170" s="108">
        <f t="shared" si="411"/>
        <v>0</v>
      </c>
      <c r="AN170" s="108">
        <f t="shared" si="331"/>
        <v>0</v>
      </c>
      <c r="AO170" s="108">
        <f t="shared" si="332"/>
        <v>0</v>
      </c>
      <c r="AP170" s="108">
        <f t="shared" si="333"/>
        <v>0</v>
      </c>
      <c r="AQ170" s="108">
        <f t="shared" si="422"/>
        <v>0</v>
      </c>
      <c r="AR170" s="108">
        <f t="shared" ref="AR170:BC170" si="445">SUM(AR171:AR173)</f>
        <v>0</v>
      </c>
      <c r="AS170" s="108">
        <f t="shared" si="445"/>
        <v>0</v>
      </c>
      <c r="AT170" s="108">
        <f t="shared" si="445"/>
        <v>0</v>
      </c>
      <c r="AU170" s="108">
        <f t="shared" si="445"/>
        <v>0</v>
      </c>
      <c r="AV170" s="108">
        <f t="shared" si="445"/>
        <v>0</v>
      </c>
      <c r="AW170" s="108">
        <f t="shared" si="445"/>
        <v>0</v>
      </c>
      <c r="AX170" s="108">
        <f t="shared" si="445"/>
        <v>0</v>
      </c>
      <c r="AY170" s="108">
        <f t="shared" si="445"/>
        <v>0</v>
      </c>
      <c r="AZ170" s="108">
        <f t="shared" si="445"/>
        <v>0</v>
      </c>
      <c r="BA170" s="108">
        <f t="shared" si="445"/>
        <v>0</v>
      </c>
      <c r="BB170" s="108">
        <f t="shared" si="445"/>
        <v>0</v>
      </c>
      <c r="BC170" s="108">
        <f t="shared" si="445"/>
        <v>0</v>
      </c>
      <c r="BD170" s="108">
        <f t="shared" si="334"/>
        <v>0</v>
      </c>
      <c r="BE170" s="108">
        <f t="shared" si="335"/>
        <v>0</v>
      </c>
      <c r="BF170" s="108">
        <f t="shared" si="336"/>
        <v>0</v>
      </c>
      <c r="BG170" s="108">
        <f t="shared" si="337"/>
        <v>0</v>
      </c>
      <c r="BH170" s="108">
        <f t="shared" si="423"/>
        <v>0</v>
      </c>
      <c r="BI170" s="108">
        <f t="shared" ref="BI170:BT170" si="446">SUM(BI171:BI173)</f>
        <v>0</v>
      </c>
      <c r="BJ170" s="108">
        <f t="shared" si="446"/>
        <v>0</v>
      </c>
      <c r="BK170" s="108">
        <f t="shared" si="446"/>
        <v>0</v>
      </c>
      <c r="BL170" s="108">
        <f t="shared" si="446"/>
        <v>0</v>
      </c>
      <c r="BM170" s="108">
        <f t="shared" si="446"/>
        <v>0</v>
      </c>
      <c r="BN170" s="108">
        <f t="shared" si="446"/>
        <v>0</v>
      </c>
      <c r="BO170" s="108">
        <f t="shared" si="446"/>
        <v>0</v>
      </c>
      <c r="BP170" s="108">
        <f t="shared" si="446"/>
        <v>0</v>
      </c>
      <c r="BQ170" s="108">
        <f t="shared" si="446"/>
        <v>0</v>
      </c>
      <c r="BR170" s="108">
        <f t="shared" si="446"/>
        <v>0</v>
      </c>
      <c r="BS170" s="108">
        <f t="shared" si="446"/>
        <v>0</v>
      </c>
      <c r="BT170" s="108">
        <f t="shared" si="446"/>
        <v>0</v>
      </c>
      <c r="BU170" s="108">
        <f t="shared" si="338"/>
        <v>0</v>
      </c>
      <c r="BV170" s="108">
        <f t="shared" si="339"/>
        <v>0</v>
      </c>
      <c r="BW170" s="108">
        <f t="shared" si="340"/>
        <v>0</v>
      </c>
      <c r="BX170" s="108">
        <f t="shared" si="341"/>
        <v>0</v>
      </c>
      <c r="BY170" s="108">
        <f t="shared" si="424"/>
        <v>0</v>
      </c>
      <c r="BZ170" s="108">
        <f t="shared" ref="BZ170:CK170" si="447">SUM(BZ171:BZ173)</f>
        <v>0</v>
      </c>
      <c r="CA170" s="108">
        <f t="shared" si="447"/>
        <v>0</v>
      </c>
      <c r="CB170" s="108">
        <f t="shared" si="447"/>
        <v>0</v>
      </c>
      <c r="CC170" s="108">
        <f t="shared" si="447"/>
        <v>0</v>
      </c>
      <c r="CD170" s="108">
        <f t="shared" si="447"/>
        <v>0</v>
      </c>
      <c r="CE170" s="108">
        <f t="shared" si="447"/>
        <v>0</v>
      </c>
      <c r="CF170" s="108">
        <f t="shared" si="447"/>
        <v>0</v>
      </c>
      <c r="CG170" s="108">
        <f t="shared" si="447"/>
        <v>0</v>
      </c>
      <c r="CH170" s="108">
        <f t="shared" si="447"/>
        <v>0</v>
      </c>
      <c r="CI170" s="108">
        <f t="shared" si="447"/>
        <v>0</v>
      </c>
      <c r="CJ170" s="108">
        <f t="shared" si="447"/>
        <v>0</v>
      </c>
      <c r="CK170" s="108">
        <f t="shared" si="447"/>
        <v>0</v>
      </c>
      <c r="CL170" s="108">
        <f t="shared" si="342"/>
        <v>0</v>
      </c>
      <c r="CM170" s="108">
        <v>0</v>
      </c>
      <c r="CN170" s="108">
        <v>0</v>
      </c>
      <c r="CO170" s="108">
        <v>0</v>
      </c>
      <c r="CP170" s="108">
        <v>0</v>
      </c>
      <c r="CQ170" s="108">
        <f t="shared" ref="CQ170:DB170" si="448">SUM(CQ171:CQ173)</f>
        <v>0</v>
      </c>
      <c r="CR170" s="108">
        <f t="shared" si="448"/>
        <v>0</v>
      </c>
      <c r="CS170" s="108">
        <f t="shared" si="448"/>
        <v>0</v>
      </c>
      <c r="CT170" s="108">
        <v>0</v>
      </c>
      <c r="CU170" s="108">
        <f t="shared" si="448"/>
        <v>0</v>
      </c>
      <c r="CV170" s="108">
        <f t="shared" si="448"/>
        <v>0</v>
      </c>
      <c r="CW170" s="108">
        <f t="shared" si="448"/>
        <v>0</v>
      </c>
      <c r="CX170" s="108">
        <f t="shared" si="448"/>
        <v>0</v>
      </c>
      <c r="CY170" s="108">
        <f t="shared" si="448"/>
        <v>0</v>
      </c>
      <c r="CZ170" s="108">
        <f t="shared" si="448"/>
        <v>0</v>
      </c>
      <c r="DA170" s="108">
        <f t="shared" si="448"/>
        <v>0</v>
      </c>
      <c r="DB170" s="108">
        <f t="shared" si="448"/>
        <v>0</v>
      </c>
      <c r="DC170" s="108">
        <f t="shared" si="419"/>
        <v>0</v>
      </c>
      <c r="DD170" s="108">
        <v>0</v>
      </c>
      <c r="DE170" s="108">
        <v>0</v>
      </c>
      <c r="DF170" s="108">
        <v>0</v>
      </c>
      <c r="DG170" s="108">
        <v>0</v>
      </c>
      <c r="DH170" s="108">
        <f t="shared" ref="DH170:DS170" si="449">SUM(DH171:DH173)</f>
        <v>0</v>
      </c>
      <c r="DI170" s="108">
        <f t="shared" si="449"/>
        <v>0</v>
      </c>
      <c r="DJ170" s="108">
        <f t="shared" si="449"/>
        <v>0</v>
      </c>
      <c r="DK170" s="108">
        <f t="shared" si="449"/>
        <v>0</v>
      </c>
      <c r="DL170" s="108">
        <f t="shared" si="449"/>
        <v>0</v>
      </c>
      <c r="DM170" s="108">
        <f t="shared" si="449"/>
        <v>0</v>
      </c>
      <c r="DN170" s="108">
        <f t="shared" si="449"/>
        <v>0</v>
      </c>
      <c r="DO170" s="108">
        <f t="shared" si="449"/>
        <v>0</v>
      </c>
      <c r="DP170" s="108">
        <f t="shared" si="449"/>
        <v>0</v>
      </c>
      <c r="DQ170" s="108">
        <f t="shared" si="449"/>
        <v>0</v>
      </c>
      <c r="DR170" s="108">
        <f t="shared" si="449"/>
        <v>0</v>
      </c>
      <c r="DS170" s="108">
        <f t="shared" si="449"/>
        <v>0</v>
      </c>
      <c r="DT170" s="108">
        <f t="shared" si="343"/>
        <v>0</v>
      </c>
      <c r="DU170" s="108">
        <v>0</v>
      </c>
      <c r="DV170" s="108">
        <v>0</v>
      </c>
      <c r="DW170" s="108">
        <v>0</v>
      </c>
      <c r="DX170" s="108">
        <v>0</v>
      </c>
      <c r="DY170" s="108">
        <f t="shared" ref="DY170:EJ170" si="450">SUM(DY171:DY173)</f>
        <v>0</v>
      </c>
      <c r="DZ170" s="108">
        <f t="shared" si="450"/>
        <v>0</v>
      </c>
      <c r="EA170" s="108">
        <f t="shared" si="450"/>
        <v>0</v>
      </c>
      <c r="EB170" s="108">
        <f t="shared" si="450"/>
        <v>0</v>
      </c>
      <c r="EC170" s="108">
        <f t="shared" si="450"/>
        <v>0</v>
      </c>
      <c r="ED170" s="108">
        <f t="shared" si="450"/>
        <v>0</v>
      </c>
      <c r="EE170" s="108">
        <f t="shared" si="450"/>
        <v>0</v>
      </c>
      <c r="EF170" s="108">
        <f t="shared" si="450"/>
        <v>0</v>
      </c>
      <c r="EG170" s="108">
        <f t="shared" si="450"/>
        <v>0</v>
      </c>
      <c r="EH170" s="108">
        <f t="shared" si="450"/>
        <v>0</v>
      </c>
      <c r="EI170" s="108">
        <f t="shared" si="450"/>
        <v>0</v>
      </c>
      <c r="EJ170" s="108">
        <f t="shared" si="450"/>
        <v>0</v>
      </c>
      <c r="EK170" s="108">
        <v>0</v>
      </c>
      <c r="EL170" s="108">
        <v>0</v>
      </c>
      <c r="EM170" s="108">
        <v>0</v>
      </c>
      <c r="EN170" s="108">
        <v>0</v>
      </c>
      <c r="EO170" s="108">
        <v>0</v>
      </c>
      <c r="EP170" s="108">
        <f t="shared" ref="EP170:EW170" si="451">SUM(EP171:EP173)</f>
        <v>0</v>
      </c>
      <c r="EQ170" s="108">
        <f t="shared" si="451"/>
        <v>0</v>
      </c>
      <c r="ER170" s="108">
        <f t="shared" si="451"/>
        <v>0</v>
      </c>
      <c r="ES170" s="108">
        <f t="shared" si="451"/>
        <v>0</v>
      </c>
      <c r="ET170" s="108">
        <f t="shared" si="451"/>
        <v>0</v>
      </c>
      <c r="EU170" s="108">
        <f t="shared" si="451"/>
        <v>0</v>
      </c>
      <c r="EV170" s="108">
        <f t="shared" si="451"/>
        <v>0</v>
      </c>
      <c r="EW170" s="108">
        <f t="shared" si="451"/>
        <v>0</v>
      </c>
      <c r="EX170" s="108">
        <v>0</v>
      </c>
      <c r="EY170" s="108">
        <v>0</v>
      </c>
      <c r="EZ170" s="108">
        <v>0</v>
      </c>
      <c r="FA170" s="108">
        <v>0</v>
      </c>
      <c r="FB170" s="108">
        <v>0</v>
      </c>
      <c r="FC170" s="108">
        <v>0</v>
      </c>
      <c r="FD170" s="108">
        <v>0</v>
      </c>
      <c r="FE170" s="108">
        <v>0</v>
      </c>
      <c r="FF170" s="108">
        <v>0</v>
      </c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/>
      <c r="FR170" s="108"/>
      <c r="FS170" s="108"/>
      <c r="FT170" s="108"/>
      <c r="FU170" s="108"/>
      <c r="FV170" s="108"/>
      <c r="FW170" s="108">
        <v>0</v>
      </c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I170" s="108"/>
      <c r="GJ170" s="108"/>
      <c r="GK170" s="108"/>
      <c r="GL170" s="108"/>
      <c r="GM170" s="108"/>
      <c r="GN170" s="108"/>
      <c r="GO170" s="108"/>
      <c r="GP170" s="108"/>
      <c r="GQ170" s="108"/>
      <c r="GR170" s="108"/>
      <c r="GS170" s="108"/>
      <c r="GT170" s="108"/>
      <c r="GU170" s="108"/>
      <c r="GV170" s="108"/>
      <c r="GW170" s="108"/>
      <c r="GX170" s="108"/>
      <c r="GY170" s="108"/>
      <c r="GZ170" s="108"/>
      <c r="HA170" s="108"/>
      <c r="HB170" s="108"/>
      <c r="HC170" s="108"/>
      <c r="HD170" s="108"/>
      <c r="HE170" s="108"/>
      <c r="HF170" s="108"/>
      <c r="HG170" s="108"/>
      <c r="HH170" s="108"/>
      <c r="HI170" s="108"/>
      <c r="HJ170" s="108"/>
      <c r="HK170" s="108"/>
      <c r="HL170" s="108"/>
      <c r="HM170" s="108"/>
      <c r="HN170" s="108"/>
      <c r="HO170" s="108"/>
      <c r="HP170" s="108"/>
      <c r="HQ170" s="108"/>
      <c r="HR170" s="108"/>
      <c r="HS170" s="108"/>
      <c r="HT170" s="108"/>
      <c r="HU170" s="108"/>
      <c r="HV170" s="108"/>
      <c r="HW170" s="108"/>
      <c r="HX170" s="108"/>
      <c r="HY170" s="108"/>
      <c r="HZ170" s="108"/>
      <c r="IA170" s="108"/>
      <c r="IB170" s="108"/>
      <c r="IC170" s="108"/>
      <c r="ID170" s="108"/>
      <c r="IE170" s="108"/>
      <c r="IF170" s="108"/>
      <c r="IG170" s="108"/>
      <c r="IH170" s="108"/>
    </row>
    <row r="171" spans="1:242" s="32" customFormat="1" ht="12.95" customHeight="1" x14ac:dyDescent="0.2">
      <c r="A171" s="112" t="s">
        <v>340</v>
      </c>
      <c r="B171" s="51">
        <v>160</v>
      </c>
      <c r="C171" s="51" t="s">
        <v>341</v>
      </c>
      <c r="D171" s="33"/>
      <c r="E171" s="108">
        <f t="shared" si="407"/>
        <v>0</v>
      </c>
      <c r="F171" s="108">
        <f t="shared" si="325"/>
        <v>0</v>
      </c>
      <c r="G171" s="108">
        <f t="shared" si="326"/>
        <v>0</v>
      </c>
      <c r="H171" s="108">
        <f t="shared" si="327"/>
        <v>0</v>
      </c>
      <c r="I171" s="108">
        <f t="shared" si="420"/>
        <v>0</v>
      </c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>
        <f t="shared" si="409"/>
        <v>0</v>
      </c>
      <c r="W171" s="108">
        <f t="shared" si="328"/>
        <v>0</v>
      </c>
      <c r="X171" s="108">
        <f t="shared" si="329"/>
        <v>0</v>
      </c>
      <c r="Y171" s="108">
        <f t="shared" si="330"/>
        <v>0</v>
      </c>
      <c r="Z171" s="108">
        <f t="shared" si="421"/>
        <v>0</v>
      </c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>
        <f t="shared" si="411"/>
        <v>0</v>
      </c>
      <c r="AN171" s="108">
        <f t="shared" si="331"/>
        <v>0</v>
      </c>
      <c r="AO171" s="108">
        <f t="shared" si="332"/>
        <v>0</v>
      </c>
      <c r="AP171" s="108">
        <f t="shared" si="333"/>
        <v>0</v>
      </c>
      <c r="AQ171" s="108">
        <f t="shared" si="422"/>
        <v>0</v>
      </c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>
        <f t="shared" si="334"/>
        <v>0</v>
      </c>
      <c r="BE171" s="108">
        <f t="shared" si="335"/>
        <v>0</v>
      </c>
      <c r="BF171" s="108">
        <f t="shared" si="336"/>
        <v>0</v>
      </c>
      <c r="BG171" s="108">
        <f t="shared" si="337"/>
        <v>0</v>
      </c>
      <c r="BH171" s="108">
        <f t="shared" si="423"/>
        <v>0</v>
      </c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>
        <f t="shared" si="338"/>
        <v>0</v>
      </c>
      <c r="BV171" s="108">
        <f t="shared" si="339"/>
        <v>0</v>
      </c>
      <c r="BW171" s="108">
        <f t="shared" si="340"/>
        <v>0</v>
      </c>
      <c r="BX171" s="108">
        <f t="shared" si="341"/>
        <v>0</v>
      </c>
      <c r="BY171" s="108">
        <f t="shared" si="424"/>
        <v>0</v>
      </c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>
        <f t="shared" si="342"/>
        <v>0</v>
      </c>
      <c r="CM171" s="108">
        <v>0</v>
      </c>
      <c r="CN171" s="108">
        <v>0</v>
      </c>
      <c r="CO171" s="108">
        <v>0</v>
      </c>
      <c r="CP171" s="108">
        <v>0</v>
      </c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>
        <f t="shared" si="419"/>
        <v>0</v>
      </c>
      <c r="DD171" s="108">
        <v>0</v>
      </c>
      <c r="DE171" s="108">
        <v>0</v>
      </c>
      <c r="DF171" s="108">
        <v>0</v>
      </c>
      <c r="DG171" s="108">
        <v>0</v>
      </c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>
        <f t="shared" si="343"/>
        <v>0</v>
      </c>
      <c r="DU171" s="108">
        <v>0</v>
      </c>
      <c r="DV171" s="108">
        <v>0</v>
      </c>
      <c r="DW171" s="108">
        <v>0</v>
      </c>
      <c r="DX171" s="108">
        <v>0</v>
      </c>
      <c r="DY171" s="108"/>
      <c r="DZ171" s="108"/>
      <c r="EA171" s="108"/>
      <c r="EB171" s="108"/>
      <c r="EC171" s="108"/>
      <c r="ED171" s="108"/>
      <c r="EE171" s="108"/>
      <c r="EF171" s="108"/>
      <c r="EG171" s="108"/>
      <c r="EH171" s="108"/>
      <c r="EI171" s="108"/>
      <c r="EJ171" s="108"/>
      <c r="EK171" s="108">
        <v>0</v>
      </c>
      <c r="EL171" s="108">
        <v>0</v>
      </c>
      <c r="EM171" s="108">
        <v>0</v>
      </c>
      <c r="EN171" s="108">
        <v>0</v>
      </c>
      <c r="EO171" s="108">
        <v>0</v>
      </c>
      <c r="EP171" s="108"/>
      <c r="EQ171" s="108"/>
      <c r="ER171" s="108"/>
      <c r="ES171" s="108"/>
      <c r="ET171" s="108"/>
      <c r="EU171" s="108"/>
      <c r="EV171" s="108"/>
      <c r="EW171" s="108"/>
      <c r="EX171" s="108"/>
      <c r="EY171" s="108"/>
      <c r="EZ171" s="108"/>
      <c r="FA171" s="108"/>
      <c r="FB171" s="108">
        <v>0</v>
      </c>
      <c r="FC171" s="108">
        <v>0</v>
      </c>
      <c r="FD171" s="108">
        <v>0</v>
      </c>
      <c r="FE171" s="108">
        <v>0</v>
      </c>
      <c r="FF171" s="108">
        <v>0</v>
      </c>
      <c r="FG171" s="108"/>
      <c r="FH171" s="108"/>
      <c r="FI171" s="108"/>
      <c r="FJ171" s="108"/>
      <c r="FK171" s="108"/>
      <c r="FL171" s="108"/>
      <c r="FM171" s="108"/>
      <c r="FN171" s="108"/>
      <c r="FO171" s="108"/>
      <c r="FP171" s="108"/>
      <c r="FQ171" s="108"/>
      <c r="FR171" s="108"/>
      <c r="FS171" s="108"/>
      <c r="FT171" s="108"/>
      <c r="FU171" s="108"/>
      <c r="FV171" s="108"/>
      <c r="FW171" s="108">
        <v>0</v>
      </c>
      <c r="FX171" s="108"/>
      <c r="FY171" s="108"/>
      <c r="FZ171" s="108"/>
      <c r="GA171" s="108"/>
      <c r="GB171" s="108"/>
      <c r="GC171" s="108"/>
      <c r="GD171" s="108"/>
      <c r="GE171" s="108"/>
      <c r="GF171" s="108"/>
      <c r="GG171" s="108"/>
      <c r="GH171" s="108"/>
      <c r="GI171" s="108"/>
      <c r="GJ171" s="108"/>
      <c r="GK171" s="108"/>
      <c r="GL171" s="108"/>
      <c r="GM171" s="108"/>
      <c r="GN171" s="108"/>
      <c r="GO171" s="108"/>
      <c r="GP171" s="108"/>
      <c r="GQ171" s="108"/>
      <c r="GR171" s="108"/>
      <c r="GS171" s="108"/>
      <c r="GT171" s="108"/>
      <c r="GU171" s="108"/>
      <c r="GV171" s="108"/>
      <c r="GW171" s="108"/>
      <c r="GX171" s="108"/>
      <c r="GY171" s="108"/>
      <c r="GZ171" s="108"/>
      <c r="HA171" s="108"/>
      <c r="HB171" s="108"/>
      <c r="HC171" s="108"/>
      <c r="HD171" s="108"/>
      <c r="HE171" s="108"/>
      <c r="HF171" s="108"/>
      <c r="HG171" s="108"/>
      <c r="HH171" s="108"/>
      <c r="HI171" s="108"/>
      <c r="HJ171" s="108"/>
      <c r="HK171" s="108"/>
      <c r="HL171" s="108"/>
      <c r="HM171" s="108"/>
      <c r="HN171" s="108"/>
      <c r="HO171" s="108"/>
      <c r="HP171" s="108"/>
      <c r="HQ171" s="108"/>
      <c r="HR171" s="108"/>
      <c r="HS171" s="108"/>
      <c r="HT171" s="108"/>
      <c r="HU171" s="108"/>
      <c r="HV171" s="108"/>
      <c r="HW171" s="108"/>
      <c r="HX171" s="108"/>
      <c r="HY171" s="108"/>
      <c r="HZ171" s="108"/>
      <c r="IA171" s="108"/>
      <c r="IB171" s="108"/>
      <c r="IC171" s="108"/>
      <c r="ID171" s="108"/>
      <c r="IE171" s="108"/>
      <c r="IF171" s="108"/>
      <c r="IG171" s="108"/>
      <c r="IH171" s="108"/>
    </row>
    <row r="172" spans="1:242" s="32" customFormat="1" ht="12.95" customHeight="1" x14ac:dyDescent="0.2">
      <c r="A172" s="112" t="s">
        <v>342</v>
      </c>
      <c r="B172" s="51">
        <v>161</v>
      </c>
      <c r="C172" s="51" t="s">
        <v>343</v>
      </c>
      <c r="D172" s="33"/>
      <c r="E172" s="108">
        <f t="shared" si="407"/>
        <v>0</v>
      </c>
      <c r="F172" s="108">
        <f t="shared" si="325"/>
        <v>0</v>
      </c>
      <c r="G172" s="108">
        <f t="shared" si="326"/>
        <v>0</v>
      </c>
      <c r="H172" s="108">
        <f t="shared" si="327"/>
        <v>0</v>
      </c>
      <c r="I172" s="108">
        <f t="shared" si="420"/>
        <v>0</v>
      </c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/>
      <c r="V172" s="108">
        <f t="shared" si="409"/>
        <v>0</v>
      </c>
      <c r="W172" s="108">
        <f t="shared" si="328"/>
        <v>0</v>
      </c>
      <c r="X172" s="108">
        <f t="shared" si="329"/>
        <v>0</v>
      </c>
      <c r="Y172" s="108">
        <f t="shared" si="330"/>
        <v>0</v>
      </c>
      <c r="Z172" s="108">
        <f t="shared" si="421"/>
        <v>0</v>
      </c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>
        <f t="shared" si="411"/>
        <v>0</v>
      </c>
      <c r="AN172" s="108">
        <f t="shared" si="331"/>
        <v>0</v>
      </c>
      <c r="AO172" s="108">
        <f t="shared" si="332"/>
        <v>0</v>
      </c>
      <c r="AP172" s="108">
        <f t="shared" si="333"/>
        <v>0</v>
      </c>
      <c r="AQ172" s="108">
        <f t="shared" si="422"/>
        <v>0</v>
      </c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8"/>
      <c r="BD172" s="108">
        <f t="shared" si="334"/>
        <v>0</v>
      </c>
      <c r="BE172" s="108">
        <f t="shared" si="335"/>
        <v>0</v>
      </c>
      <c r="BF172" s="108">
        <f t="shared" si="336"/>
        <v>0</v>
      </c>
      <c r="BG172" s="108">
        <f t="shared" si="337"/>
        <v>0</v>
      </c>
      <c r="BH172" s="108">
        <f t="shared" si="423"/>
        <v>0</v>
      </c>
      <c r="BI172" s="108"/>
      <c r="BJ172" s="108"/>
      <c r="BK172" s="108"/>
      <c r="BL172" s="108"/>
      <c r="BM172" s="108"/>
      <c r="BN172" s="108"/>
      <c r="BO172" s="108"/>
      <c r="BP172" s="108"/>
      <c r="BQ172" s="108"/>
      <c r="BR172" s="108"/>
      <c r="BS172" s="108"/>
      <c r="BT172" s="108"/>
      <c r="BU172" s="108">
        <f t="shared" si="338"/>
        <v>0</v>
      </c>
      <c r="BV172" s="108">
        <f t="shared" si="339"/>
        <v>0</v>
      </c>
      <c r="BW172" s="108">
        <f t="shared" si="340"/>
        <v>0</v>
      </c>
      <c r="BX172" s="108">
        <f t="shared" si="341"/>
        <v>0</v>
      </c>
      <c r="BY172" s="108">
        <f t="shared" si="424"/>
        <v>0</v>
      </c>
      <c r="BZ172" s="108"/>
      <c r="CA172" s="108"/>
      <c r="CB172" s="108"/>
      <c r="CC172" s="108"/>
      <c r="CD172" s="108"/>
      <c r="CE172" s="108"/>
      <c r="CF172" s="108"/>
      <c r="CG172" s="108"/>
      <c r="CH172" s="108"/>
      <c r="CI172" s="108"/>
      <c r="CJ172" s="108"/>
      <c r="CK172" s="108"/>
      <c r="CL172" s="108">
        <f t="shared" si="342"/>
        <v>0</v>
      </c>
      <c r="CM172" s="108">
        <v>0</v>
      </c>
      <c r="CN172" s="108">
        <v>0</v>
      </c>
      <c r="CO172" s="108">
        <v>0</v>
      </c>
      <c r="CP172" s="108">
        <v>0</v>
      </c>
      <c r="CQ172" s="108"/>
      <c r="CR172" s="108"/>
      <c r="CS172" s="108"/>
      <c r="CT172" s="108"/>
      <c r="CU172" s="108"/>
      <c r="CV172" s="108"/>
      <c r="CW172" s="108"/>
      <c r="CX172" s="108"/>
      <c r="CY172" s="108"/>
      <c r="CZ172" s="108"/>
      <c r="DA172" s="108"/>
      <c r="DB172" s="108"/>
      <c r="DC172" s="108">
        <f t="shared" si="419"/>
        <v>0</v>
      </c>
      <c r="DD172" s="108">
        <v>0</v>
      </c>
      <c r="DE172" s="108">
        <v>0</v>
      </c>
      <c r="DF172" s="108">
        <v>0</v>
      </c>
      <c r="DG172" s="108">
        <v>0</v>
      </c>
      <c r="DH172" s="108"/>
      <c r="DI172" s="108"/>
      <c r="DJ172" s="108"/>
      <c r="DK172" s="108"/>
      <c r="DL172" s="108"/>
      <c r="DM172" s="108"/>
      <c r="DN172" s="108"/>
      <c r="DO172" s="108"/>
      <c r="DP172" s="108"/>
      <c r="DQ172" s="108"/>
      <c r="DR172" s="108"/>
      <c r="DS172" s="108"/>
      <c r="DT172" s="108">
        <f t="shared" si="343"/>
        <v>0</v>
      </c>
      <c r="DU172" s="108">
        <v>0</v>
      </c>
      <c r="DV172" s="108">
        <v>0</v>
      </c>
      <c r="DW172" s="108">
        <v>0</v>
      </c>
      <c r="DX172" s="108">
        <v>0</v>
      </c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/>
      <c r="EJ172" s="108"/>
      <c r="EK172" s="108">
        <v>0</v>
      </c>
      <c r="EL172" s="108">
        <v>0</v>
      </c>
      <c r="EM172" s="108">
        <v>0</v>
      </c>
      <c r="EN172" s="108">
        <v>0</v>
      </c>
      <c r="EO172" s="108">
        <v>0</v>
      </c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/>
      <c r="FB172" s="108">
        <v>0</v>
      </c>
      <c r="FC172" s="108">
        <v>0</v>
      </c>
      <c r="FD172" s="108">
        <v>0</v>
      </c>
      <c r="FE172" s="108">
        <v>0</v>
      </c>
      <c r="FF172" s="108">
        <v>0</v>
      </c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/>
      <c r="FR172" s="108"/>
      <c r="FS172" s="108"/>
      <c r="FT172" s="108"/>
      <c r="FU172" s="108"/>
      <c r="FV172" s="108"/>
      <c r="FW172" s="108">
        <v>0</v>
      </c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I172" s="108"/>
      <c r="GJ172" s="108"/>
      <c r="GK172" s="108"/>
      <c r="GL172" s="108"/>
      <c r="GM172" s="108"/>
      <c r="GN172" s="108"/>
      <c r="GO172" s="108"/>
      <c r="GP172" s="108"/>
      <c r="GQ172" s="108"/>
      <c r="GR172" s="108"/>
      <c r="GS172" s="108"/>
      <c r="GT172" s="108"/>
      <c r="GU172" s="108"/>
      <c r="GV172" s="108"/>
      <c r="GW172" s="108"/>
      <c r="GX172" s="108"/>
      <c r="GY172" s="108"/>
      <c r="GZ172" s="108"/>
      <c r="HA172" s="108"/>
      <c r="HB172" s="108"/>
      <c r="HC172" s="108"/>
      <c r="HD172" s="108"/>
      <c r="HE172" s="108"/>
      <c r="HF172" s="108"/>
      <c r="HG172" s="108"/>
      <c r="HH172" s="108"/>
      <c r="HI172" s="108"/>
      <c r="HJ172" s="108"/>
      <c r="HK172" s="108"/>
      <c r="HL172" s="108"/>
      <c r="HM172" s="108"/>
      <c r="HN172" s="108"/>
      <c r="HO172" s="108"/>
      <c r="HP172" s="108"/>
      <c r="HQ172" s="108"/>
      <c r="HR172" s="108"/>
      <c r="HS172" s="108"/>
      <c r="HT172" s="108"/>
      <c r="HU172" s="108"/>
      <c r="HV172" s="108"/>
      <c r="HW172" s="108"/>
      <c r="HX172" s="108"/>
      <c r="HY172" s="108"/>
      <c r="HZ172" s="108"/>
      <c r="IA172" s="108"/>
      <c r="IB172" s="108"/>
      <c r="IC172" s="108"/>
      <c r="ID172" s="108"/>
      <c r="IE172" s="108"/>
      <c r="IF172" s="108"/>
      <c r="IG172" s="108"/>
      <c r="IH172" s="108"/>
    </row>
    <row r="173" spans="1:242" s="32" customFormat="1" ht="24" customHeight="1" x14ac:dyDescent="0.2">
      <c r="A173" s="112" t="s">
        <v>344</v>
      </c>
      <c r="B173" s="51">
        <v>162</v>
      </c>
      <c r="C173" s="51" t="s">
        <v>345</v>
      </c>
      <c r="D173" s="33"/>
      <c r="E173" s="108">
        <f t="shared" si="407"/>
        <v>0</v>
      </c>
      <c r="F173" s="108">
        <f t="shared" si="325"/>
        <v>0</v>
      </c>
      <c r="G173" s="108">
        <f t="shared" si="326"/>
        <v>0</v>
      </c>
      <c r="H173" s="108">
        <f t="shared" si="327"/>
        <v>0</v>
      </c>
      <c r="I173" s="108">
        <f t="shared" si="420"/>
        <v>0</v>
      </c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>
        <f t="shared" si="409"/>
        <v>0</v>
      </c>
      <c r="W173" s="108">
        <f t="shared" si="328"/>
        <v>0</v>
      </c>
      <c r="X173" s="108">
        <f t="shared" si="329"/>
        <v>0</v>
      </c>
      <c r="Y173" s="108">
        <f t="shared" si="330"/>
        <v>0</v>
      </c>
      <c r="Z173" s="108">
        <f t="shared" si="421"/>
        <v>0</v>
      </c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>
        <f t="shared" si="411"/>
        <v>0</v>
      </c>
      <c r="AN173" s="108">
        <f t="shared" si="331"/>
        <v>0</v>
      </c>
      <c r="AO173" s="108">
        <f t="shared" si="332"/>
        <v>0</v>
      </c>
      <c r="AP173" s="108">
        <f t="shared" si="333"/>
        <v>0</v>
      </c>
      <c r="AQ173" s="108">
        <f t="shared" si="422"/>
        <v>0</v>
      </c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>
        <f t="shared" si="334"/>
        <v>0</v>
      </c>
      <c r="BE173" s="108">
        <f t="shared" si="335"/>
        <v>0</v>
      </c>
      <c r="BF173" s="108">
        <f t="shared" si="336"/>
        <v>0</v>
      </c>
      <c r="BG173" s="108">
        <f t="shared" si="337"/>
        <v>0</v>
      </c>
      <c r="BH173" s="108">
        <f t="shared" si="423"/>
        <v>0</v>
      </c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>
        <f t="shared" si="338"/>
        <v>0</v>
      </c>
      <c r="BV173" s="108">
        <f t="shared" si="339"/>
        <v>0</v>
      </c>
      <c r="BW173" s="108">
        <f t="shared" si="340"/>
        <v>0</v>
      </c>
      <c r="BX173" s="108">
        <f t="shared" si="341"/>
        <v>0</v>
      </c>
      <c r="BY173" s="108">
        <f t="shared" si="424"/>
        <v>0</v>
      </c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>
        <f t="shared" si="342"/>
        <v>0</v>
      </c>
      <c r="CM173" s="108">
        <v>0</v>
      </c>
      <c r="CN173" s="108">
        <v>0</v>
      </c>
      <c r="CO173" s="108">
        <v>0</v>
      </c>
      <c r="CP173" s="108">
        <v>0</v>
      </c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>
        <f t="shared" si="419"/>
        <v>0</v>
      </c>
      <c r="DD173" s="108">
        <v>0</v>
      </c>
      <c r="DE173" s="108">
        <v>0</v>
      </c>
      <c r="DF173" s="108">
        <v>0</v>
      </c>
      <c r="DG173" s="108">
        <v>0</v>
      </c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/>
      <c r="DT173" s="108">
        <f t="shared" si="343"/>
        <v>0</v>
      </c>
      <c r="DU173" s="108">
        <v>0</v>
      </c>
      <c r="DV173" s="108">
        <v>0</v>
      </c>
      <c r="DW173" s="108">
        <v>0</v>
      </c>
      <c r="DX173" s="108">
        <v>0</v>
      </c>
      <c r="DY173" s="108"/>
      <c r="DZ173" s="108"/>
      <c r="EA173" s="108"/>
      <c r="EB173" s="108"/>
      <c r="EC173" s="108"/>
      <c r="ED173" s="108"/>
      <c r="EE173" s="108"/>
      <c r="EF173" s="108"/>
      <c r="EG173" s="108"/>
      <c r="EH173" s="108"/>
      <c r="EI173" s="108"/>
      <c r="EJ173" s="108"/>
      <c r="EK173" s="108">
        <v>0</v>
      </c>
      <c r="EL173" s="108">
        <v>0</v>
      </c>
      <c r="EM173" s="108">
        <v>0</v>
      </c>
      <c r="EN173" s="108">
        <v>0</v>
      </c>
      <c r="EO173" s="108">
        <v>0</v>
      </c>
      <c r="EP173" s="108"/>
      <c r="EQ173" s="108"/>
      <c r="ER173" s="108"/>
      <c r="ES173" s="108"/>
      <c r="ET173" s="108"/>
      <c r="EU173" s="108"/>
      <c r="EV173" s="108"/>
      <c r="EW173" s="108"/>
      <c r="EX173" s="108"/>
      <c r="EY173" s="108"/>
      <c r="EZ173" s="108"/>
      <c r="FA173" s="108"/>
      <c r="FB173" s="108">
        <v>0</v>
      </c>
      <c r="FC173" s="108">
        <v>0</v>
      </c>
      <c r="FD173" s="108">
        <v>0</v>
      </c>
      <c r="FE173" s="108">
        <v>0</v>
      </c>
      <c r="FF173" s="108">
        <v>0</v>
      </c>
      <c r="FG173" s="108"/>
      <c r="FH173" s="108"/>
      <c r="FI173" s="108"/>
      <c r="FJ173" s="108"/>
      <c r="FK173" s="108"/>
      <c r="FL173" s="108"/>
      <c r="FM173" s="108"/>
      <c r="FN173" s="108"/>
      <c r="FO173" s="108"/>
      <c r="FP173" s="108"/>
      <c r="FQ173" s="108"/>
      <c r="FR173" s="108"/>
      <c r="FS173" s="108"/>
      <c r="FT173" s="108"/>
      <c r="FU173" s="108"/>
      <c r="FV173" s="108"/>
      <c r="FW173" s="108">
        <v>0</v>
      </c>
      <c r="FX173" s="108"/>
      <c r="FY173" s="108"/>
      <c r="FZ173" s="108"/>
      <c r="GA173" s="108"/>
      <c r="GB173" s="108"/>
      <c r="GC173" s="108"/>
      <c r="GD173" s="108"/>
      <c r="GE173" s="108"/>
      <c r="GF173" s="108"/>
      <c r="GG173" s="108"/>
      <c r="GH173" s="108"/>
      <c r="GI173" s="108"/>
      <c r="GJ173" s="108"/>
      <c r="GK173" s="108"/>
      <c r="GL173" s="108"/>
      <c r="GM173" s="108"/>
      <c r="GN173" s="108"/>
      <c r="GO173" s="108"/>
      <c r="GP173" s="108"/>
      <c r="GQ173" s="108"/>
      <c r="GR173" s="108"/>
      <c r="GS173" s="108"/>
      <c r="GT173" s="108"/>
      <c r="GU173" s="108"/>
      <c r="GV173" s="108"/>
      <c r="GW173" s="108"/>
      <c r="GX173" s="108"/>
      <c r="GY173" s="108"/>
      <c r="GZ173" s="108"/>
      <c r="HA173" s="108"/>
      <c r="HB173" s="108"/>
      <c r="HC173" s="108"/>
      <c r="HD173" s="108"/>
      <c r="HE173" s="108"/>
      <c r="HF173" s="108"/>
      <c r="HG173" s="108"/>
      <c r="HH173" s="108"/>
      <c r="HI173" s="108"/>
      <c r="HJ173" s="108"/>
      <c r="HK173" s="108"/>
      <c r="HL173" s="108"/>
      <c r="HM173" s="108"/>
      <c r="HN173" s="108"/>
      <c r="HO173" s="108"/>
      <c r="HP173" s="108"/>
      <c r="HQ173" s="108"/>
      <c r="HR173" s="108"/>
      <c r="HS173" s="108"/>
      <c r="HT173" s="108"/>
      <c r="HU173" s="108"/>
      <c r="HV173" s="108"/>
      <c r="HW173" s="108"/>
      <c r="HX173" s="108"/>
      <c r="HY173" s="108"/>
      <c r="HZ173" s="108"/>
      <c r="IA173" s="108"/>
      <c r="IB173" s="108"/>
      <c r="IC173" s="108"/>
      <c r="ID173" s="108"/>
      <c r="IE173" s="108"/>
      <c r="IF173" s="108"/>
      <c r="IG173" s="108"/>
      <c r="IH173" s="108"/>
    </row>
    <row r="174" spans="1:242" s="32" customFormat="1" ht="24" customHeight="1" x14ac:dyDescent="0.2">
      <c r="A174" s="112" t="s">
        <v>346</v>
      </c>
      <c r="B174" s="51">
        <v>163</v>
      </c>
      <c r="C174" s="51" t="s">
        <v>347</v>
      </c>
      <c r="D174" s="30"/>
      <c r="E174" s="108">
        <f t="shared" si="407"/>
        <v>0</v>
      </c>
      <c r="F174" s="108">
        <f t="shared" si="325"/>
        <v>0</v>
      </c>
      <c r="G174" s="108">
        <f t="shared" si="326"/>
        <v>0</v>
      </c>
      <c r="H174" s="108">
        <f t="shared" si="327"/>
        <v>0</v>
      </c>
      <c r="I174" s="108">
        <f t="shared" si="420"/>
        <v>0</v>
      </c>
      <c r="J174" s="108">
        <f t="shared" ref="J174:U174" si="452">SUM(J175:J176)</f>
        <v>0</v>
      </c>
      <c r="K174" s="108">
        <f t="shared" si="452"/>
        <v>0</v>
      </c>
      <c r="L174" s="108">
        <f t="shared" si="452"/>
        <v>0</v>
      </c>
      <c r="M174" s="108">
        <f t="shared" si="452"/>
        <v>0</v>
      </c>
      <c r="N174" s="108">
        <f t="shared" si="452"/>
        <v>0</v>
      </c>
      <c r="O174" s="108">
        <f t="shared" si="452"/>
        <v>0</v>
      </c>
      <c r="P174" s="108">
        <f t="shared" si="452"/>
        <v>0</v>
      </c>
      <c r="Q174" s="108">
        <f t="shared" si="452"/>
        <v>0</v>
      </c>
      <c r="R174" s="108">
        <f t="shared" si="452"/>
        <v>0</v>
      </c>
      <c r="S174" s="108">
        <f t="shared" si="452"/>
        <v>0</v>
      </c>
      <c r="T174" s="108">
        <f t="shared" si="452"/>
        <v>0</v>
      </c>
      <c r="U174" s="108">
        <f t="shared" si="452"/>
        <v>0</v>
      </c>
      <c r="V174" s="108">
        <f t="shared" si="409"/>
        <v>0</v>
      </c>
      <c r="W174" s="108">
        <f t="shared" si="328"/>
        <v>0</v>
      </c>
      <c r="X174" s="108">
        <f t="shared" si="329"/>
        <v>0</v>
      </c>
      <c r="Y174" s="108">
        <f t="shared" si="330"/>
        <v>0</v>
      </c>
      <c r="Z174" s="108">
        <f t="shared" si="421"/>
        <v>0</v>
      </c>
      <c r="AA174" s="108">
        <f t="shared" ref="AA174:AL174" si="453">SUM(AA175:AA176)</f>
        <v>0</v>
      </c>
      <c r="AB174" s="108">
        <f t="shared" si="453"/>
        <v>0</v>
      </c>
      <c r="AC174" s="108">
        <f t="shared" si="453"/>
        <v>0</v>
      </c>
      <c r="AD174" s="108">
        <f t="shared" si="453"/>
        <v>0</v>
      </c>
      <c r="AE174" s="108">
        <f t="shared" si="453"/>
        <v>0</v>
      </c>
      <c r="AF174" s="108">
        <f t="shared" si="453"/>
        <v>0</v>
      </c>
      <c r="AG174" s="108">
        <f t="shared" si="453"/>
        <v>0</v>
      </c>
      <c r="AH174" s="108">
        <f t="shared" si="453"/>
        <v>0</v>
      </c>
      <c r="AI174" s="108">
        <f t="shared" si="453"/>
        <v>0</v>
      </c>
      <c r="AJ174" s="108">
        <f t="shared" si="453"/>
        <v>0</v>
      </c>
      <c r="AK174" s="108">
        <f t="shared" si="453"/>
        <v>0</v>
      </c>
      <c r="AL174" s="108">
        <f t="shared" si="453"/>
        <v>0</v>
      </c>
      <c r="AM174" s="108">
        <f t="shared" si="411"/>
        <v>0</v>
      </c>
      <c r="AN174" s="108">
        <f t="shared" si="331"/>
        <v>0</v>
      </c>
      <c r="AO174" s="108">
        <f t="shared" si="332"/>
        <v>0</v>
      </c>
      <c r="AP174" s="108">
        <f t="shared" si="333"/>
        <v>0</v>
      </c>
      <c r="AQ174" s="108">
        <f t="shared" si="422"/>
        <v>0</v>
      </c>
      <c r="AR174" s="108">
        <f t="shared" ref="AR174:BC174" si="454">SUM(AR175:AR176)</f>
        <v>0</v>
      </c>
      <c r="AS174" s="108">
        <f t="shared" si="454"/>
        <v>0</v>
      </c>
      <c r="AT174" s="108">
        <f t="shared" si="454"/>
        <v>0</v>
      </c>
      <c r="AU174" s="108">
        <f t="shared" si="454"/>
        <v>0</v>
      </c>
      <c r="AV174" s="108">
        <f t="shared" si="454"/>
        <v>0</v>
      </c>
      <c r="AW174" s="108">
        <f t="shared" si="454"/>
        <v>0</v>
      </c>
      <c r="AX174" s="108">
        <f t="shared" si="454"/>
        <v>0</v>
      </c>
      <c r="AY174" s="108">
        <f t="shared" si="454"/>
        <v>0</v>
      </c>
      <c r="AZ174" s="108">
        <f t="shared" si="454"/>
        <v>0</v>
      </c>
      <c r="BA174" s="108">
        <f t="shared" si="454"/>
        <v>0</v>
      </c>
      <c r="BB174" s="108">
        <f t="shared" si="454"/>
        <v>0</v>
      </c>
      <c r="BC174" s="108">
        <f t="shared" si="454"/>
        <v>0</v>
      </c>
      <c r="BD174" s="108">
        <f t="shared" si="334"/>
        <v>0</v>
      </c>
      <c r="BE174" s="108">
        <f t="shared" si="335"/>
        <v>0</v>
      </c>
      <c r="BF174" s="108">
        <f t="shared" si="336"/>
        <v>0</v>
      </c>
      <c r="BG174" s="108">
        <f t="shared" si="337"/>
        <v>0</v>
      </c>
      <c r="BH174" s="108">
        <f t="shared" si="423"/>
        <v>0</v>
      </c>
      <c r="BI174" s="108">
        <f t="shared" ref="BI174:BT174" si="455">SUM(BI175:BI176)</f>
        <v>0</v>
      </c>
      <c r="BJ174" s="108">
        <f t="shared" si="455"/>
        <v>0</v>
      </c>
      <c r="BK174" s="108">
        <f t="shared" si="455"/>
        <v>0</v>
      </c>
      <c r="BL174" s="108">
        <f t="shared" si="455"/>
        <v>0</v>
      </c>
      <c r="BM174" s="108">
        <f t="shared" si="455"/>
        <v>0</v>
      </c>
      <c r="BN174" s="108">
        <f t="shared" si="455"/>
        <v>0</v>
      </c>
      <c r="BO174" s="108">
        <f t="shared" si="455"/>
        <v>0</v>
      </c>
      <c r="BP174" s="108">
        <f t="shared" si="455"/>
        <v>0</v>
      </c>
      <c r="BQ174" s="108">
        <f t="shared" si="455"/>
        <v>0</v>
      </c>
      <c r="BR174" s="108">
        <f t="shared" si="455"/>
        <v>0</v>
      </c>
      <c r="BS174" s="108">
        <f t="shared" si="455"/>
        <v>0</v>
      </c>
      <c r="BT174" s="108">
        <f t="shared" si="455"/>
        <v>0</v>
      </c>
      <c r="BU174" s="108">
        <f t="shared" si="338"/>
        <v>0</v>
      </c>
      <c r="BV174" s="108">
        <f t="shared" si="339"/>
        <v>0</v>
      </c>
      <c r="BW174" s="108">
        <f t="shared" si="340"/>
        <v>0</v>
      </c>
      <c r="BX174" s="108">
        <f t="shared" si="341"/>
        <v>0</v>
      </c>
      <c r="BY174" s="108">
        <f t="shared" si="424"/>
        <v>0</v>
      </c>
      <c r="BZ174" s="108">
        <f t="shared" ref="BZ174:CK174" si="456">SUM(BZ175:BZ176)</f>
        <v>0</v>
      </c>
      <c r="CA174" s="108">
        <f t="shared" si="456"/>
        <v>0</v>
      </c>
      <c r="CB174" s="108">
        <f t="shared" si="456"/>
        <v>0</v>
      </c>
      <c r="CC174" s="108">
        <f t="shared" si="456"/>
        <v>0</v>
      </c>
      <c r="CD174" s="108">
        <f t="shared" si="456"/>
        <v>0</v>
      </c>
      <c r="CE174" s="108">
        <f t="shared" si="456"/>
        <v>0</v>
      </c>
      <c r="CF174" s="108">
        <f t="shared" si="456"/>
        <v>0</v>
      </c>
      <c r="CG174" s="108">
        <f t="shared" si="456"/>
        <v>0</v>
      </c>
      <c r="CH174" s="108">
        <f t="shared" si="456"/>
        <v>0</v>
      </c>
      <c r="CI174" s="108">
        <f t="shared" si="456"/>
        <v>0</v>
      </c>
      <c r="CJ174" s="108">
        <f t="shared" si="456"/>
        <v>0</v>
      </c>
      <c r="CK174" s="108">
        <f t="shared" si="456"/>
        <v>0</v>
      </c>
      <c r="CL174" s="108">
        <f t="shared" si="342"/>
        <v>0</v>
      </c>
      <c r="CM174" s="108">
        <v>0</v>
      </c>
      <c r="CN174" s="108">
        <v>0</v>
      </c>
      <c r="CO174" s="108">
        <v>0</v>
      </c>
      <c r="CP174" s="108">
        <v>0</v>
      </c>
      <c r="CQ174" s="108">
        <f t="shared" ref="CQ174:DB174" si="457">SUM(CQ175:CQ176)</f>
        <v>0</v>
      </c>
      <c r="CR174" s="108">
        <f t="shared" si="457"/>
        <v>0</v>
      </c>
      <c r="CS174" s="108">
        <f t="shared" si="457"/>
        <v>0</v>
      </c>
      <c r="CT174" s="108">
        <v>0</v>
      </c>
      <c r="CU174" s="108">
        <f t="shared" si="457"/>
        <v>0</v>
      </c>
      <c r="CV174" s="108">
        <f t="shared" si="457"/>
        <v>0</v>
      </c>
      <c r="CW174" s="108">
        <f t="shared" si="457"/>
        <v>0</v>
      </c>
      <c r="CX174" s="108">
        <f t="shared" si="457"/>
        <v>0</v>
      </c>
      <c r="CY174" s="108">
        <f t="shared" si="457"/>
        <v>0</v>
      </c>
      <c r="CZ174" s="108">
        <f t="shared" si="457"/>
        <v>0</v>
      </c>
      <c r="DA174" s="108">
        <f t="shared" si="457"/>
        <v>0</v>
      </c>
      <c r="DB174" s="108">
        <f t="shared" si="457"/>
        <v>0</v>
      </c>
      <c r="DC174" s="108">
        <f t="shared" si="419"/>
        <v>0</v>
      </c>
      <c r="DD174" s="108">
        <v>0</v>
      </c>
      <c r="DE174" s="108">
        <v>0</v>
      </c>
      <c r="DF174" s="108">
        <v>0</v>
      </c>
      <c r="DG174" s="108">
        <v>0</v>
      </c>
      <c r="DH174" s="108">
        <f t="shared" ref="DH174:DS174" si="458">SUM(DH175:DH176)</f>
        <v>0</v>
      </c>
      <c r="DI174" s="108">
        <f t="shared" si="458"/>
        <v>0</v>
      </c>
      <c r="DJ174" s="108">
        <f t="shared" si="458"/>
        <v>0</v>
      </c>
      <c r="DK174" s="108">
        <f t="shared" si="458"/>
        <v>0</v>
      </c>
      <c r="DL174" s="108">
        <f t="shared" si="458"/>
        <v>0</v>
      </c>
      <c r="DM174" s="108">
        <f t="shared" si="458"/>
        <v>0</v>
      </c>
      <c r="DN174" s="108">
        <f t="shared" si="458"/>
        <v>0</v>
      </c>
      <c r="DO174" s="108">
        <f t="shared" si="458"/>
        <v>0</v>
      </c>
      <c r="DP174" s="108">
        <f t="shared" si="458"/>
        <v>0</v>
      </c>
      <c r="DQ174" s="108">
        <f t="shared" si="458"/>
        <v>0</v>
      </c>
      <c r="DR174" s="108">
        <f t="shared" si="458"/>
        <v>0</v>
      </c>
      <c r="DS174" s="108">
        <f t="shared" si="458"/>
        <v>0</v>
      </c>
      <c r="DT174" s="108">
        <f t="shared" si="343"/>
        <v>0</v>
      </c>
      <c r="DU174" s="108">
        <v>0</v>
      </c>
      <c r="DV174" s="108">
        <v>0</v>
      </c>
      <c r="DW174" s="108">
        <v>0</v>
      </c>
      <c r="DX174" s="108">
        <v>0</v>
      </c>
      <c r="DY174" s="108">
        <f t="shared" ref="DY174:EJ174" si="459">SUM(DY175:DY176)</f>
        <v>0</v>
      </c>
      <c r="DZ174" s="108">
        <f t="shared" si="459"/>
        <v>0</v>
      </c>
      <c r="EA174" s="108">
        <f t="shared" si="459"/>
        <v>0</v>
      </c>
      <c r="EB174" s="108">
        <f t="shared" si="459"/>
        <v>0</v>
      </c>
      <c r="EC174" s="108">
        <f t="shared" si="459"/>
        <v>0</v>
      </c>
      <c r="ED174" s="108">
        <f t="shared" si="459"/>
        <v>0</v>
      </c>
      <c r="EE174" s="108">
        <f t="shared" si="459"/>
        <v>0</v>
      </c>
      <c r="EF174" s="108">
        <f t="shared" si="459"/>
        <v>0</v>
      </c>
      <c r="EG174" s="108">
        <f t="shared" si="459"/>
        <v>0</v>
      </c>
      <c r="EH174" s="108">
        <f t="shared" si="459"/>
        <v>0</v>
      </c>
      <c r="EI174" s="108">
        <f t="shared" si="459"/>
        <v>0</v>
      </c>
      <c r="EJ174" s="108">
        <f t="shared" si="459"/>
        <v>0</v>
      </c>
      <c r="EK174" s="108">
        <v>0</v>
      </c>
      <c r="EL174" s="108">
        <v>0</v>
      </c>
      <c r="EM174" s="108">
        <v>0</v>
      </c>
      <c r="EN174" s="108">
        <v>0</v>
      </c>
      <c r="EO174" s="108">
        <v>0</v>
      </c>
      <c r="EP174" s="108">
        <f t="shared" ref="EP174:EW174" si="460">SUM(EP175:EP176)</f>
        <v>0</v>
      </c>
      <c r="EQ174" s="108">
        <f t="shared" si="460"/>
        <v>0</v>
      </c>
      <c r="ER174" s="108">
        <f t="shared" si="460"/>
        <v>0</v>
      </c>
      <c r="ES174" s="108">
        <f t="shared" si="460"/>
        <v>0</v>
      </c>
      <c r="ET174" s="108">
        <f t="shared" si="460"/>
        <v>0</v>
      </c>
      <c r="EU174" s="108">
        <f t="shared" si="460"/>
        <v>0</v>
      </c>
      <c r="EV174" s="108">
        <f t="shared" si="460"/>
        <v>0</v>
      </c>
      <c r="EW174" s="108">
        <f t="shared" si="460"/>
        <v>0</v>
      </c>
      <c r="EX174" s="108">
        <v>0</v>
      </c>
      <c r="EY174" s="108">
        <v>0</v>
      </c>
      <c r="EZ174" s="108">
        <v>0</v>
      </c>
      <c r="FA174" s="108">
        <v>0</v>
      </c>
      <c r="FB174" s="108">
        <v>0</v>
      </c>
      <c r="FC174" s="108">
        <v>0</v>
      </c>
      <c r="FD174" s="108">
        <v>0</v>
      </c>
      <c r="FE174" s="108">
        <v>0</v>
      </c>
      <c r="FF174" s="108">
        <v>0</v>
      </c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/>
      <c r="FR174" s="108"/>
      <c r="FS174" s="108"/>
      <c r="FT174" s="108"/>
      <c r="FU174" s="108"/>
      <c r="FV174" s="108"/>
      <c r="FW174" s="108">
        <v>0</v>
      </c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I174" s="108"/>
      <c r="GJ174" s="108"/>
      <c r="GK174" s="108"/>
      <c r="GL174" s="108"/>
      <c r="GM174" s="108"/>
      <c r="GN174" s="108"/>
      <c r="GO174" s="108"/>
      <c r="GP174" s="108"/>
      <c r="GQ174" s="108"/>
      <c r="GR174" s="108"/>
      <c r="GS174" s="108"/>
      <c r="GT174" s="108"/>
      <c r="GU174" s="108"/>
      <c r="GV174" s="108"/>
      <c r="GW174" s="108"/>
      <c r="GX174" s="108"/>
      <c r="GY174" s="108"/>
      <c r="GZ174" s="108"/>
      <c r="HA174" s="108"/>
      <c r="HB174" s="108"/>
      <c r="HC174" s="108"/>
      <c r="HD174" s="108"/>
      <c r="HE174" s="108"/>
      <c r="HF174" s="108"/>
      <c r="HG174" s="108"/>
      <c r="HH174" s="108"/>
      <c r="HI174" s="108"/>
      <c r="HJ174" s="108"/>
      <c r="HK174" s="108"/>
      <c r="HL174" s="108"/>
      <c r="HM174" s="108"/>
      <c r="HN174" s="108"/>
      <c r="HO174" s="108"/>
      <c r="HP174" s="108"/>
      <c r="HQ174" s="108"/>
      <c r="HR174" s="108"/>
      <c r="HS174" s="108"/>
      <c r="HT174" s="108"/>
      <c r="HU174" s="108"/>
      <c r="HV174" s="108"/>
      <c r="HW174" s="108"/>
      <c r="HX174" s="108"/>
      <c r="HY174" s="108"/>
      <c r="HZ174" s="108"/>
      <c r="IA174" s="108"/>
      <c r="IB174" s="108"/>
      <c r="IC174" s="108"/>
      <c r="ID174" s="108"/>
      <c r="IE174" s="108"/>
      <c r="IF174" s="108"/>
      <c r="IG174" s="108"/>
      <c r="IH174" s="108"/>
    </row>
    <row r="175" spans="1:242" s="32" customFormat="1" ht="12.95" customHeight="1" x14ac:dyDescent="0.2">
      <c r="A175" s="112" t="s">
        <v>348</v>
      </c>
      <c r="B175" s="51">
        <v>164</v>
      </c>
      <c r="C175" s="51" t="s">
        <v>349</v>
      </c>
      <c r="D175" s="33"/>
      <c r="E175" s="108">
        <f t="shared" si="407"/>
        <v>0</v>
      </c>
      <c r="F175" s="108">
        <f t="shared" si="325"/>
        <v>0</v>
      </c>
      <c r="G175" s="108">
        <f t="shared" si="326"/>
        <v>0</v>
      </c>
      <c r="H175" s="108">
        <f t="shared" si="327"/>
        <v>0</v>
      </c>
      <c r="I175" s="108">
        <f t="shared" si="420"/>
        <v>0</v>
      </c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>
        <f t="shared" si="409"/>
        <v>0</v>
      </c>
      <c r="W175" s="108">
        <f t="shared" si="328"/>
        <v>0</v>
      </c>
      <c r="X175" s="108">
        <f t="shared" si="329"/>
        <v>0</v>
      </c>
      <c r="Y175" s="108">
        <f t="shared" si="330"/>
        <v>0</v>
      </c>
      <c r="Z175" s="108">
        <f t="shared" si="421"/>
        <v>0</v>
      </c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>
        <f t="shared" si="411"/>
        <v>0</v>
      </c>
      <c r="AN175" s="108">
        <f t="shared" si="331"/>
        <v>0</v>
      </c>
      <c r="AO175" s="108">
        <f t="shared" si="332"/>
        <v>0</v>
      </c>
      <c r="AP175" s="108">
        <f t="shared" si="333"/>
        <v>0</v>
      </c>
      <c r="AQ175" s="108">
        <f t="shared" si="422"/>
        <v>0</v>
      </c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>
        <f t="shared" si="334"/>
        <v>0</v>
      </c>
      <c r="BE175" s="108">
        <f t="shared" si="335"/>
        <v>0</v>
      </c>
      <c r="BF175" s="108">
        <f t="shared" si="336"/>
        <v>0</v>
      </c>
      <c r="BG175" s="108">
        <f t="shared" si="337"/>
        <v>0</v>
      </c>
      <c r="BH175" s="108">
        <f t="shared" si="423"/>
        <v>0</v>
      </c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>
        <f t="shared" si="338"/>
        <v>0</v>
      </c>
      <c r="BV175" s="108">
        <f t="shared" si="339"/>
        <v>0</v>
      </c>
      <c r="BW175" s="108">
        <f t="shared" si="340"/>
        <v>0</v>
      </c>
      <c r="BX175" s="108">
        <f t="shared" si="341"/>
        <v>0</v>
      </c>
      <c r="BY175" s="108">
        <f t="shared" si="424"/>
        <v>0</v>
      </c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>
        <f t="shared" si="342"/>
        <v>0</v>
      </c>
      <c r="CM175" s="108">
        <v>0</v>
      </c>
      <c r="CN175" s="108">
        <v>0</v>
      </c>
      <c r="CO175" s="108">
        <v>0</v>
      </c>
      <c r="CP175" s="108">
        <v>0</v>
      </c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>
        <f t="shared" si="419"/>
        <v>0</v>
      </c>
      <c r="DD175" s="108">
        <v>0</v>
      </c>
      <c r="DE175" s="108">
        <v>0</v>
      </c>
      <c r="DF175" s="108">
        <v>0</v>
      </c>
      <c r="DG175" s="108">
        <v>0</v>
      </c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>
        <f t="shared" si="343"/>
        <v>0</v>
      </c>
      <c r="DU175" s="108">
        <v>0</v>
      </c>
      <c r="DV175" s="108">
        <v>0</v>
      </c>
      <c r="DW175" s="108">
        <v>0</v>
      </c>
      <c r="DX175" s="108">
        <v>0</v>
      </c>
      <c r="DY175" s="108"/>
      <c r="DZ175" s="108"/>
      <c r="EA175" s="108"/>
      <c r="EB175" s="108"/>
      <c r="EC175" s="108"/>
      <c r="ED175" s="108"/>
      <c r="EE175" s="108"/>
      <c r="EF175" s="108"/>
      <c r="EG175" s="108"/>
      <c r="EH175" s="108"/>
      <c r="EI175" s="108"/>
      <c r="EJ175" s="108"/>
      <c r="EK175" s="108">
        <v>0</v>
      </c>
      <c r="EL175" s="108">
        <v>0</v>
      </c>
      <c r="EM175" s="108">
        <v>0</v>
      </c>
      <c r="EN175" s="108">
        <v>0</v>
      </c>
      <c r="EO175" s="108">
        <v>0</v>
      </c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>
        <v>0</v>
      </c>
      <c r="FC175" s="108">
        <v>0</v>
      </c>
      <c r="FD175" s="108">
        <v>0</v>
      </c>
      <c r="FE175" s="108">
        <v>0</v>
      </c>
      <c r="FF175" s="108">
        <v>0</v>
      </c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>
        <v>0</v>
      </c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  <c r="GI175" s="108"/>
      <c r="GJ175" s="108"/>
      <c r="GK175" s="108"/>
      <c r="GL175" s="108"/>
      <c r="GM175" s="108"/>
      <c r="GN175" s="108"/>
      <c r="GO175" s="108"/>
      <c r="GP175" s="108"/>
      <c r="GQ175" s="108"/>
      <c r="GR175" s="108"/>
      <c r="GS175" s="108"/>
      <c r="GT175" s="108"/>
      <c r="GU175" s="108"/>
      <c r="GV175" s="108"/>
      <c r="GW175" s="108"/>
      <c r="GX175" s="108"/>
      <c r="GY175" s="108"/>
      <c r="GZ175" s="108"/>
      <c r="HA175" s="108"/>
      <c r="HB175" s="108"/>
      <c r="HC175" s="108"/>
      <c r="HD175" s="108"/>
      <c r="HE175" s="108"/>
      <c r="HF175" s="108"/>
      <c r="HG175" s="108"/>
      <c r="HH175" s="108"/>
      <c r="HI175" s="108"/>
      <c r="HJ175" s="108"/>
      <c r="HK175" s="108"/>
      <c r="HL175" s="108"/>
      <c r="HM175" s="108"/>
      <c r="HN175" s="108"/>
      <c r="HO175" s="108"/>
      <c r="HP175" s="108"/>
      <c r="HQ175" s="108"/>
      <c r="HR175" s="108"/>
      <c r="HS175" s="108"/>
      <c r="HT175" s="108"/>
      <c r="HU175" s="108"/>
      <c r="HV175" s="108"/>
      <c r="HW175" s="108"/>
      <c r="HX175" s="108"/>
      <c r="HY175" s="108"/>
      <c r="HZ175" s="108"/>
      <c r="IA175" s="108"/>
      <c r="IB175" s="108"/>
      <c r="IC175" s="108"/>
      <c r="ID175" s="108"/>
      <c r="IE175" s="108"/>
      <c r="IF175" s="108"/>
      <c r="IG175" s="108"/>
      <c r="IH175" s="108"/>
    </row>
    <row r="176" spans="1:242" s="32" customFormat="1" ht="24" customHeight="1" x14ac:dyDescent="0.2">
      <c r="A176" s="112" t="s">
        <v>350</v>
      </c>
      <c r="B176" s="51">
        <v>165</v>
      </c>
      <c r="C176" s="51" t="s">
        <v>351</v>
      </c>
      <c r="D176" s="33"/>
      <c r="E176" s="108">
        <f t="shared" si="407"/>
        <v>0</v>
      </c>
      <c r="F176" s="108">
        <f t="shared" si="325"/>
        <v>0</v>
      </c>
      <c r="G176" s="108">
        <f t="shared" si="326"/>
        <v>0</v>
      </c>
      <c r="H176" s="108">
        <f t="shared" si="327"/>
        <v>0</v>
      </c>
      <c r="I176" s="108">
        <f t="shared" si="420"/>
        <v>0</v>
      </c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>
        <f t="shared" si="409"/>
        <v>0</v>
      </c>
      <c r="W176" s="108">
        <f t="shared" si="328"/>
        <v>0</v>
      </c>
      <c r="X176" s="108">
        <f t="shared" si="329"/>
        <v>0</v>
      </c>
      <c r="Y176" s="108">
        <f t="shared" si="330"/>
        <v>0</v>
      </c>
      <c r="Z176" s="108">
        <f t="shared" si="421"/>
        <v>0</v>
      </c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>
        <f t="shared" si="411"/>
        <v>0</v>
      </c>
      <c r="AN176" s="108">
        <f t="shared" si="331"/>
        <v>0</v>
      </c>
      <c r="AO176" s="108">
        <f t="shared" si="332"/>
        <v>0</v>
      </c>
      <c r="AP176" s="108">
        <f t="shared" si="333"/>
        <v>0</v>
      </c>
      <c r="AQ176" s="108">
        <f t="shared" si="422"/>
        <v>0</v>
      </c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>
        <f t="shared" si="334"/>
        <v>0</v>
      </c>
      <c r="BE176" s="108">
        <f t="shared" si="335"/>
        <v>0</v>
      </c>
      <c r="BF176" s="108">
        <f t="shared" si="336"/>
        <v>0</v>
      </c>
      <c r="BG176" s="108">
        <f t="shared" si="337"/>
        <v>0</v>
      </c>
      <c r="BH176" s="108">
        <f t="shared" si="423"/>
        <v>0</v>
      </c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>
        <f t="shared" si="338"/>
        <v>0</v>
      </c>
      <c r="BV176" s="108">
        <f t="shared" si="339"/>
        <v>0</v>
      </c>
      <c r="BW176" s="108">
        <f t="shared" si="340"/>
        <v>0</v>
      </c>
      <c r="BX176" s="108">
        <f t="shared" si="341"/>
        <v>0</v>
      </c>
      <c r="BY176" s="108">
        <f t="shared" si="424"/>
        <v>0</v>
      </c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>
        <f t="shared" si="342"/>
        <v>0</v>
      </c>
      <c r="CM176" s="108">
        <v>0</v>
      </c>
      <c r="CN176" s="108">
        <v>0</v>
      </c>
      <c r="CO176" s="108">
        <v>0</v>
      </c>
      <c r="CP176" s="108">
        <v>0</v>
      </c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>
        <f t="shared" si="419"/>
        <v>0</v>
      </c>
      <c r="DD176" s="108">
        <v>0</v>
      </c>
      <c r="DE176" s="108">
        <v>0</v>
      </c>
      <c r="DF176" s="108">
        <v>0</v>
      </c>
      <c r="DG176" s="108">
        <v>0</v>
      </c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>
        <f t="shared" si="343"/>
        <v>0</v>
      </c>
      <c r="DU176" s="108">
        <v>0</v>
      </c>
      <c r="DV176" s="108">
        <v>0</v>
      </c>
      <c r="DW176" s="108">
        <v>0</v>
      </c>
      <c r="DX176" s="108">
        <v>0</v>
      </c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>
        <v>0</v>
      </c>
      <c r="EL176" s="108">
        <v>0</v>
      </c>
      <c r="EM176" s="108">
        <v>0</v>
      </c>
      <c r="EN176" s="108">
        <v>0</v>
      </c>
      <c r="EO176" s="108">
        <v>0</v>
      </c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/>
      <c r="FB176" s="108">
        <v>0</v>
      </c>
      <c r="FC176" s="108">
        <v>0</v>
      </c>
      <c r="FD176" s="108">
        <v>0</v>
      </c>
      <c r="FE176" s="108">
        <v>0</v>
      </c>
      <c r="FF176" s="108">
        <v>0</v>
      </c>
      <c r="FG176" s="108"/>
      <c r="FH176" s="108"/>
      <c r="FI176" s="108"/>
      <c r="FJ176" s="108"/>
      <c r="FK176" s="108"/>
      <c r="FL176" s="108"/>
      <c r="FM176" s="108"/>
      <c r="FN176" s="108"/>
      <c r="FO176" s="108"/>
      <c r="FP176" s="108"/>
      <c r="FQ176" s="108"/>
      <c r="FR176" s="108"/>
      <c r="FS176" s="108"/>
      <c r="FT176" s="108"/>
      <c r="FU176" s="108"/>
      <c r="FV176" s="108"/>
      <c r="FW176" s="108">
        <v>0</v>
      </c>
      <c r="FX176" s="108"/>
      <c r="FY176" s="108"/>
      <c r="FZ176" s="108"/>
      <c r="GA176" s="108"/>
      <c r="GB176" s="108"/>
      <c r="GC176" s="108"/>
      <c r="GD176" s="108"/>
      <c r="GE176" s="108"/>
      <c r="GF176" s="108"/>
      <c r="GG176" s="108"/>
      <c r="GH176" s="108"/>
      <c r="GI176" s="108"/>
      <c r="GJ176" s="108"/>
      <c r="GK176" s="108"/>
      <c r="GL176" s="108"/>
      <c r="GM176" s="108"/>
      <c r="GN176" s="108"/>
      <c r="GO176" s="108"/>
      <c r="GP176" s="108"/>
      <c r="GQ176" s="108"/>
      <c r="GR176" s="108"/>
      <c r="GS176" s="108"/>
      <c r="GT176" s="108"/>
      <c r="GU176" s="108"/>
      <c r="GV176" s="108"/>
      <c r="GW176" s="108"/>
      <c r="GX176" s="108"/>
      <c r="GY176" s="108"/>
      <c r="GZ176" s="108"/>
      <c r="HA176" s="108"/>
      <c r="HB176" s="108"/>
      <c r="HC176" s="108"/>
      <c r="HD176" s="108"/>
      <c r="HE176" s="108"/>
      <c r="HF176" s="108"/>
      <c r="HG176" s="108"/>
      <c r="HH176" s="108"/>
      <c r="HI176" s="108"/>
      <c r="HJ176" s="108"/>
      <c r="HK176" s="108"/>
      <c r="HL176" s="108"/>
      <c r="HM176" s="108"/>
      <c r="HN176" s="108"/>
      <c r="HO176" s="108"/>
      <c r="HP176" s="108"/>
      <c r="HQ176" s="108"/>
      <c r="HR176" s="108"/>
      <c r="HS176" s="108"/>
      <c r="HT176" s="108"/>
      <c r="HU176" s="108"/>
      <c r="HV176" s="108"/>
      <c r="HW176" s="108"/>
      <c r="HX176" s="108"/>
      <c r="HY176" s="108"/>
      <c r="HZ176" s="108"/>
      <c r="IA176" s="108"/>
      <c r="IB176" s="108"/>
      <c r="IC176" s="108"/>
      <c r="ID176" s="108"/>
      <c r="IE176" s="108"/>
      <c r="IF176" s="108"/>
      <c r="IG176" s="108"/>
      <c r="IH176" s="108"/>
    </row>
    <row r="177" spans="1:242" s="32" customFormat="1" ht="24" customHeight="1" x14ac:dyDescent="0.2">
      <c r="A177" s="112" t="s">
        <v>352</v>
      </c>
      <c r="B177" s="51">
        <v>166</v>
      </c>
      <c r="C177" s="51" t="s">
        <v>353</v>
      </c>
      <c r="D177" s="30"/>
      <c r="E177" s="108">
        <f t="shared" si="407"/>
        <v>0</v>
      </c>
      <c r="F177" s="108">
        <f t="shared" si="325"/>
        <v>0</v>
      </c>
      <c r="G177" s="108">
        <f t="shared" si="326"/>
        <v>0</v>
      </c>
      <c r="H177" s="108">
        <f t="shared" si="327"/>
        <v>0</v>
      </c>
      <c r="I177" s="108">
        <f t="shared" si="420"/>
        <v>0</v>
      </c>
      <c r="J177" s="108">
        <f>SUM(J178:J180)</f>
        <v>0</v>
      </c>
      <c r="K177" s="108">
        <f>SUM(K178:K180)</f>
        <v>0</v>
      </c>
      <c r="L177" s="108"/>
      <c r="M177" s="108">
        <f t="shared" ref="M177:U177" si="461">SUM(M178:M180)</f>
        <v>0</v>
      </c>
      <c r="N177" s="108">
        <f t="shared" si="461"/>
        <v>0</v>
      </c>
      <c r="O177" s="108">
        <f t="shared" si="461"/>
        <v>0</v>
      </c>
      <c r="P177" s="108">
        <f t="shared" si="461"/>
        <v>0</v>
      </c>
      <c r="Q177" s="108">
        <f t="shared" si="461"/>
        <v>0</v>
      </c>
      <c r="R177" s="108">
        <f t="shared" si="461"/>
        <v>0</v>
      </c>
      <c r="S177" s="108">
        <f t="shared" si="461"/>
        <v>0</v>
      </c>
      <c r="T177" s="108">
        <f t="shared" si="461"/>
        <v>0</v>
      </c>
      <c r="U177" s="108">
        <f t="shared" si="461"/>
        <v>0</v>
      </c>
      <c r="V177" s="108">
        <f t="shared" si="409"/>
        <v>0</v>
      </c>
      <c r="W177" s="108">
        <f t="shared" si="328"/>
        <v>0</v>
      </c>
      <c r="X177" s="108">
        <f t="shared" si="329"/>
        <v>0</v>
      </c>
      <c r="Y177" s="108">
        <f t="shared" si="330"/>
        <v>0</v>
      </c>
      <c r="Z177" s="108">
        <f t="shared" si="421"/>
        <v>0</v>
      </c>
      <c r="AA177" s="108">
        <f>SUM(AA178:AA180)</f>
        <v>0</v>
      </c>
      <c r="AB177" s="108">
        <f>SUM(AB178:AB180)</f>
        <v>0</v>
      </c>
      <c r="AC177" s="108"/>
      <c r="AD177" s="108">
        <f t="shared" ref="AD177:AL177" si="462">SUM(AD178:AD180)</f>
        <v>0</v>
      </c>
      <c r="AE177" s="108">
        <f t="shared" si="462"/>
        <v>0</v>
      </c>
      <c r="AF177" s="108">
        <f t="shared" si="462"/>
        <v>0</v>
      </c>
      <c r="AG177" s="108">
        <f t="shared" si="462"/>
        <v>0</v>
      </c>
      <c r="AH177" s="108">
        <f t="shared" si="462"/>
        <v>0</v>
      </c>
      <c r="AI177" s="108">
        <f t="shared" si="462"/>
        <v>0</v>
      </c>
      <c r="AJ177" s="108">
        <f t="shared" si="462"/>
        <v>0</v>
      </c>
      <c r="AK177" s="108">
        <f t="shared" si="462"/>
        <v>0</v>
      </c>
      <c r="AL177" s="108">
        <f t="shared" si="462"/>
        <v>0</v>
      </c>
      <c r="AM177" s="108">
        <f t="shared" si="411"/>
        <v>0</v>
      </c>
      <c r="AN177" s="108">
        <f t="shared" si="331"/>
        <v>0</v>
      </c>
      <c r="AO177" s="108">
        <f t="shared" si="332"/>
        <v>0</v>
      </c>
      <c r="AP177" s="108">
        <f t="shared" si="333"/>
        <v>0</v>
      </c>
      <c r="AQ177" s="108">
        <f t="shared" si="422"/>
        <v>0</v>
      </c>
      <c r="AR177" s="108">
        <f>SUM(AR178:AR180)</f>
        <v>0</v>
      </c>
      <c r="AS177" s="108">
        <f>SUM(AS178:AS180)</f>
        <v>0</v>
      </c>
      <c r="AT177" s="108"/>
      <c r="AU177" s="108">
        <f t="shared" ref="AU177:BC177" si="463">SUM(AU178:AU180)</f>
        <v>0</v>
      </c>
      <c r="AV177" s="108">
        <f t="shared" si="463"/>
        <v>0</v>
      </c>
      <c r="AW177" s="108">
        <f t="shared" si="463"/>
        <v>0</v>
      </c>
      <c r="AX177" s="108">
        <f t="shared" si="463"/>
        <v>0</v>
      </c>
      <c r="AY177" s="108">
        <f t="shared" si="463"/>
        <v>0</v>
      </c>
      <c r="AZ177" s="108">
        <f t="shared" si="463"/>
        <v>0</v>
      </c>
      <c r="BA177" s="108">
        <f t="shared" si="463"/>
        <v>0</v>
      </c>
      <c r="BB177" s="108">
        <f t="shared" si="463"/>
        <v>0</v>
      </c>
      <c r="BC177" s="108">
        <f t="shared" si="463"/>
        <v>0</v>
      </c>
      <c r="BD177" s="108">
        <f t="shared" si="334"/>
        <v>0</v>
      </c>
      <c r="BE177" s="108">
        <f t="shared" si="335"/>
        <v>0</v>
      </c>
      <c r="BF177" s="108">
        <f t="shared" si="336"/>
        <v>0</v>
      </c>
      <c r="BG177" s="108">
        <f t="shared" si="337"/>
        <v>0</v>
      </c>
      <c r="BH177" s="108">
        <f t="shared" si="423"/>
        <v>0</v>
      </c>
      <c r="BI177" s="108">
        <f>SUM(BI178:BI180)</f>
        <v>0</v>
      </c>
      <c r="BJ177" s="108">
        <f>SUM(BJ178:BJ180)</f>
        <v>0</v>
      </c>
      <c r="BK177" s="108"/>
      <c r="BL177" s="108">
        <f t="shared" ref="BL177:BT177" si="464">SUM(BL178:BL180)</f>
        <v>0</v>
      </c>
      <c r="BM177" s="108">
        <f t="shared" si="464"/>
        <v>0</v>
      </c>
      <c r="BN177" s="108">
        <f t="shared" si="464"/>
        <v>0</v>
      </c>
      <c r="BO177" s="108">
        <f t="shared" si="464"/>
        <v>0</v>
      </c>
      <c r="BP177" s="108">
        <f t="shared" si="464"/>
        <v>0</v>
      </c>
      <c r="BQ177" s="108">
        <f t="shared" si="464"/>
        <v>0</v>
      </c>
      <c r="BR177" s="108">
        <f t="shared" si="464"/>
        <v>0</v>
      </c>
      <c r="BS177" s="108">
        <f t="shared" si="464"/>
        <v>0</v>
      </c>
      <c r="BT177" s="108">
        <f t="shared" si="464"/>
        <v>0</v>
      </c>
      <c r="BU177" s="108">
        <f t="shared" si="338"/>
        <v>0</v>
      </c>
      <c r="BV177" s="108">
        <f t="shared" si="339"/>
        <v>0</v>
      </c>
      <c r="BW177" s="108">
        <f t="shared" si="340"/>
        <v>0</v>
      </c>
      <c r="BX177" s="108">
        <f t="shared" si="341"/>
        <v>0</v>
      </c>
      <c r="BY177" s="108">
        <f t="shared" si="424"/>
        <v>0</v>
      </c>
      <c r="BZ177" s="108">
        <f>SUM(BZ178:BZ180)</f>
        <v>0</v>
      </c>
      <c r="CA177" s="108">
        <f>SUM(CA178:CA180)</f>
        <v>0</v>
      </c>
      <c r="CB177" s="108"/>
      <c r="CC177" s="108">
        <f t="shared" ref="CC177:CK177" si="465">SUM(CC178:CC180)</f>
        <v>0</v>
      </c>
      <c r="CD177" s="108">
        <f t="shared" si="465"/>
        <v>0</v>
      </c>
      <c r="CE177" s="108">
        <f t="shared" si="465"/>
        <v>0</v>
      </c>
      <c r="CF177" s="108">
        <f t="shared" si="465"/>
        <v>0</v>
      </c>
      <c r="CG177" s="108">
        <f t="shared" si="465"/>
        <v>0</v>
      </c>
      <c r="CH177" s="108">
        <f t="shared" si="465"/>
        <v>0</v>
      </c>
      <c r="CI177" s="108">
        <f t="shared" si="465"/>
        <v>0</v>
      </c>
      <c r="CJ177" s="108">
        <f t="shared" si="465"/>
        <v>0</v>
      </c>
      <c r="CK177" s="108">
        <f t="shared" si="465"/>
        <v>0</v>
      </c>
      <c r="CL177" s="108">
        <f t="shared" si="342"/>
        <v>0</v>
      </c>
      <c r="CM177" s="108">
        <v>0</v>
      </c>
      <c r="CN177" s="108">
        <v>0</v>
      </c>
      <c r="CO177" s="108">
        <v>0</v>
      </c>
      <c r="CP177" s="108">
        <v>0</v>
      </c>
      <c r="CQ177" s="108">
        <f>SUM(CQ178:CQ180)</f>
        <v>0</v>
      </c>
      <c r="CR177" s="108">
        <f>SUM(CR178:CR180)</f>
        <v>0</v>
      </c>
      <c r="CS177" s="108"/>
      <c r="CT177" s="108">
        <v>0</v>
      </c>
      <c r="CU177" s="108">
        <f t="shared" ref="CU177:DB177" si="466">SUM(CU178:CU180)</f>
        <v>0</v>
      </c>
      <c r="CV177" s="108">
        <f t="shared" si="466"/>
        <v>0</v>
      </c>
      <c r="CW177" s="108">
        <f t="shared" si="466"/>
        <v>0</v>
      </c>
      <c r="CX177" s="108">
        <f t="shared" si="466"/>
        <v>0</v>
      </c>
      <c r="CY177" s="108">
        <f t="shared" si="466"/>
        <v>0</v>
      </c>
      <c r="CZ177" s="108">
        <f t="shared" si="466"/>
        <v>0</v>
      </c>
      <c r="DA177" s="108">
        <f t="shared" si="466"/>
        <v>0</v>
      </c>
      <c r="DB177" s="108">
        <f t="shared" si="466"/>
        <v>0</v>
      </c>
      <c r="DC177" s="108">
        <f t="shared" si="419"/>
        <v>0</v>
      </c>
      <c r="DD177" s="108">
        <v>0</v>
      </c>
      <c r="DE177" s="108">
        <v>0</v>
      </c>
      <c r="DF177" s="108">
        <v>4550.1000000000004</v>
      </c>
      <c r="DG177" s="108">
        <v>-4550.1000000000004</v>
      </c>
      <c r="DH177" s="108">
        <f t="shared" ref="DH177:DQ177" si="467">SUM(DH178:DH180)</f>
        <v>0</v>
      </c>
      <c r="DI177" s="108">
        <f t="shared" si="467"/>
        <v>0</v>
      </c>
      <c r="DJ177" s="108">
        <f t="shared" si="467"/>
        <v>0</v>
      </c>
      <c r="DK177" s="108">
        <f t="shared" si="467"/>
        <v>0</v>
      </c>
      <c r="DL177" s="108">
        <f t="shared" si="467"/>
        <v>0</v>
      </c>
      <c r="DM177" s="108">
        <f t="shared" si="467"/>
        <v>0</v>
      </c>
      <c r="DN177" s="108">
        <f t="shared" si="467"/>
        <v>0</v>
      </c>
      <c r="DO177" s="108">
        <f t="shared" si="467"/>
        <v>0</v>
      </c>
      <c r="DP177" s="108">
        <f t="shared" si="467"/>
        <v>4550.1000000000004</v>
      </c>
      <c r="DQ177" s="108">
        <f t="shared" si="467"/>
        <v>6836.8</v>
      </c>
      <c r="DR177" s="108">
        <v>6420.1</v>
      </c>
      <c r="DS177" s="108">
        <f>SUM(DS178:DS180)</f>
        <v>0</v>
      </c>
      <c r="DT177" s="108">
        <f t="shared" si="343"/>
        <v>0</v>
      </c>
      <c r="DU177" s="108">
        <v>0</v>
      </c>
      <c r="DV177" s="108">
        <v>0</v>
      </c>
      <c r="DW177" s="108">
        <v>0</v>
      </c>
      <c r="DX177" s="108">
        <v>0</v>
      </c>
      <c r="DY177" s="108">
        <f t="shared" ref="DY177:EJ177" si="468">SUM(DY178:DY180)</f>
        <v>0</v>
      </c>
      <c r="DZ177" s="108">
        <f t="shared" si="468"/>
        <v>0</v>
      </c>
      <c r="EA177" s="108">
        <f t="shared" si="468"/>
        <v>0</v>
      </c>
      <c r="EB177" s="108">
        <f t="shared" si="468"/>
        <v>0</v>
      </c>
      <c r="EC177" s="108">
        <f t="shared" si="468"/>
        <v>0</v>
      </c>
      <c r="ED177" s="108">
        <f t="shared" si="468"/>
        <v>0</v>
      </c>
      <c r="EE177" s="108">
        <f t="shared" si="468"/>
        <v>0</v>
      </c>
      <c r="EF177" s="108">
        <f t="shared" si="468"/>
        <v>0</v>
      </c>
      <c r="EG177" s="108">
        <f t="shared" si="468"/>
        <v>0</v>
      </c>
      <c r="EH177" s="108">
        <f t="shared" si="468"/>
        <v>0</v>
      </c>
      <c r="EI177" s="108">
        <f t="shared" si="468"/>
        <v>0</v>
      </c>
      <c r="EJ177" s="108">
        <f t="shared" si="468"/>
        <v>0</v>
      </c>
      <c r="EK177" s="108">
        <v>0</v>
      </c>
      <c r="EL177" s="108">
        <v>0</v>
      </c>
      <c r="EM177" s="108">
        <v>0</v>
      </c>
      <c r="EN177" s="108">
        <v>0</v>
      </c>
      <c r="EO177" s="108">
        <v>0</v>
      </c>
      <c r="EP177" s="108">
        <f>SUM(EP178:EP180)</f>
        <v>0</v>
      </c>
      <c r="EQ177" s="108">
        <f>SUM(EQ178:EQ180)</f>
        <v>0</v>
      </c>
      <c r="ER177" s="108"/>
      <c r="ES177" s="108">
        <f>SUM(ES178:ES180)</f>
        <v>0</v>
      </c>
      <c r="ET177" s="108">
        <f>SUM(ET178:ET180)</f>
        <v>0</v>
      </c>
      <c r="EU177" s="108">
        <f>SUM(EU178:EU180)</f>
        <v>0</v>
      </c>
      <c r="EV177" s="108">
        <f>SUM(EV178:EV180)</f>
        <v>0</v>
      </c>
      <c r="EW177" s="108">
        <f>SUM(EW178:EW180)</f>
        <v>0</v>
      </c>
      <c r="EX177" s="108">
        <v>0</v>
      </c>
      <c r="EY177" s="108">
        <v>0</v>
      </c>
      <c r="EZ177" s="108">
        <v>0</v>
      </c>
      <c r="FA177" s="108">
        <v>0</v>
      </c>
      <c r="FB177" s="108">
        <v>0</v>
      </c>
      <c r="FC177" s="108">
        <v>0</v>
      </c>
      <c r="FD177" s="108">
        <v>0</v>
      </c>
      <c r="FE177" s="108">
        <v>0</v>
      </c>
      <c r="FF177" s="108">
        <v>0</v>
      </c>
      <c r="FG177" s="108"/>
      <c r="FH177" s="108"/>
      <c r="FI177" s="108"/>
      <c r="FJ177" s="108"/>
      <c r="FK177" s="108"/>
      <c r="FL177" s="108"/>
      <c r="FM177" s="108"/>
      <c r="FN177" s="108"/>
      <c r="FO177" s="108"/>
      <c r="FP177" s="108"/>
      <c r="FQ177" s="108"/>
      <c r="FR177" s="108"/>
      <c r="FS177" s="108"/>
      <c r="FT177" s="108"/>
      <c r="FU177" s="108"/>
      <c r="FV177" s="108"/>
      <c r="FW177" s="108">
        <v>0</v>
      </c>
      <c r="FX177" s="108"/>
      <c r="FY177" s="108"/>
      <c r="FZ177" s="108"/>
      <c r="GA177" s="108"/>
      <c r="GB177" s="108"/>
      <c r="GC177" s="108"/>
      <c r="GD177" s="108"/>
      <c r="GE177" s="108"/>
      <c r="GF177" s="108"/>
      <c r="GG177" s="108"/>
      <c r="GH177" s="108"/>
      <c r="GI177" s="108"/>
      <c r="GJ177" s="108"/>
      <c r="GK177" s="108"/>
      <c r="GL177" s="108"/>
      <c r="GM177" s="108"/>
      <c r="GN177" s="108"/>
      <c r="GO177" s="108"/>
      <c r="GP177" s="108"/>
      <c r="GQ177" s="108"/>
      <c r="GR177" s="108"/>
      <c r="GS177" s="108"/>
      <c r="GT177" s="108"/>
      <c r="GU177" s="108"/>
      <c r="GV177" s="108"/>
      <c r="GW177" s="108"/>
      <c r="GX177" s="108"/>
      <c r="GY177" s="108"/>
      <c r="GZ177" s="108"/>
      <c r="HA177" s="108"/>
      <c r="HB177" s="108"/>
      <c r="HC177" s="108"/>
      <c r="HD177" s="108"/>
      <c r="HE177" s="108"/>
      <c r="HF177" s="108"/>
      <c r="HG177" s="108"/>
      <c r="HH177" s="108"/>
      <c r="HI177" s="108"/>
      <c r="HJ177" s="108"/>
      <c r="HK177" s="108"/>
      <c r="HL177" s="108"/>
      <c r="HM177" s="108"/>
      <c r="HN177" s="108"/>
      <c r="HO177" s="108"/>
      <c r="HP177" s="108"/>
      <c r="HQ177" s="108"/>
      <c r="HR177" s="108"/>
      <c r="HS177" s="108"/>
      <c r="HT177" s="108"/>
      <c r="HU177" s="108"/>
      <c r="HV177" s="108"/>
      <c r="HW177" s="108"/>
      <c r="HX177" s="108"/>
      <c r="HY177" s="108"/>
      <c r="HZ177" s="108"/>
      <c r="IA177" s="108"/>
      <c r="IB177" s="108"/>
      <c r="IC177" s="108"/>
      <c r="ID177" s="108"/>
      <c r="IE177" s="108"/>
      <c r="IF177" s="108"/>
      <c r="IG177" s="108"/>
      <c r="IH177" s="108"/>
    </row>
    <row r="178" spans="1:242" s="32" customFormat="1" ht="12.95" customHeight="1" x14ac:dyDescent="0.2">
      <c r="A178" s="112" t="s">
        <v>354</v>
      </c>
      <c r="B178" s="51">
        <v>167</v>
      </c>
      <c r="C178" s="51" t="s">
        <v>355</v>
      </c>
      <c r="D178" s="33"/>
      <c r="E178" s="108">
        <f t="shared" si="407"/>
        <v>0</v>
      </c>
      <c r="F178" s="108">
        <f t="shared" si="325"/>
        <v>0</v>
      </c>
      <c r="G178" s="108">
        <f t="shared" si="326"/>
        <v>0</v>
      </c>
      <c r="H178" s="108">
        <f t="shared" si="327"/>
        <v>0</v>
      </c>
      <c r="I178" s="108">
        <f t="shared" si="420"/>
        <v>0</v>
      </c>
      <c r="J178" s="108"/>
      <c r="K178" s="108"/>
      <c r="L178" s="108"/>
      <c r="M178" s="108"/>
      <c r="N178" s="108"/>
      <c r="O178" s="108"/>
      <c r="P178" s="108"/>
      <c r="Q178" s="108"/>
      <c r="R178" s="108"/>
      <c r="S178" s="108"/>
      <c r="T178" s="108"/>
      <c r="U178" s="108"/>
      <c r="V178" s="108">
        <f t="shared" si="409"/>
        <v>0</v>
      </c>
      <c r="W178" s="108">
        <f t="shared" si="328"/>
        <v>0</v>
      </c>
      <c r="X178" s="108">
        <f t="shared" si="329"/>
        <v>0</v>
      </c>
      <c r="Y178" s="108">
        <f t="shared" si="330"/>
        <v>0</v>
      </c>
      <c r="Z178" s="108">
        <f t="shared" si="421"/>
        <v>0</v>
      </c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>
        <f t="shared" si="411"/>
        <v>0</v>
      </c>
      <c r="AN178" s="108">
        <f t="shared" si="331"/>
        <v>0</v>
      </c>
      <c r="AO178" s="108">
        <f t="shared" si="332"/>
        <v>0</v>
      </c>
      <c r="AP178" s="108">
        <f t="shared" si="333"/>
        <v>0</v>
      </c>
      <c r="AQ178" s="108">
        <f t="shared" si="422"/>
        <v>0</v>
      </c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8"/>
      <c r="BD178" s="108">
        <f t="shared" si="334"/>
        <v>0</v>
      </c>
      <c r="BE178" s="108">
        <f t="shared" si="335"/>
        <v>0</v>
      </c>
      <c r="BF178" s="108">
        <f t="shared" si="336"/>
        <v>0</v>
      </c>
      <c r="BG178" s="108">
        <f t="shared" si="337"/>
        <v>0</v>
      </c>
      <c r="BH178" s="108">
        <f t="shared" si="423"/>
        <v>0</v>
      </c>
      <c r="BI178" s="108"/>
      <c r="BJ178" s="108"/>
      <c r="BK178" s="108"/>
      <c r="BL178" s="108"/>
      <c r="BM178" s="108"/>
      <c r="BN178" s="108"/>
      <c r="BO178" s="108"/>
      <c r="BP178" s="108"/>
      <c r="BQ178" s="108"/>
      <c r="BR178" s="108"/>
      <c r="BS178" s="108"/>
      <c r="BT178" s="108"/>
      <c r="BU178" s="108">
        <f t="shared" si="338"/>
        <v>0</v>
      </c>
      <c r="BV178" s="108">
        <f t="shared" si="339"/>
        <v>0</v>
      </c>
      <c r="BW178" s="108">
        <f t="shared" si="340"/>
        <v>0</v>
      </c>
      <c r="BX178" s="108">
        <f t="shared" si="341"/>
        <v>0</v>
      </c>
      <c r="BY178" s="108">
        <f t="shared" si="424"/>
        <v>0</v>
      </c>
      <c r="BZ178" s="108"/>
      <c r="CA178" s="108"/>
      <c r="CB178" s="108"/>
      <c r="CC178" s="108"/>
      <c r="CD178" s="108"/>
      <c r="CE178" s="108"/>
      <c r="CF178" s="108"/>
      <c r="CG178" s="108"/>
      <c r="CH178" s="108"/>
      <c r="CI178" s="108"/>
      <c r="CJ178" s="108"/>
      <c r="CK178" s="108"/>
      <c r="CL178" s="108">
        <f t="shared" si="342"/>
        <v>0</v>
      </c>
      <c r="CM178" s="108">
        <v>0</v>
      </c>
      <c r="CN178" s="108">
        <v>0</v>
      </c>
      <c r="CO178" s="108">
        <v>0</v>
      </c>
      <c r="CP178" s="108">
        <v>0</v>
      </c>
      <c r="CQ178" s="108"/>
      <c r="CR178" s="108"/>
      <c r="CS178" s="108"/>
      <c r="CT178" s="108"/>
      <c r="CU178" s="108"/>
      <c r="CV178" s="108"/>
      <c r="CW178" s="108"/>
      <c r="CX178" s="108"/>
      <c r="CY178" s="108"/>
      <c r="CZ178" s="108"/>
      <c r="DA178" s="108"/>
      <c r="DB178" s="108"/>
      <c r="DC178" s="108">
        <f t="shared" si="419"/>
        <v>0</v>
      </c>
      <c r="DD178" s="108">
        <v>0</v>
      </c>
      <c r="DE178" s="108">
        <v>0</v>
      </c>
      <c r="DF178" s="108">
        <v>0</v>
      </c>
      <c r="DG178" s="108">
        <v>0</v>
      </c>
      <c r="DH178" s="108"/>
      <c r="DI178" s="108"/>
      <c r="DJ178" s="108"/>
      <c r="DK178" s="108"/>
      <c r="DL178" s="108"/>
      <c r="DM178" s="108"/>
      <c r="DN178" s="108"/>
      <c r="DO178" s="108"/>
      <c r="DP178" s="108"/>
      <c r="DQ178" s="108"/>
      <c r="DR178" s="108"/>
      <c r="DS178" s="108"/>
      <c r="DT178" s="108">
        <f t="shared" si="343"/>
        <v>0</v>
      </c>
      <c r="DU178" s="108">
        <v>0</v>
      </c>
      <c r="DV178" s="108">
        <v>0</v>
      </c>
      <c r="DW178" s="108">
        <v>0</v>
      </c>
      <c r="DX178" s="108">
        <v>0</v>
      </c>
      <c r="DY178" s="108"/>
      <c r="DZ178" s="108"/>
      <c r="EA178" s="108"/>
      <c r="EB178" s="108"/>
      <c r="EC178" s="108"/>
      <c r="ED178" s="108"/>
      <c r="EE178" s="108"/>
      <c r="EF178" s="108"/>
      <c r="EG178" s="108"/>
      <c r="EH178" s="108"/>
      <c r="EI178" s="108"/>
      <c r="EJ178" s="108"/>
      <c r="EK178" s="108">
        <v>0</v>
      </c>
      <c r="EL178" s="108">
        <v>0</v>
      </c>
      <c r="EM178" s="108">
        <v>0</v>
      </c>
      <c r="EN178" s="108">
        <v>0</v>
      </c>
      <c r="EO178" s="108">
        <v>0</v>
      </c>
      <c r="EP178" s="108"/>
      <c r="EQ178" s="108"/>
      <c r="ER178" s="108"/>
      <c r="ES178" s="108"/>
      <c r="ET178" s="108"/>
      <c r="EU178" s="108"/>
      <c r="EV178" s="108"/>
      <c r="EW178" s="108"/>
      <c r="EX178" s="108"/>
      <c r="EY178" s="108"/>
      <c r="EZ178" s="108"/>
      <c r="FA178" s="108"/>
      <c r="FB178" s="108">
        <v>0</v>
      </c>
      <c r="FC178" s="108">
        <v>0</v>
      </c>
      <c r="FD178" s="108">
        <v>0</v>
      </c>
      <c r="FE178" s="108">
        <v>0</v>
      </c>
      <c r="FF178" s="108">
        <v>0</v>
      </c>
      <c r="FG178" s="108"/>
      <c r="FH178" s="108"/>
      <c r="FI178" s="108"/>
      <c r="FJ178" s="108"/>
      <c r="FK178" s="108"/>
      <c r="FL178" s="108"/>
      <c r="FM178" s="108"/>
      <c r="FN178" s="108"/>
      <c r="FO178" s="108"/>
      <c r="FP178" s="108"/>
      <c r="FQ178" s="108"/>
      <c r="FR178" s="108"/>
      <c r="FS178" s="108"/>
      <c r="FT178" s="108"/>
      <c r="FU178" s="108"/>
      <c r="FV178" s="108"/>
      <c r="FW178" s="108">
        <v>0</v>
      </c>
      <c r="FX178" s="108"/>
      <c r="FY178" s="108"/>
      <c r="FZ178" s="108"/>
      <c r="GA178" s="108"/>
      <c r="GB178" s="108"/>
      <c r="GC178" s="108"/>
      <c r="GD178" s="108"/>
      <c r="GE178" s="108"/>
      <c r="GF178" s="108"/>
      <c r="GG178" s="108"/>
      <c r="GH178" s="108"/>
      <c r="GI178" s="108"/>
      <c r="GJ178" s="108"/>
      <c r="GK178" s="108"/>
      <c r="GL178" s="108"/>
      <c r="GM178" s="108"/>
      <c r="GN178" s="108"/>
      <c r="GO178" s="108"/>
      <c r="GP178" s="108"/>
      <c r="GQ178" s="108"/>
      <c r="GR178" s="108"/>
      <c r="GS178" s="108"/>
      <c r="GT178" s="108"/>
      <c r="GU178" s="108"/>
      <c r="GV178" s="108"/>
      <c r="GW178" s="108"/>
      <c r="GX178" s="108"/>
      <c r="GY178" s="108"/>
      <c r="GZ178" s="108"/>
      <c r="HA178" s="108"/>
      <c r="HB178" s="108"/>
      <c r="HC178" s="108"/>
      <c r="HD178" s="108"/>
      <c r="HE178" s="108"/>
      <c r="HF178" s="108"/>
      <c r="HG178" s="108"/>
      <c r="HH178" s="108"/>
      <c r="HI178" s="108"/>
      <c r="HJ178" s="108"/>
      <c r="HK178" s="108"/>
      <c r="HL178" s="108"/>
      <c r="HM178" s="108"/>
      <c r="HN178" s="108"/>
      <c r="HO178" s="108"/>
      <c r="HP178" s="108"/>
      <c r="HQ178" s="108"/>
      <c r="HR178" s="108"/>
      <c r="HS178" s="108"/>
      <c r="HT178" s="108"/>
      <c r="HU178" s="108"/>
      <c r="HV178" s="108"/>
      <c r="HW178" s="108"/>
      <c r="HX178" s="108"/>
      <c r="HY178" s="108"/>
      <c r="HZ178" s="108"/>
      <c r="IA178" s="108"/>
      <c r="IB178" s="108"/>
      <c r="IC178" s="108"/>
      <c r="ID178" s="108"/>
      <c r="IE178" s="108"/>
      <c r="IF178" s="108"/>
      <c r="IG178" s="108"/>
      <c r="IH178" s="108"/>
    </row>
    <row r="179" spans="1:242" s="32" customFormat="1" ht="12.95" customHeight="1" x14ac:dyDescent="0.2">
      <c r="A179" s="112" t="s">
        <v>356</v>
      </c>
      <c r="B179" s="51">
        <v>168</v>
      </c>
      <c r="C179" s="51" t="s">
        <v>357</v>
      </c>
      <c r="D179" s="33"/>
      <c r="E179" s="108">
        <f t="shared" si="407"/>
        <v>0</v>
      </c>
      <c r="F179" s="108">
        <f t="shared" si="325"/>
        <v>0</v>
      </c>
      <c r="G179" s="108">
        <f t="shared" si="326"/>
        <v>0</v>
      </c>
      <c r="H179" s="108">
        <f t="shared" si="327"/>
        <v>0</v>
      </c>
      <c r="I179" s="108">
        <f t="shared" si="420"/>
        <v>0</v>
      </c>
      <c r="J179" s="108"/>
      <c r="K179" s="108"/>
      <c r="L179" s="108"/>
      <c r="M179" s="108"/>
      <c r="N179" s="108"/>
      <c r="O179" s="108"/>
      <c r="P179" s="108"/>
      <c r="Q179" s="108"/>
      <c r="R179" s="108"/>
      <c r="S179" s="108"/>
      <c r="T179" s="108"/>
      <c r="U179" s="108"/>
      <c r="V179" s="108">
        <f t="shared" si="409"/>
        <v>0</v>
      </c>
      <c r="W179" s="108">
        <f t="shared" si="328"/>
        <v>0</v>
      </c>
      <c r="X179" s="108">
        <f t="shared" si="329"/>
        <v>0</v>
      </c>
      <c r="Y179" s="108">
        <f t="shared" si="330"/>
        <v>0</v>
      </c>
      <c r="Z179" s="108">
        <f t="shared" si="421"/>
        <v>0</v>
      </c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>
        <f t="shared" si="411"/>
        <v>0</v>
      </c>
      <c r="AN179" s="108">
        <f t="shared" si="331"/>
        <v>0</v>
      </c>
      <c r="AO179" s="108">
        <f t="shared" si="332"/>
        <v>0</v>
      </c>
      <c r="AP179" s="108">
        <f t="shared" si="333"/>
        <v>0</v>
      </c>
      <c r="AQ179" s="108">
        <f t="shared" si="422"/>
        <v>0</v>
      </c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8"/>
      <c r="BD179" s="108">
        <f t="shared" si="334"/>
        <v>0</v>
      </c>
      <c r="BE179" s="108">
        <f t="shared" si="335"/>
        <v>0</v>
      </c>
      <c r="BF179" s="108">
        <f t="shared" si="336"/>
        <v>0</v>
      </c>
      <c r="BG179" s="108">
        <f t="shared" si="337"/>
        <v>0</v>
      </c>
      <c r="BH179" s="108">
        <f t="shared" si="423"/>
        <v>0</v>
      </c>
      <c r="BI179" s="108"/>
      <c r="BJ179" s="108"/>
      <c r="BK179" s="108"/>
      <c r="BL179" s="108"/>
      <c r="BM179" s="108"/>
      <c r="BN179" s="108"/>
      <c r="BO179" s="108"/>
      <c r="BP179" s="108"/>
      <c r="BQ179" s="108"/>
      <c r="BR179" s="108"/>
      <c r="BS179" s="108"/>
      <c r="BT179" s="108"/>
      <c r="BU179" s="108">
        <f t="shared" si="338"/>
        <v>0</v>
      </c>
      <c r="BV179" s="108">
        <f t="shared" si="339"/>
        <v>0</v>
      </c>
      <c r="BW179" s="108">
        <f t="shared" si="340"/>
        <v>0</v>
      </c>
      <c r="BX179" s="108">
        <f t="shared" si="341"/>
        <v>0</v>
      </c>
      <c r="BY179" s="108">
        <f t="shared" si="424"/>
        <v>0</v>
      </c>
      <c r="BZ179" s="108"/>
      <c r="CA179" s="108"/>
      <c r="CB179" s="108"/>
      <c r="CC179" s="108"/>
      <c r="CD179" s="108"/>
      <c r="CE179" s="108"/>
      <c r="CF179" s="108"/>
      <c r="CG179" s="108"/>
      <c r="CH179" s="108"/>
      <c r="CI179" s="108"/>
      <c r="CJ179" s="108"/>
      <c r="CK179" s="108"/>
      <c r="CL179" s="108">
        <f t="shared" si="342"/>
        <v>0</v>
      </c>
      <c r="CM179" s="108">
        <v>0</v>
      </c>
      <c r="CN179" s="108">
        <v>0</v>
      </c>
      <c r="CO179" s="108">
        <v>0</v>
      </c>
      <c r="CP179" s="108">
        <v>0</v>
      </c>
      <c r="CQ179" s="108"/>
      <c r="CR179" s="108"/>
      <c r="CS179" s="108"/>
      <c r="CT179" s="108"/>
      <c r="CU179" s="108"/>
      <c r="CV179" s="108"/>
      <c r="CW179" s="108"/>
      <c r="CX179" s="108"/>
      <c r="CY179" s="108"/>
      <c r="CZ179" s="108"/>
      <c r="DA179" s="108"/>
      <c r="DB179" s="108"/>
      <c r="DC179" s="108">
        <f t="shared" si="419"/>
        <v>0</v>
      </c>
      <c r="DD179" s="108">
        <v>0</v>
      </c>
      <c r="DE179" s="108">
        <v>0</v>
      </c>
      <c r="DF179" s="108">
        <v>0</v>
      </c>
      <c r="DG179" s="108">
        <v>0</v>
      </c>
      <c r="DH179" s="108"/>
      <c r="DI179" s="108"/>
      <c r="DJ179" s="108"/>
      <c r="DK179" s="108"/>
      <c r="DL179" s="108"/>
      <c r="DM179" s="108"/>
      <c r="DN179" s="108"/>
      <c r="DO179" s="108"/>
      <c r="DP179" s="108"/>
      <c r="DQ179" s="108"/>
      <c r="DR179" s="108"/>
      <c r="DS179" s="108"/>
      <c r="DT179" s="108">
        <f t="shared" si="343"/>
        <v>0</v>
      </c>
      <c r="DU179" s="108">
        <v>0</v>
      </c>
      <c r="DV179" s="108">
        <v>0</v>
      </c>
      <c r="DW179" s="108">
        <v>0</v>
      </c>
      <c r="DX179" s="108">
        <v>0</v>
      </c>
      <c r="DY179" s="108"/>
      <c r="DZ179" s="108"/>
      <c r="EA179" s="108"/>
      <c r="EB179" s="108"/>
      <c r="EC179" s="108"/>
      <c r="ED179" s="108"/>
      <c r="EE179" s="108"/>
      <c r="EF179" s="108"/>
      <c r="EG179" s="108"/>
      <c r="EH179" s="108"/>
      <c r="EI179" s="108"/>
      <c r="EJ179" s="108"/>
      <c r="EK179" s="108">
        <v>0</v>
      </c>
      <c r="EL179" s="108">
        <v>0</v>
      </c>
      <c r="EM179" s="108">
        <v>0</v>
      </c>
      <c r="EN179" s="108">
        <v>0</v>
      </c>
      <c r="EO179" s="108">
        <v>0</v>
      </c>
      <c r="EP179" s="108"/>
      <c r="EQ179" s="108"/>
      <c r="ER179" s="108"/>
      <c r="ES179" s="108"/>
      <c r="ET179" s="108"/>
      <c r="EU179" s="108"/>
      <c r="EV179" s="108"/>
      <c r="EW179" s="108"/>
      <c r="EX179" s="108"/>
      <c r="EY179" s="108"/>
      <c r="EZ179" s="108"/>
      <c r="FA179" s="108"/>
      <c r="FB179" s="108">
        <v>0</v>
      </c>
      <c r="FC179" s="108">
        <v>0</v>
      </c>
      <c r="FD179" s="108">
        <v>0</v>
      </c>
      <c r="FE179" s="108">
        <v>0</v>
      </c>
      <c r="FF179" s="108">
        <v>0</v>
      </c>
      <c r="FG179" s="108"/>
      <c r="FH179" s="108"/>
      <c r="FI179" s="108"/>
      <c r="FJ179" s="108"/>
      <c r="FK179" s="108"/>
      <c r="FL179" s="108"/>
      <c r="FM179" s="108"/>
      <c r="FN179" s="108"/>
      <c r="FO179" s="108"/>
      <c r="FP179" s="108"/>
      <c r="FQ179" s="108"/>
      <c r="FR179" s="108"/>
      <c r="FS179" s="108"/>
      <c r="FT179" s="108"/>
      <c r="FU179" s="108"/>
      <c r="FV179" s="108"/>
      <c r="FW179" s="108">
        <v>0</v>
      </c>
      <c r="FX179" s="108"/>
      <c r="FY179" s="108"/>
      <c r="FZ179" s="108"/>
      <c r="GA179" s="108"/>
      <c r="GB179" s="108"/>
      <c r="GC179" s="108"/>
      <c r="GD179" s="108"/>
      <c r="GE179" s="108"/>
      <c r="GF179" s="108"/>
      <c r="GG179" s="108"/>
      <c r="GH179" s="108"/>
      <c r="GI179" s="108"/>
      <c r="GJ179" s="108"/>
      <c r="GK179" s="108"/>
      <c r="GL179" s="108"/>
      <c r="GM179" s="108"/>
      <c r="GN179" s="108"/>
      <c r="GO179" s="108"/>
      <c r="GP179" s="108"/>
      <c r="GQ179" s="108"/>
      <c r="GR179" s="108"/>
      <c r="GS179" s="108"/>
      <c r="GT179" s="108"/>
      <c r="GU179" s="108"/>
      <c r="GV179" s="108"/>
      <c r="GW179" s="108"/>
      <c r="GX179" s="108"/>
      <c r="GY179" s="108"/>
      <c r="GZ179" s="108"/>
      <c r="HA179" s="108"/>
      <c r="HB179" s="108"/>
      <c r="HC179" s="108"/>
      <c r="HD179" s="108"/>
      <c r="HE179" s="108"/>
      <c r="HF179" s="108"/>
      <c r="HG179" s="108"/>
      <c r="HH179" s="108"/>
      <c r="HI179" s="108"/>
      <c r="HJ179" s="108"/>
      <c r="HK179" s="108"/>
      <c r="HL179" s="108"/>
      <c r="HM179" s="108"/>
      <c r="HN179" s="108"/>
      <c r="HO179" s="108"/>
      <c r="HP179" s="108"/>
      <c r="HQ179" s="108"/>
      <c r="HR179" s="108"/>
      <c r="HS179" s="108"/>
      <c r="HT179" s="108"/>
      <c r="HU179" s="108"/>
      <c r="HV179" s="108"/>
      <c r="HW179" s="108"/>
      <c r="HX179" s="108"/>
      <c r="HY179" s="108"/>
      <c r="HZ179" s="108"/>
      <c r="IA179" s="108"/>
      <c r="IB179" s="108"/>
      <c r="IC179" s="108"/>
      <c r="ID179" s="108"/>
      <c r="IE179" s="108"/>
      <c r="IF179" s="108"/>
      <c r="IG179" s="108"/>
      <c r="IH179" s="108"/>
    </row>
    <row r="180" spans="1:242" s="32" customFormat="1" ht="12.95" customHeight="1" x14ac:dyDescent="0.2">
      <c r="A180" s="112" t="s">
        <v>265</v>
      </c>
      <c r="B180" s="51">
        <v>169</v>
      </c>
      <c r="C180" s="51" t="s">
        <v>358</v>
      </c>
      <c r="D180" s="33"/>
      <c r="E180" s="108">
        <f t="shared" si="407"/>
        <v>0</v>
      </c>
      <c r="F180" s="108">
        <f t="shared" si="325"/>
        <v>0</v>
      </c>
      <c r="G180" s="108">
        <f t="shared" si="326"/>
        <v>0</v>
      </c>
      <c r="H180" s="108">
        <f t="shared" si="327"/>
        <v>0</v>
      </c>
      <c r="I180" s="108">
        <f t="shared" si="420"/>
        <v>0</v>
      </c>
      <c r="J180" s="108"/>
      <c r="K180" s="108"/>
      <c r="L180" s="108"/>
      <c r="M180" s="108"/>
      <c r="N180" s="108"/>
      <c r="O180" s="108"/>
      <c r="P180" s="108"/>
      <c r="Q180" s="108"/>
      <c r="R180" s="108"/>
      <c r="S180" s="108"/>
      <c r="T180" s="108"/>
      <c r="U180" s="108"/>
      <c r="V180" s="108">
        <f t="shared" si="409"/>
        <v>0</v>
      </c>
      <c r="W180" s="108">
        <f t="shared" si="328"/>
        <v>0</v>
      </c>
      <c r="X180" s="108">
        <f t="shared" si="329"/>
        <v>0</v>
      </c>
      <c r="Y180" s="108">
        <f t="shared" si="330"/>
        <v>0</v>
      </c>
      <c r="Z180" s="108">
        <f t="shared" si="421"/>
        <v>0</v>
      </c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>
        <f t="shared" si="411"/>
        <v>0</v>
      </c>
      <c r="AN180" s="108">
        <f t="shared" si="331"/>
        <v>0</v>
      </c>
      <c r="AO180" s="108">
        <f t="shared" si="332"/>
        <v>0</v>
      </c>
      <c r="AP180" s="108">
        <f t="shared" si="333"/>
        <v>0</v>
      </c>
      <c r="AQ180" s="108">
        <f t="shared" si="422"/>
        <v>0</v>
      </c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8"/>
      <c r="BD180" s="108">
        <f t="shared" si="334"/>
        <v>0</v>
      </c>
      <c r="BE180" s="108">
        <f t="shared" si="335"/>
        <v>0</v>
      </c>
      <c r="BF180" s="108">
        <f t="shared" si="336"/>
        <v>0</v>
      </c>
      <c r="BG180" s="108">
        <f t="shared" si="337"/>
        <v>0</v>
      </c>
      <c r="BH180" s="108">
        <f t="shared" si="423"/>
        <v>0</v>
      </c>
      <c r="BI180" s="108"/>
      <c r="BJ180" s="108"/>
      <c r="BK180" s="108"/>
      <c r="BL180" s="108"/>
      <c r="BM180" s="108"/>
      <c r="BN180" s="108"/>
      <c r="BO180" s="108"/>
      <c r="BP180" s="108"/>
      <c r="BQ180" s="108"/>
      <c r="BR180" s="108"/>
      <c r="BS180" s="108"/>
      <c r="BT180" s="108"/>
      <c r="BU180" s="108">
        <f t="shared" si="338"/>
        <v>0</v>
      </c>
      <c r="BV180" s="108">
        <f t="shared" si="339"/>
        <v>0</v>
      </c>
      <c r="BW180" s="108">
        <f t="shared" si="340"/>
        <v>0</v>
      </c>
      <c r="BX180" s="108">
        <f t="shared" si="341"/>
        <v>0</v>
      </c>
      <c r="BY180" s="108">
        <f t="shared" si="424"/>
        <v>0</v>
      </c>
      <c r="BZ180" s="108"/>
      <c r="CA180" s="108"/>
      <c r="CB180" s="108"/>
      <c r="CC180" s="108"/>
      <c r="CD180" s="108"/>
      <c r="CE180" s="108"/>
      <c r="CF180" s="108"/>
      <c r="CG180" s="108"/>
      <c r="CH180" s="108"/>
      <c r="CI180" s="108"/>
      <c r="CJ180" s="108"/>
      <c r="CK180" s="108"/>
      <c r="CL180" s="108">
        <f t="shared" si="342"/>
        <v>0</v>
      </c>
      <c r="CM180" s="108">
        <v>0</v>
      </c>
      <c r="CN180" s="108">
        <v>0</v>
      </c>
      <c r="CO180" s="108">
        <v>0</v>
      </c>
      <c r="CP180" s="108">
        <v>0</v>
      </c>
      <c r="CQ180" s="108"/>
      <c r="CR180" s="108"/>
      <c r="CS180" s="108"/>
      <c r="CT180" s="108"/>
      <c r="CU180" s="108"/>
      <c r="CV180" s="108"/>
      <c r="CW180" s="108"/>
      <c r="CX180" s="108"/>
      <c r="CY180" s="108"/>
      <c r="CZ180" s="108"/>
      <c r="DA180" s="108"/>
      <c r="DB180" s="108"/>
      <c r="DC180" s="108">
        <f t="shared" si="419"/>
        <v>0</v>
      </c>
      <c r="DD180" s="108">
        <v>0</v>
      </c>
      <c r="DE180" s="108">
        <v>0</v>
      </c>
      <c r="DF180" s="108">
        <v>4550.1000000000004</v>
      </c>
      <c r="DG180" s="108">
        <v>-4550.1000000000004</v>
      </c>
      <c r="DH180" s="108"/>
      <c r="DI180" s="108"/>
      <c r="DJ180" s="108"/>
      <c r="DK180" s="108"/>
      <c r="DL180" s="108"/>
      <c r="DM180" s="108"/>
      <c r="DN180" s="108"/>
      <c r="DO180" s="108"/>
      <c r="DP180" s="108">
        <v>4550.1000000000004</v>
      </c>
      <c r="DQ180" s="108">
        <v>6836.8</v>
      </c>
      <c r="DR180" s="108">
        <v>9255.6</v>
      </c>
      <c r="DS180" s="108"/>
      <c r="DT180" s="108">
        <f t="shared" si="343"/>
        <v>0</v>
      </c>
      <c r="DU180" s="108">
        <v>0</v>
      </c>
      <c r="DV180" s="108">
        <v>0</v>
      </c>
      <c r="DW180" s="108">
        <v>0</v>
      </c>
      <c r="DX180" s="108">
        <v>0</v>
      </c>
      <c r="DY180" s="108"/>
      <c r="DZ180" s="108"/>
      <c r="EA180" s="108"/>
      <c r="EB180" s="108"/>
      <c r="EC180" s="108"/>
      <c r="ED180" s="108"/>
      <c r="EE180" s="108"/>
      <c r="EF180" s="108"/>
      <c r="EG180" s="108"/>
      <c r="EH180" s="108"/>
      <c r="EI180" s="108"/>
      <c r="EJ180" s="108"/>
      <c r="EK180" s="108">
        <v>0</v>
      </c>
      <c r="EL180" s="108">
        <v>0</v>
      </c>
      <c r="EM180" s="108">
        <v>0</v>
      </c>
      <c r="EN180" s="108">
        <v>0</v>
      </c>
      <c r="EO180" s="108">
        <v>0</v>
      </c>
      <c r="EP180" s="108"/>
      <c r="EQ180" s="108"/>
      <c r="ER180" s="108"/>
      <c r="ES180" s="108"/>
      <c r="ET180" s="108"/>
      <c r="EU180" s="108"/>
      <c r="EV180" s="108"/>
      <c r="EW180" s="108"/>
      <c r="EX180" s="108"/>
      <c r="EY180" s="108"/>
      <c r="EZ180" s="108"/>
      <c r="FA180" s="108"/>
      <c r="FB180" s="108">
        <v>0</v>
      </c>
      <c r="FC180" s="108">
        <v>0</v>
      </c>
      <c r="FD180" s="108">
        <v>0</v>
      </c>
      <c r="FE180" s="108">
        <v>0</v>
      </c>
      <c r="FF180" s="108">
        <v>0</v>
      </c>
      <c r="FG180" s="108"/>
      <c r="FH180" s="108"/>
      <c r="FI180" s="108"/>
      <c r="FJ180" s="108"/>
      <c r="FK180" s="108"/>
      <c r="FL180" s="108"/>
      <c r="FM180" s="108"/>
      <c r="FN180" s="108"/>
      <c r="FO180" s="108"/>
      <c r="FP180" s="108"/>
      <c r="FQ180" s="108"/>
      <c r="FR180" s="108"/>
      <c r="FS180" s="108"/>
      <c r="FT180" s="108"/>
      <c r="FU180" s="108"/>
      <c r="FV180" s="108"/>
      <c r="FW180" s="108">
        <v>0</v>
      </c>
      <c r="FX180" s="108"/>
      <c r="FY180" s="108"/>
      <c r="FZ180" s="108"/>
      <c r="GA180" s="108"/>
      <c r="GB180" s="108"/>
      <c r="GC180" s="108"/>
      <c r="GD180" s="108"/>
      <c r="GE180" s="108"/>
      <c r="GF180" s="108"/>
      <c r="GG180" s="108"/>
      <c r="GH180" s="108"/>
      <c r="GI180" s="108"/>
      <c r="GJ180" s="108"/>
      <c r="GK180" s="108"/>
      <c r="GL180" s="108"/>
      <c r="GM180" s="108"/>
      <c r="GN180" s="108"/>
      <c r="GO180" s="108"/>
      <c r="GP180" s="108"/>
      <c r="GQ180" s="108"/>
      <c r="GR180" s="108"/>
      <c r="GS180" s="108"/>
      <c r="GT180" s="108"/>
      <c r="GU180" s="108"/>
      <c r="GV180" s="108"/>
      <c r="GW180" s="108"/>
      <c r="GX180" s="108"/>
      <c r="GY180" s="108"/>
      <c r="GZ180" s="108"/>
      <c r="HA180" s="108"/>
      <c r="HB180" s="108"/>
      <c r="HC180" s="108"/>
      <c r="HD180" s="108"/>
      <c r="HE180" s="108"/>
      <c r="HF180" s="108"/>
      <c r="HG180" s="108"/>
      <c r="HH180" s="108"/>
      <c r="HI180" s="108"/>
      <c r="HJ180" s="108"/>
      <c r="HK180" s="108"/>
      <c r="HL180" s="108"/>
      <c r="HM180" s="108"/>
      <c r="HN180" s="108"/>
      <c r="HO180" s="108"/>
      <c r="HP180" s="108"/>
      <c r="HQ180" s="108"/>
      <c r="HR180" s="108"/>
      <c r="HS180" s="108"/>
      <c r="HT180" s="108"/>
      <c r="HU180" s="108"/>
      <c r="HV180" s="108"/>
      <c r="HW180" s="108"/>
      <c r="HX180" s="108"/>
      <c r="HY180" s="108"/>
      <c r="HZ180" s="108"/>
      <c r="IA180" s="108"/>
      <c r="IB180" s="108"/>
      <c r="IC180" s="108"/>
      <c r="ID180" s="108"/>
      <c r="IE180" s="108"/>
      <c r="IF180" s="108"/>
      <c r="IG180" s="108"/>
      <c r="IH180" s="108"/>
    </row>
    <row r="181" spans="1:242" s="32" customFormat="1" ht="12.95" customHeight="1" x14ac:dyDescent="0.2">
      <c r="A181" s="112" t="s">
        <v>359</v>
      </c>
      <c r="B181" s="51">
        <v>170</v>
      </c>
      <c r="C181" s="51" t="s">
        <v>360</v>
      </c>
      <c r="D181" s="30"/>
      <c r="E181" s="108">
        <f t="shared" si="407"/>
        <v>199</v>
      </c>
      <c r="F181" s="108">
        <f t="shared" si="325"/>
        <v>0</v>
      </c>
      <c r="G181" s="108">
        <f t="shared" si="326"/>
        <v>0</v>
      </c>
      <c r="H181" s="108">
        <f t="shared" si="327"/>
        <v>0</v>
      </c>
      <c r="I181" s="108">
        <f t="shared" si="420"/>
        <v>199</v>
      </c>
      <c r="J181" s="108">
        <f t="shared" ref="J181:U181" si="469">SUM(J182:J188)</f>
        <v>0</v>
      </c>
      <c r="K181" s="108">
        <f t="shared" si="469"/>
        <v>0</v>
      </c>
      <c r="L181" s="108">
        <f t="shared" si="469"/>
        <v>0</v>
      </c>
      <c r="M181" s="108">
        <f t="shared" si="469"/>
        <v>0</v>
      </c>
      <c r="N181" s="108">
        <f t="shared" si="469"/>
        <v>0</v>
      </c>
      <c r="O181" s="108">
        <f t="shared" si="469"/>
        <v>0</v>
      </c>
      <c r="P181" s="108">
        <f t="shared" si="469"/>
        <v>0</v>
      </c>
      <c r="Q181" s="108">
        <f t="shared" si="469"/>
        <v>0</v>
      </c>
      <c r="R181" s="108">
        <f t="shared" si="469"/>
        <v>0</v>
      </c>
      <c r="S181" s="108">
        <f t="shared" si="469"/>
        <v>0</v>
      </c>
      <c r="T181" s="108">
        <f t="shared" si="469"/>
        <v>0</v>
      </c>
      <c r="U181" s="108">
        <f t="shared" si="469"/>
        <v>199</v>
      </c>
      <c r="V181" s="108">
        <f t="shared" si="409"/>
        <v>426.7</v>
      </c>
      <c r="W181" s="108">
        <f t="shared" si="328"/>
        <v>0</v>
      </c>
      <c r="X181" s="108">
        <f t="shared" si="329"/>
        <v>0</v>
      </c>
      <c r="Y181" s="108">
        <f t="shared" si="330"/>
        <v>0</v>
      </c>
      <c r="Z181" s="108">
        <f t="shared" si="421"/>
        <v>426.7</v>
      </c>
      <c r="AA181" s="108">
        <f t="shared" ref="AA181:AL181" si="470">SUM(AA182:AA188)</f>
        <v>0</v>
      </c>
      <c r="AB181" s="108">
        <f t="shared" si="470"/>
        <v>0</v>
      </c>
      <c r="AC181" s="108">
        <f t="shared" si="470"/>
        <v>0</v>
      </c>
      <c r="AD181" s="108">
        <f t="shared" si="470"/>
        <v>0</v>
      </c>
      <c r="AE181" s="108">
        <f t="shared" si="470"/>
        <v>0</v>
      </c>
      <c r="AF181" s="108">
        <f t="shared" si="470"/>
        <v>0</v>
      </c>
      <c r="AG181" s="108">
        <f t="shared" si="470"/>
        <v>0</v>
      </c>
      <c r="AH181" s="108">
        <f t="shared" si="470"/>
        <v>0</v>
      </c>
      <c r="AI181" s="108">
        <f t="shared" si="470"/>
        <v>0</v>
      </c>
      <c r="AJ181" s="108">
        <f t="shared" si="470"/>
        <v>0</v>
      </c>
      <c r="AK181" s="108">
        <f t="shared" si="470"/>
        <v>0</v>
      </c>
      <c r="AL181" s="108">
        <f t="shared" si="470"/>
        <v>426.7</v>
      </c>
      <c r="AM181" s="108">
        <f t="shared" si="411"/>
        <v>1631.6</v>
      </c>
      <c r="AN181" s="108">
        <f t="shared" si="331"/>
        <v>0</v>
      </c>
      <c r="AO181" s="108">
        <f t="shared" si="332"/>
        <v>0</v>
      </c>
      <c r="AP181" s="108">
        <f t="shared" si="333"/>
        <v>0</v>
      </c>
      <c r="AQ181" s="108">
        <f t="shared" si="422"/>
        <v>1631.6</v>
      </c>
      <c r="AR181" s="108">
        <f t="shared" ref="AR181:BC181" si="471">SUM(AR182:AR188)</f>
        <v>0</v>
      </c>
      <c r="AS181" s="108">
        <f t="shared" si="471"/>
        <v>0</v>
      </c>
      <c r="AT181" s="108">
        <f t="shared" si="471"/>
        <v>0</v>
      </c>
      <c r="AU181" s="108">
        <f t="shared" si="471"/>
        <v>0</v>
      </c>
      <c r="AV181" s="108">
        <f t="shared" si="471"/>
        <v>0</v>
      </c>
      <c r="AW181" s="108">
        <f t="shared" si="471"/>
        <v>0</v>
      </c>
      <c r="AX181" s="108">
        <f t="shared" si="471"/>
        <v>0</v>
      </c>
      <c r="AY181" s="108">
        <f t="shared" si="471"/>
        <v>0</v>
      </c>
      <c r="AZ181" s="108">
        <f t="shared" si="471"/>
        <v>0</v>
      </c>
      <c r="BA181" s="108">
        <f t="shared" si="471"/>
        <v>0</v>
      </c>
      <c r="BB181" s="108">
        <f t="shared" si="471"/>
        <v>0</v>
      </c>
      <c r="BC181" s="108">
        <f t="shared" si="471"/>
        <v>1631.6</v>
      </c>
      <c r="BD181" s="108">
        <f t="shared" si="334"/>
        <v>10514</v>
      </c>
      <c r="BE181" s="108">
        <f t="shared" si="335"/>
        <v>0</v>
      </c>
      <c r="BF181" s="108">
        <f t="shared" si="336"/>
        <v>0</v>
      </c>
      <c r="BG181" s="108">
        <f t="shared" si="337"/>
        <v>0</v>
      </c>
      <c r="BH181" s="108">
        <f t="shared" si="423"/>
        <v>10514</v>
      </c>
      <c r="BI181" s="108">
        <f t="shared" ref="BI181:BT181" si="472">SUM(BI182:BI188)</f>
        <v>0</v>
      </c>
      <c r="BJ181" s="108">
        <f t="shared" si="472"/>
        <v>0</v>
      </c>
      <c r="BK181" s="108">
        <f t="shared" si="472"/>
        <v>0</v>
      </c>
      <c r="BL181" s="108">
        <f t="shared" si="472"/>
        <v>0</v>
      </c>
      <c r="BM181" s="108">
        <f t="shared" si="472"/>
        <v>0</v>
      </c>
      <c r="BN181" s="108">
        <f t="shared" si="472"/>
        <v>0</v>
      </c>
      <c r="BO181" s="108">
        <f t="shared" si="472"/>
        <v>0</v>
      </c>
      <c r="BP181" s="108">
        <f t="shared" si="472"/>
        <v>0</v>
      </c>
      <c r="BQ181" s="108">
        <f t="shared" si="472"/>
        <v>0</v>
      </c>
      <c r="BR181" s="108">
        <f t="shared" si="472"/>
        <v>0</v>
      </c>
      <c r="BS181" s="108">
        <f t="shared" si="472"/>
        <v>0</v>
      </c>
      <c r="BT181" s="108">
        <f t="shared" si="472"/>
        <v>10514</v>
      </c>
      <c r="BU181" s="108">
        <f t="shared" si="338"/>
        <v>40192</v>
      </c>
      <c r="BV181" s="108">
        <f t="shared" si="339"/>
        <v>0</v>
      </c>
      <c r="BW181" s="108">
        <f t="shared" si="340"/>
        <v>0</v>
      </c>
      <c r="BX181" s="108">
        <f t="shared" si="341"/>
        <v>0</v>
      </c>
      <c r="BY181" s="108">
        <f t="shared" si="424"/>
        <v>40192</v>
      </c>
      <c r="BZ181" s="108">
        <f t="shared" ref="BZ181:CK181" si="473">SUM(BZ182:BZ188)</f>
        <v>0</v>
      </c>
      <c r="CA181" s="108">
        <f t="shared" si="473"/>
        <v>0</v>
      </c>
      <c r="CB181" s="108">
        <f t="shared" si="473"/>
        <v>0</v>
      </c>
      <c r="CC181" s="108">
        <f t="shared" si="473"/>
        <v>0</v>
      </c>
      <c r="CD181" s="108">
        <f t="shared" si="473"/>
        <v>0</v>
      </c>
      <c r="CE181" s="108">
        <f t="shared" si="473"/>
        <v>0</v>
      </c>
      <c r="CF181" s="108">
        <f t="shared" si="473"/>
        <v>0</v>
      </c>
      <c r="CG181" s="108">
        <f t="shared" si="473"/>
        <v>0</v>
      </c>
      <c r="CH181" s="108">
        <f t="shared" si="473"/>
        <v>0</v>
      </c>
      <c r="CI181" s="108">
        <f t="shared" si="473"/>
        <v>0</v>
      </c>
      <c r="CJ181" s="108">
        <f t="shared" si="473"/>
        <v>0</v>
      </c>
      <c r="CK181" s="108">
        <f t="shared" si="473"/>
        <v>40192</v>
      </c>
      <c r="CL181" s="108">
        <f t="shared" si="342"/>
        <v>69305</v>
      </c>
      <c r="CM181" s="108">
        <v>13943.8</v>
      </c>
      <c r="CN181" s="108">
        <v>15842.8</v>
      </c>
      <c r="CO181" s="108">
        <v>19058.900000000001</v>
      </c>
      <c r="CP181" s="108">
        <v>20459.5</v>
      </c>
      <c r="CQ181" s="108">
        <f t="shared" ref="CQ181:DB181" si="474">SUM(CQ182:CQ188)</f>
        <v>5817.5</v>
      </c>
      <c r="CR181" s="108">
        <f t="shared" si="474"/>
        <v>10362.299999999999</v>
      </c>
      <c r="CS181" s="108">
        <f t="shared" si="474"/>
        <v>13943.8</v>
      </c>
      <c r="CT181" s="108">
        <v>19034.2</v>
      </c>
      <c r="CU181" s="108">
        <f t="shared" si="474"/>
        <v>23668.6</v>
      </c>
      <c r="CV181" s="108">
        <f t="shared" si="474"/>
        <v>29786.6</v>
      </c>
      <c r="CW181" s="108">
        <f t="shared" si="474"/>
        <v>36458</v>
      </c>
      <c r="CX181" s="108">
        <f t="shared" si="474"/>
        <v>42460.4</v>
      </c>
      <c r="CY181" s="108">
        <f t="shared" si="474"/>
        <v>48845.5</v>
      </c>
      <c r="CZ181" s="108">
        <f t="shared" si="474"/>
        <v>51605.8</v>
      </c>
      <c r="DA181" s="108">
        <f t="shared" si="474"/>
        <v>61829.599999999999</v>
      </c>
      <c r="DB181" s="108">
        <f t="shared" si="474"/>
        <v>69305</v>
      </c>
      <c r="DC181" s="108">
        <f t="shared" si="419"/>
        <v>80443</v>
      </c>
      <c r="DD181" s="108">
        <v>23092.799999999999</v>
      </c>
      <c r="DE181" s="108">
        <v>21556.5</v>
      </c>
      <c r="DF181" s="108">
        <v>15115.4</v>
      </c>
      <c r="DG181" s="108">
        <v>20678.3</v>
      </c>
      <c r="DH181" s="108">
        <f t="shared" ref="DH181:DS181" si="475">SUM(DH182:DH188)</f>
        <v>4422.3</v>
      </c>
      <c r="DI181" s="108">
        <f t="shared" si="475"/>
        <v>12121.2</v>
      </c>
      <c r="DJ181" s="108">
        <f t="shared" si="475"/>
        <v>23092.799999999999</v>
      </c>
      <c r="DK181" s="108">
        <f t="shared" si="475"/>
        <v>46013.2</v>
      </c>
      <c r="DL181" s="108">
        <f t="shared" si="475"/>
        <v>37837.200000000004</v>
      </c>
      <c r="DM181" s="108">
        <f t="shared" si="475"/>
        <v>44649.3</v>
      </c>
      <c r="DN181" s="108">
        <f t="shared" si="475"/>
        <v>51218.999999999993</v>
      </c>
      <c r="DO181" s="108">
        <f t="shared" si="475"/>
        <v>57549</v>
      </c>
      <c r="DP181" s="108">
        <f t="shared" si="475"/>
        <v>59764.7</v>
      </c>
      <c r="DQ181" s="108">
        <f t="shared" si="475"/>
        <v>66915.199999999997</v>
      </c>
      <c r="DR181" s="108">
        <f t="shared" si="475"/>
        <v>71852.2</v>
      </c>
      <c r="DS181" s="108">
        <f t="shared" si="475"/>
        <v>80443</v>
      </c>
      <c r="DT181" s="108">
        <f t="shared" si="343"/>
        <v>147670</v>
      </c>
      <c r="DU181" s="108">
        <v>27188.5</v>
      </c>
      <c r="DV181" s="108">
        <v>36594.6</v>
      </c>
      <c r="DW181" s="108">
        <v>44931.6</v>
      </c>
      <c r="DX181" s="108">
        <v>38955.300000000003</v>
      </c>
      <c r="DY181" s="108">
        <f t="shared" ref="DY181:EI181" si="476">SUM(DY182:DY188)</f>
        <v>6096.0000000000009</v>
      </c>
      <c r="DZ181" s="108">
        <f t="shared" si="476"/>
        <v>15999.5</v>
      </c>
      <c r="EA181" s="108">
        <f t="shared" si="476"/>
        <v>27188.5</v>
      </c>
      <c r="EB181" s="108">
        <f t="shared" si="476"/>
        <v>38606.399999999994</v>
      </c>
      <c r="EC181" s="108">
        <f t="shared" si="476"/>
        <v>50817</v>
      </c>
      <c r="ED181" s="108">
        <f t="shared" si="476"/>
        <v>63783.1</v>
      </c>
      <c r="EE181" s="108">
        <f t="shared" si="476"/>
        <v>78407.600000000006</v>
      </c>
      <c r="EF181" s="108">
        <f t="shared" si="476"/>
        <v>93872.3</v>
      </c>
      <c r="EG181" s="108">
        <f t="shared" si="476"/>
        <v>108714.7</v>
      </c>
      <c r="EH181" s="108">
        <f t="shared" si="476"/>
        <v>123503.40000000001</v>
      </c>
      <c r="EI181" s="108">
        <f t="shared" si="476"/>
        <v>132516.5</v>
      </c>
      <c r="EJ181" s="108">
        <v>147670</v>
      </c>
      <c r="EK181" s="108">
        <v>139095</v>
      </c>
      <c r="EL181" s="108">
        <v>31241</v>
      </c>
      <c r="EM181" s="108">
        <v>32334.2</v>
      </c>
      <c r="EN181" s="108">
        <v>39120</v>
      </c>
      <c r="EO181" s="108">
        <v>36399.800000000003</v>
      </c>
      <c r="EP181" s="108">
        <f>SUM(EP182:EP188)</f>
        <v>7032.6</v>
      </c>
      <c r="EQ181" s="108">
        <f>SUM(EQ182:EQ188)</f>
        <v>18992.8</v>
      </c>
      <c r="ER181" s="108">
        <f>SUM(ER182:ER188)</f>
        <v>31241</v>
      </c>
      <c r="ES181" s="108">
        <f>SUM(ES182:ES188)</f>
        <v>42292.2</v>
      </c>
      <c r="ET181" s="108">
        <v>53086.1</v>
      </c>
      <c r="EU181" s="108">
        <f>SUM(EU182:EU188)</f>
        <v>63575.199999999997</v>
      </c>
      <c r="EV181" s="108">
        <f>SUM(EV182:EV188)</f>
        <v>79964.5</v>
      </c>
      <c r="EW181" s="108">
        <f>SUM(EW182:EW188)</f>
        <v>91184.2</v>
      </c>
      <c r="EX181" s="108">
        <v>102695.2</v>
      </c>
      <c r="EY181" s="108">
        <v>112654.9</v>
      </c>
      <c r="EZ181" s="108">
        <v>123705.60000000001</v>
      </c>
      <c r="FA181" s="108">
        <v>139095</v>
      </c>
      <c r="FB181" s="108">
        <v>180780</v>
      </c>
      <c r="FC181" s="108">
        <v>36091.5</v>
      </c>
      <c r="FD181" s="108">
        <v>46287.9</v>
      </c>
      <c r="FE181" s="108">
        <v>50903.6</v>
      </c>
      <c r="FF181" s="108">
        <v>47497</v>
      </c>
      <c r="FG181" s="108">
        <v>8239.7999999999993</v>
      </c>
      <c r="FH181" s="108">
        <v>22131.200000000001</v>
      </c>
      <c r="FI181" s="108">
        <v>36091.5</v>
      </c>
      <c r="FJ181" s="108">
        <v>50276.2</v>
      </c>
      <c r="FK181" s="108">
        <v>64733.599999999999</v>
      </c>
      <c r="FL181" s="108">
        <v>82379.399999999994</v>
      </c>
      <c r="FM181" s="108">
        <v>102827.8</v>
      </c>
      <c r="FN181" s="108">
        <v>118203</v>
      </c>
      <c r="FO181" s="108">
        <v>133283</v>
      </c>
      <c r="FP181" s="108">
        <v>147518</v>
      </c>
      <c r="FQ181" s="108">
        <v>161873.29999999999</v>
      </c>
      <c r="FR181" s="108">
        <v>180780</v>
      </c>
      <c r="FS181" s="108">
        <v>191875</v>
      </c>
      <c r="FT181" s="108">
        <v>37143</v>
      </c>
      <c r="FU181" s="108">
        <v>51693.2</v>
      </c>
      <c r="FV181" s="108">
        <v>52720.1</v>
      </c>
      <c r="FW181" s="108">
        <v>50318.7</v>
      </c>
      <c r="FX181" s="108">
        <v>9261.5</v>
      </c>
      <c r="FY181" s="108">
        <v>23320.6</v>
      </c>
      <c r="FZ181" s="108">
        <f>SUM(FZ182:FZ188)</f>
        <v>37143</v>
      </c>
      <c r="GA181" s="108">
        <v>54492.9</v>
      </c>
      <c r="GB181" s="108">
        <v>70129.899999999994</v>
      </c>
      <c r="GC181" s="108">
        <v>88836.2</v>
      </c>
      <c r="GD181" s="108">
        <v>105435.6</v>
      </c>
      <c r="GE181" s="108">
        <v>122743.8</v>
      </c>
      <c r="GF181" s="108">
        <v>141556.29999999999</v>
      </c>
      <c r="GG181" s="108">
        <v>160840.79999999999</v>
      </c>
      <c r="GH181" s="108">
        <v>176155.8</v>
      </c>
      <c r="GI181" s="108">
        <v>191875</v>
      </c>
      <c r="GJ181" s="108">
        <v>179646.2</v>
      </c>
      <c r="GK181" s="108">
        <v>39428.6</v>
      </c>
      <c r="GL181" s="108">
        <v>48423.3</v>
      </c>
      <c r="GM181" s="108">
        <v>48819.199999999997</v>
      </c>
      <c r="GN181" s="108">
        <v>42974.9</v>
      </c>
      <c r="GO181" s="108">
        <v>11904.2</v>
      </c>
      <c r="GP181" s="108">
        <v>26297.5</v>
      </c>
      <c r="GQ181" s="108">
        <v>39428.6</v>
      </c>
      <c r="GR181" s="108">
        <v>55104.800000000003</v>
      </c>
      <c r="GS181" s="108">
        <v>71623.600000000006</v>
      </c>
      <c r="GT181" s="108">
        <v>87851.9</v>
      </c>
      <c r="GU181" s="108">
        <v>103954.9</v>
      </c>
      <c r="GV181" s="108">
        <v>120087.8</v>
      </c>
      <c r="GW181" s="108">
        <v>136671.1</v>
      </c>
      <c r="GX181" s="108">
        <v>151985.4</v>
      </c>
      <c r="GY181" s="108">
        <v>165786.6</v>
      </c>
      <c r="GZ181" s="108">
        <v>179646</v>
      </c>
      <c r="HA181" s="108">
        <v>237217.8</v>
      </c>
      <c r="HB181" s="108">
        <v>39038.699999999997</v>
      </c>
      <c r="HC181" s="108">
        <v>58096.4</v>
      </c>
      <c r="HD181" s="108">
        <v>59617.599999999999</v>
      </c>
      <c r="HE181" s="108">
        <v>80465.100000000006</v>
      </c>
      <c r="HF181" s="108">
        <v>11298.7</v>
      </c>
      <c r="HG181" s="108">
        <v>23657.9</v>
      </c>
      <c r="HH181" s="108">
        <v>39038.699999999997</v>
      </c>
      <c r="HI181" s="108">
        <v>58707.3</v>
      </c>
      <c r="HJ181" s="108">
        <v>76530.2</v>
      </c>
      <c r="HK181" s="108">
        <v>97135.1</v>
      </c>
      <c r="HL181" s="108">
        <v>117283.5</v>
      </c>
      <c r="HM181" s="108">
        <v>136805.20000000001</v>
      </c>
      <c r="HN181" s="108">
        <v>156752.70000000001</v>
      </c>
      <c r="HO181" s="108">
        <v>182327.1</v>
      </c>
      <c r="HP181" s="108">
        <v>206229.6</v>
      </c>
      <c r="HQ181" s="108">
        <v>237217.8</v>
      </c>
      <c r="HR181" s="108">
        <v>273491.8</v>
      </c>
      <c r="HS181" s="108">
        <v>63005.8</v>
      </c>
      <c r="HT181" s="108">
        <v>70662.3</v>
      </c>
      <c r="HU181" s="108">
        <v>64877.5</v>
      </c>
      <c r="HV181" s="108">
        <v>74946.2</v>
      </c>
      <c r="HW181" s="108">
        <v>22911.7</v>
      </c>
      <c r="HX181" s="108">
        <v>42600</v>
      </c>
      <c r="HY181" s="108">
        <v>63005.8</v>
      </c>
      <c r="HZ181" s="108">
        <v>86441.9</v>
      </c>
      <c r="IA181" s="108">
        <v>109359.4</v>
      </c>
      <c r="IB181" s="108">
        <v>133668.1</v>
      </c>
      <c r="IC181" s="108">
        <v>157724.4</v>
      </c>
      <c r="ID181" s="108">
        <v>177144.8</v>
      </c>
      <c r="IE181" s="108">
        <v>198545.6</v>
      </c>
      <c r="IF181" s="108">
        <v>223120.6</v>
      </c>
      <c r="IG181" s="108">
        <v>244391.1</v>
      </c>
      <c r="IH181" s="108">
        <v>273491.8</v>
      </c>
    </row>
    <row r="182" spans="1:242" s="32" customFormat="1" ht="24" customHeight="1" x14ac:dyDescent="0.2">
      <c r="A182" s="112" t="s">
        <v>361</v>
      </c>
      <c r="B182" s="51">
        <v>171</v>
      </c>
      <c r="C182" s="51" t="s">
        <v>362</v>
      </c>
      <c r="D182" s="33"/>
      <c r="E182" s="108">
        <f t="shared" si="407"/>
        <v>0</v>
      </c>
      <c r="F182" s="108">
        <f t="shared" si="325"/>
        <v>0</v>
      </c>
      <c r="G182" s="108">
        <f t="shared" si="326"/>
        <v>0</v>
      </c>
      <c r="H182" s="108">
        <f t="shared" si="327"/>
        <v>0</v>
      </c>
      <c r="I182" s="108">
        <f t="shared" si="420"/>
        <v>0</v>
      </c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/>
      <c r="V182" s="108">
        <f t="shared" si="409"/>
        <v>0</v>
      </c>
      <c r="W182" s="108">
        <f t="shared" si="328"/>
        <v>0</v>
      </c>
      <c r="X182" s="108">
        <f t="shared" si="329"/>
        <v>0</v>
      </c>
      <c r="Y182" s="108">
        <f t="shared" si="330"/>
        <v>0</v>
      </c>
      <c r="Z182" s="108">
        <f t="shared" si="421"/>
        <v>0</v>
      </c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>
        <f t="shared" si="411"/>
        <v>0</v>
      </c>
      <c r="AN182" s="108">
        <f t="shared" si="331"/>
        <v>0</v>
      </c>
      <c r="AO182" s="108">
        <f t="shared" si="332"/>
        <v>0</v>
      </c>
      <c r="AP182" s="108">
        <f t="shared" si="333"/>
        <v>0</v>
      </c>
      <c r="AQ182" s="108">
        <f t="shared" si="422"/>
        <v>0</v>
      </c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8"/>
      <c r="BD182" s="108">
        <f t="shared" si="334"/>
        <v>0</v>
      </c>
      <c r="BE182" s="108">
        <f t="shared" si="335"/>
        <v>0</v>
      </c>
      <c r="BF182" s="108">
        <f t="shared" si="336"/>
        <v>0</v>
      </c>
      <c r="BG182" s="108">
        <f t="shared" si="337"/>
        <v>0</v>
      </c>
      <c r="BH182" s="108">
        <f t="shared" si="423"/>
        <v>0</v>
      </c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08">
        <f t="shared" si="338"/>
        <v>0</v>
      </c>
      <c r="BV182" s="108">
        <f t="shared" si="339"/>
        <v>0</v>
      </c>
      <c r="BW182" s="108">
        <f t="shared" si="340"/>
        <v>0</v>
      </c>
      <c r="BX182" s="108">
        <f t="shared" si="341"/>
        <v>0</v>
      </c>
      <c r="BY182" s="108">
        <f t="shared" si="424"/>
        <v>0</v>
      </c>
      <c r="BZ182" s="108"/>
      <c r="CA182" s="108"/>
      <c r="CB182" s="108"/>
      <c r="CC182" s="108"/>
      <c r="CD182" s="108"/>
      <c r="CE182" s="108"/>
      <c r="CF182" s="108"/>
      <c r="CG182" s="108"/>
      <c r="CH182" s="108"/>
      <c r="CI182" s="108"/>
      <c r="CJ182" s="108"/>
      <c r="CK182" s="108"/>
      <c r="CL182" s="108">
        <f t="shared" si="342"/>
        <v>0</v>
      </c>
      <c r="CM182" s="108">
        <v>0</v>
      </c>
      <c r="CN182" s="108">
        <v>0</v>
      </c>
      <c r="CO182" s="108">
        <v>0</v>
      </c>
      <c r="CP182" s="108">
        <v>0</v>
      </c>
      <c r="CQ182" s="108"/>
      <c r="CR182" s="108"/>
      <c r="CS182" s="108"/>
      <c r="CT182" s="108"/>
      <c r="CU182" s="108"/>
      <c r="CV182" s="108"/>
      <c r="CW182" s="108"/>
      <c r="CX182" s="108"/>
      <c r="CY182" s="108"/>
      <c r="CZ182" s="108"/>
      <c r="DA182" s="108"/>
      <c r="DB182" s="108"/>
      <c r="DC182" s="108">
        <f t="shared" si="419"/>
        <v>0</v>
      </c>
      <c r="DD182" s="108">
        <v>0</v>
      </c>
      <c r="DE182" s="108">
        <v>0</v>
      </c>
      <c r="DF182" s="108">
        <v>0</v>
      </c>
      <c r="DG182" s="108">
        <v>0</v>
      </c>
      <c r="DH182" s="108"/>
      <c r="DI182" s="108"/>
      <c r="DJ182" s="108"/>
      <c r="DK182" s="108"/>
      <c r="DL182" s="108"/>
      <c r="DM182" s="108"/>
      <c r="DN182" s="108"/>
      <c r="DO182" s="108"/>
      <c r="DP182" s="108"/>
      <c r="DQ182" s="108"/>
      <c r="DR182" s="108"/>
      <c r="DS182" s="108"/>
      <c r="DT182" s="108">
        <f t="shared" si="343"/>
        <v>0</v>
      </c>
      <c r="DU182" s="108">
        <v>0</v>
      </c>
      <c r="DV182" s="108">
        <v>0</v>
      </c>
      <c r="DW182" s="108">
        <v>0</v>
      </c>
      <c r="DX182" s="108">
        <v>0</v>
      </c>
      <c r="DY182" s="108"/>
      <c r="DZ182" s="108"/>
      <c r="EA182" s="108"/>
      <c r="EB182" s="108"/>
      <c r="EC182" s="108"/>
      <c r="ED182" s="108"/>
      <c r="EE182" s="108"/>
      <c r="EF182" s="108"/>
      <c r="EG182" s="108"/>
      <c r="EH182" s="108"/>
      <c r="EI182" s="108"/>
      <c r="EJ182" s="108"/>
      <c r="EK182" s="108">
        <v>0</v>
      </c>
      <c r="EL182" s="108">
        <v>0</v>
      </c>
      <c r="EM182" s="108">
        <v>0</v>
      </c>
      <c r="EN182" s="108">
        <v>0</v>
      </c>
      <c r="EO182" s="108">
        <v>0</v>
      </c>
      <c r="EP182" s="108"/>
      <c r="EQ182" s="108"/>
      <c r="ER182" s="108"/>
      <c r="ES182" s="108"/>
      <c r="ET182" s="108"/>
      <c r="EU182" s="108"/>
      <c r="EV182" s="108"/>
      <c r="EW182" s="108"/>
      <c r="EX182" s="108"/>
      <c r="EY182" s="108"/>
      <c r="EZ182" s="108"/>
      <c r="FA182" s="108"/>
      <c r="FB182" s="108">
        <v>1141</v>
      </c>
      <c r="FC182" s="108">
        <v>236.4</v>
      </c>
      <c r="FD182" s="108">
        <v>298.7</v>
      </c>
      <c r="FE182" s="108">
        <v>300.2</v>
      </c>
      <c r="FF182" s="108">
        <v>305.7</v>
      </c>
      <c r="FG182" s="108">
        <v>69.400000000000006</v>
      </c>
      <c r="FH182" s="108">
        <v>157.30000000000001</v>
      </c>
      <c r="FI182" s="108">
        <v>236.4</v>
      </c>
      <c r="FJ182" s="108">
        <v>338.3</v>
      </c>
      <c r="FK182" s="108">
        <v>419.1</v>
      </c>
      <c r="FL182" s="108">
        <v>535.1</v>
      </c>
      <c r="FM182" s="108">
        <v>546.20000000000005</v>
      </c>
      <c r="FN182" s="108">
        <v>771.7</v>
      </c>
      <c r="FO182" s="108">
        <v>835.3</v>
      </c>
      <c r="FP182" s="108">
        <v>919.7</v>
      </c>
      <c r="FQ182" s="108">
        <v>987.5</v>
      </c>
      <c r="FR182" s="108">
        <v>1141</v>
      </c>
      <c r="FS182" s="108">
        <v>1062</v>
      </c>
      <c r="FT182" s="108">
        <v>274.7</v>
      </c>
      <c r="FU182" s="108">
        <v>229.2</v>
      </c>
      <c r="FV182" s="108">
        <v>227</v>
      </c>
      <c r="FW182" s="108">
        <v>331.1</v>
      </c>
      <c r="FX182" s="108">
        <v>39.1</v>
      </c>
      <c r="FY182" s="108">
        <v>174.7</v>
      </c>
      <c r="FZ182" s="108">
        <v>274.7</v>
      </c>
      <c r="GA182" s="108">
        <v>347.9</v>
      </c>
      <c r="GB182" s="108">
        <v>409.1</v>
      </c>
      <c r="GC182" s="108">
        <v>503.9</v>
      </c>
      <c r="GD182" s="108">
        <v>576.79999999999995</v>
      </c>
      <c r="GE182" s="108">
        <v>603.9</v>
      </c>
      <c r="GF182" s="108">
        <v>730.9</v>
      </c>
      <c r="GG182" s="108">
        <v>853.5</v>
      </c>
      <c r="GH182" s="108">
        <v>945.5</v>
      </c>
      <c r="GI182" s="108">
        <v>1062</v>
      </c>
      <c r="GJ182" s="108">
        <v>1323.6</v>
      </c>
      <c r="GK182" s="108">
        <v>287.7</v>
      </c>
      <c r="GL182" s="108">
        <v>338.3</v>
      </c>
      <c r="GM182" s="108">
        <v>300.10000000000002</v>
      </c>
      <c r="GN182" s="108">
        <v>397.5</v>
      </c>
      <c r="GO182" s="108">
        <v>74.7</v>
      </c>
      <c r="GP182" s="108">
        <v>201.7</v>
      </c>
      <c r="GQ182" s="108">
        <v>287.7</v>
      </c>
      <c r="GR182" s="108">
        <v>418.5</v>
      </c>
      <c r="GS182" s="108">
        <v>548.70000000000005</v>
      </c>
      <c r="GT182" s="108">
        <v>626</v>
      </c>
      <c r="GU182" s="108">
        <v>722.8</v>
      </c>
      <c r="GV182" s="108">
        <v>722.8</v>
      </c>
      <c r="GW182" s="108">
        <v>926.1</v>
      </c>
      <c r="GX182" s="108">
        <v>1062.5</v>
      </c>
      <c r="GY182" s="108">
        <v>1210.5999999999999</v>
      </c>
      <c r="GZ182" s="108">
        <v>1323.6</v>
      </c>
      <c r="HA182" s="108">
        <v>1601.7</v>
      </c>
      <c r="HB182" s="108">
        <v>339.8</v>
      </c>
      <c r="HC182" s="108">
        <v>390.6</v>
      </c>
      <c r="HD182" s="108">
        <v>425.6</v>
      </c>
      <c r="HE182" s="108">
        <v>445.7</v>
      </c>
      <c r="HF182" s="108">
        <v>92.3</v>
      </c>
      <c r="HG182" s="108">
        <v>187.5</v>
      </c>
      <c r="HH182" s="108">
        <v>339.8</v>
      </c>
      <c r="HI182" s="108">
        <v>494.2</v>
      </c>
      <c r="HJ182" s="108">
        <v>619.29999999999995</v>
      </c>
      <c r="HK182" s="108">
        <v>730.4</v>
      </c>
      <c r="HL182" s="108">
        <v>851.5</v>
      </c>
      <c r="HM182" s="108">
        <v>983.6</v>
      </c>
      <c r="HN182" s="108">
        <v>1156</v>
      </c>
      <c r="HO182" s="108">
        <v>1287.7</v>
      </c>
      <c r="HP182" s="108">
        <v>1439.5</v>
      </c>
      <c r="HQ182" s="108">
        <v>1601.7</v>
      </c>
      <c r="HR182" s="108">
        <v>1678.6</v>
      </c>
      <c r="HS182" s="108">
        <v>328.9</v>
      </c>
      <c r="HT182" s="108">
        <v>371</v>
      </c>
      <c r="HU182" s="108">
        <v>544.29999999999995</v>
      </c>
      <c r="HV182" s="108">
        <v>434.4</v>
      </c>
      <c r="HW182" s="108">
        <v>112.6</v>
      </c>
      <c r="HX182" s="108">
        <v>233.3</v>
      </c>
      <c r="HY182" s="108">
        <v>328.9</v>
      </c>
      <c r="HZ182" s="108">
        <v>441</v>
      </c>
      <c r="IA182" s="108">
        <v>534.9</v>
      </c>
      <c r="IB182" s="108">
        <v>699.9</v>
      </c>
      <c r="IC182" s="108">
        <v>891.5</v>
      </c>
      <c r="ID182" s="108">
        <v>1049.8</v>
      </c>
      <c r="IE182" s="108">
        <v>1244.2</v>
      </c>
      <c r="IF182" s="108">
        <v>1348.9</v>
      </c>
      <c r="IG182" s="108">
        <v>1470.9</v>
      </c>
      <c r="IH182" s="108">
        <v>1678.6</v>
      </c>
    </row>
    <row r="183" spans="1:242" s="32" customFormat="1" ht="12.95" customHeight="1" x14ac:dyDescent="0.2">
      <c r="A183" s="112" t="s">
        <v>363</v>
      </c>
      <c r="B183" s="51">
        <v>172</v>
      </c>
      <c r="C183" s="51" t="s">
        <v>364</v>
      </c>
      <c r="D183" s="33"/>
      <c r="E183" s="108">
        <f t="shared" si="407"/>
        <v>0</v>
      </c>
      <c r="F183" s="108">
        <f t="shared" si="325"/>
        <v>0</v>
      </c>
      <c r="G183" s="108">
        <f t="shared" si="326"/>
        <v>0</v>
      </c>
      <c r="H183" s="108">
        <f t="shared" si="327"/>
        <v>0</v>
      </c>
      <c r="I183" s="108">
        <f t="shared" si="420"/>
        <v>0</v>
      </c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>
        <f t="shared" si="409"/>
        <v>0</v>
      </c>
      <c r="W183" s="108">
        <f t="shared" si="328"/>
        <v>0</v>
      </c>
      <c r="X183" s="108">
        <f t="shared" si="329"/>
        <v>0</v>
      </c>
      <c r="Y183" s="108">
        <f t="shared" si="330"/>
        <v>0</v>
      </c>
      <c r="Z183" s="108">
        <f t="shared" si="421"/>
        <v>0</v>
      </c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>
        <f t="shared" si="411"/>
        <v>0</v>
      </c>
      <c r="AN183" s="108">
        <f t="shared" si="331"/>
        <v>0</v>
      </c>
      <c r="AO183" s="108">
        <f t="shared" si="332"/>
        <v>0</v>
      </c>
      <c r="AP183" s="108">
        <f t="shared" si="333"/>
        <v>0</v>
      </c>
      <c r="AQ183" s="108">
        <f t="shared" si="422"/>
        <v>0</v>
      </c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>
        <f t="shared" si="334"/>
        <v>0</v>
      </c>
      <c r="BE183" s="108">
        <f t="shared" si="335"/>
        <v>0</v>
      </c>
      <c r="BF183" s="108">
        <f t="shared" si="336"/>
        <v>0</v>
      </c>
      <c r="BG183" s="108">
        <f t="shared" si="337"/>
        <v>0</v>
      </c>
      <c r="BH183" s="108">
        <f t="shared" si="423"/>
        <v>0</v>
      </c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>
        <f t="shared" si="338"/>
        <v>0</v>
      </c>
      <c r="BV183" s="108">
        <f t="shared" si="339"/>
        <v>0</v>
      </c>
      <c r="BW183" s="108">
        <f t="shared" si="340"/>
        <v>0</v>
      </c>
      <c r="BX183" s="108">
        <f t="shared" si="341"/>
        <v>0</v>
      </c>
      <c r="BY183" s="108">
        <f t="shared" si="424"/>
        <v>0</v>
      </c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>
        <f t="shared" si="342"/>
        <v>0</v>
      </c>
      <c r="CM183" s="108">
        <v>0</v>
      </c>
      <c r="CN183" s="108">
        <v>0</v>
      </c>
      <c r="CO183" s="108">
        <v>0</v>
      </c>
      <c r="CP183" s="108">
        <v>0</v>
      </c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>
        <f t="shared" si="419"/>
        <v>0</v>
      </c>
      <c r="DD183" s="108">
        <v>0</v>
      </c>
      <c r="DE183" s="108">
        <v>0</v>
      </c>
      <c r="DF183" s="108">
        <v>0</v>
      </c>
      <c r="DG183" s="108">
        <v>0</v>
      </c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>
        <f t="shared" si="343"/>
        <v>0</v>
      </c>
      <c r="DU183" s="108">
        <v>0</v>
      </c>
      <c r="DV183" s="108">
        <v>0</v>
      </c>
      <c r="DW183" s="108">
        <v>0</v>
      </c>
      <c r="DX183" s="108">
        <v>0</v>
      </c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>
        <v>0</v>
      </c>
      <c r="EL183" s="108">
        <v>0</v>
      </c>
      <c r="EM183" s="108">
        <v>0</v>
      </c>
      <c r="EN183" s="108">
        <v>0</v>
      </c>
      <c r="EO183" s="108">
        <v>0</v>
      </c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/>
      <c r="FB183" s="108">
        <v>0</v>
      </c>
      <c r="FC183" s="108">
        <v>0</v>
      </c>
      <c r="FD183" s="108">
        <v>0</v>
      </c>
      <c r="FE183" s="108">
        <v>0</v>
      </c>
      <c r="FF183" s="108">
        <v>0</v>
      </c>
      <c r="FG183" s="108"/>
      <c r="FH183" s="108"/>
      <c r="FI183" s="108"/>
      <c r="FJ183" s="108"/>
      <c r="FK183" s="108"/>
      <c r="FL183" s="108"/>
      <c r="FM183" s="108"/>
      <c r="FN183" s="108"/>
      <c r="FO183" s="108"/>
      <c r="FP183" s="108"/>
      <c r="FQ183" s="108"/>
      <c r="FR183" s="108"/>
      <c r="FS183" s="108"/>
      <c r="FT183" s="108"/>
      <c r="FU183" s="108"/>
      <c r="FV183" s="108"/>
      <c r="FW183" s="108">
        <v>0</v>
      </c>
      <c r="FX183" s="108"/>
      <c r="FY183" s="108"/>
      <c r="FZ183" s="108"/>
      <c r="GA183" s="108"/>
      <c r="GB183" s="108"/>
      <c r="GC183" s="108"/>
      <c r="GD183" s="108"/>
      <c r="GE183" s="108"/>
      <c r="GF183" s="108"/>
      <c r="GG183" s="108"/>
      <c r="GH183" s="108"/>
      <c r="GI183" s="108"/>
      <c r="GJ183" s="108"/>
      <c r="GK183" s="108"/>
      <c r="GL183" s="108"/>
      <c r="GM183" s="108"/>
      <c r="GN183" s="108">
        <v>0</v>
      </c>
      <c r="GO183" s="108"/>
      <c r="GP183" s="108"/>
      <c r="GQ183" s="108"/>
      <c r="GR183" s="108"/>
      <c r="GS183" s="108"/>
      <c r="GT183" s="108"/>
      <c r="GU183" s="108"/>
      <c r="GV183" s="108"/>
      <c r="GW183" s="108"/>
      <c r="GX183" s="108"/>
      <c r="GY183" s="108"/>
      <c r="GZ183" s="108"/>
      <c r="HA183" s="108"/>
      <c r="HB183" s="108"/>
      <c r="HC183" s="108"/>
      <c r="HD183" s="108"/>
      <c r="HE183" s="108"/>
      <c r="HF183" s="108"/>
      <c r="HG183" s="108"/>
      <c r="HH183" s="108"/>
      <c r="HI183" s="108"/>
      <c r="HJ183" s="108"/>
      <c r="HK183" s="108"/>
      <c r="HL183" s="108"/>
      <c r="HM183" s="108"/>
      <c r="HN183" s="108"/>
      <c r="HO183" s="108"/>
      <c r="HP183" s="108"/>
      <c r="HQ183" s="108"/>
      <c r="HR183" s="108"/>
      <c r="HS183" s="108"/>
      <c r="HT183" s="108"/>
      <c r="HU183" s="108"/>
      <c r="HV183" s="108"/>
      <c r="HW183" s="108"/>
      <c r="HX183" s="108"/>
      <c r="HY183" s="108"/>
      <c r="HZ183" s="108"/>
      <c r="IA183" s="108"/>
      <c r="IB183" s="108"/>
      <c r="IC183" s="108"/>
      <c r="ID183" s="108"/>
      <c r="IE183" s="108"/>
      <c r="IF183" s="108"/>
      <c r="IG183" s="108"/>
      <c r="IH183" s="108"/>
    </row>
    <row r="184" spans="1:242" s="32" customFormat="1" ht="24.95" customHeight="1" x14ac:dyDescent="0.2">
      <c r="A184" s="112" t="s">
        <v>365</v>
      </c>
      <c r="B184" s="51">
        <v>173</v>
      </c>
      <c r="C184" s="51" t="s">
        <v>366</v>
      </c>
      <c r="D184" s="33"/>
      <c r="E184" s="108">
        <f t="shared" si="407"/>
        <v>0</v>
      </c>
      <c r="F184" s="108">
        <f t="shared" si="325"/>
        <v>0</v>
      </c>
      <c r="G184" s="108">
        <f t="shared" si="326"/>
        <v>0</v>
      </c>
      <c r="H184" s="108">
        <f t="shared" si="327"/>
        <v>0</v>
      </c>
      <c r="I184" s="108">
        <f t="shared" si="420"/>
        <v>0</v>
      </c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>
        <f t="shared" si="409"/>
        <v>0</v>
      </c>
      <c r="W184" s="108">
        <f t="shared" si="328"/>
        <v>0</v>
      </c>
      <c r="X184" s="108">
        <f t="shared" si="329"/>
        <v>0</v>
      </c>
      <c r="Y184" s="108">
        <f t="shared" si="330"/>
        <v>0</v>
      </c>
      <c r="Z184" s="108">
        <f t="shared" si="421"/>
        <v>0</v>
      </c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>
        <f t="shared" si="411"/>
        <v>0</v>
      </c>
      <c r="AN184" s="108">
        <f t="shared" si="331"/>
        <v>0</v>
      </c>
      <c r="AO184" s="108">
        <f t="shared" si="332"/>
        <v>0</v>
      </c>
      <c r="AP184" s="108">
        <f t="shared" si="333"/>
        <v>0</v>
      </c>
      <c r="AQ184" s="108">
        <f t="shared" si="422"/>
        <v>0</v>
      </c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>
        <f t="shared" si="334"/>
        <v>0</v>
      </c>
      <c r="BE184" s="108">
        <f t="shared" si="335"/>
        <v>0</v>
      </c>
      <c r="BF184" s="108">
        <f t="shared" si="336"/>
        <v>0</v>
      </c>
      <c r="BG184" s="108">
        <f t="shared" si="337"/>
        <v>0</v>
      </c>
      <c r="BH184" s="108">
        <f t="shared" si="423"/>
        <v>0</v>
      </c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/>
      <c r="BU184" s="108">
        <f t="shared" si="338"/>
        <v>0</v>
      </c>
      <c r="BV184" s="108">
        <f t="shared" si="339"/>
        <v>0</v>
      </c>
      <c r="BW184" s="108">
        <f t="shared" si="340"/>
        <v>0</v>
      </c>
      <c r="BX184" s="108">
        <f t="shared" si="341"/>
        <v>0</v>
      </c>
      <c r="BY184" s="108">
        <f t="shared" si="424"/>
        <v>0</v>
      </c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/>
      <c r="CJ184" s="108"/>
      <c r="CK184" s="108"/>
      <c r="CL184" s="108">
        <f t="shared" si="342"/>
        <v>0</v>
      </c>
      <c r="CM184" s="108">
        <v>0</v>
      </c>
      <c r="CN184" s="108">
        <v>0</v>
      </c>
      <c r="CO184" s="108">
        <v>0</v>
      </c>
      <c r="CP184" s="108">
        <v>0</v>
      </c>
      <c r="CQ184" s="108"/>
      <c r="CR184" s="108"/>
      <c r="CS184" s="108"/>
      <c r="CT184" s="108"/>
      <c r="CU184" s="108"/>
      <c r="CV184" s="108"/>
      <c r="CW184" s="108"/>
      <c r="CX184" s="108"/>
      <c r="CY184" s="108"/>
      <c r="CZ184" s="108"/>
      <c r="DA184" s="108"/>
      <c r="DB184" s="108"/>
      <c r="DC184" s="108">
        <f t="shared" si="419"/>
        <v>0</v>
      </c>
      <c r="DD184" s="108">
        <v>0</v>
      </c>
      <c r="DE184" s="108">
        <v>0</v>
      </c>
      <c r="DF184" s="108">
        <v>0</v>
      </c>
      <c r="DG184" s="108">
        <v>0</v>
      </c>
      <c r="DH184" s="108"/>
      <c r="DI184" s="108"/>
      <c r="DJ184" s="108"/>
      <c r="DK184" s="108"/>
      <c r="DL184" s="108"/>
      <c r="DM184" s="108"/>
      <c r="DN184" s="108"/>
      <c r="DO184" s="108"/>
      <c r="DP184" s="108"/>
      <c r="DQ184" s="108"/>
      <c r="DR184" s="108"/>
      <c r="DS184" s="108"/>
      <c r="DT184" s="108">
        <f t="shared" si="343"/>
        <v>0</v>
      </c>
      <c r="DU184" s="108">
        <v>0</v>
      </c>
      <c r="DV184" s="108">
        <v>0</v>
      </c>
      <c r="DW184" s="108">
        <v>0</v>
      </c>
      <c r="DX184" s="108">
        <v>0</v>
      </c>
      <c r="DY184" s="108"/>
      <c r="DZ184" s="108"/>
      <c r="EA184" s="108"/>
      <c r="EB184" s="108"/>
      <c r="EC184" s="108"/>
      <c r="ED184" s="108"/>
      <c r="EE184" s="108"/>
      <c r="EF184" s="108"/>
      <c r="EG184" s="108"/>
      <c r="EH184" s="108"/>
      <c r="EI184" s="108"/>
      <c r="EJ184" s="108"/>
      <c r="EK184" s="108">
        <v>0</v>
      </c>
      <c r="EL184" s="108">
        <v>0</v>
      </c>
      <c r="EM184" s="108">
        <v>0</v>
      </c>
      <c r="EN184" s="108">
        <v>0</v>
      </c>
      <c r="EO184" s="108">
        <v>0</v>
      </c>
      <c r="EP184" s="108"/>
      <c r="EQ184" s="108"/>
      <c r="ER184" s="108"/>
      <c r="ES184" s="108"/>
      <c r="ET184" s="108"/>
      <c r="EU184" s="108"/>
      <c r="EV184" s="108"/>
      <c r="EW184" s="108"/>
      <c r="EX184" s="108"/>
      <c r="EY184" s="108"/>
      <c r="EZ184" s="108"/>
      <c r="FA184" s="108"/>
      <c r="FB184" s="108">
        <v>0</v>
      </c>
      <c r="FC184" s="108">
        <v>0</v>
      </c>
      <c r="FD184" s="108">
        <v>0</v>
      </c>
      <c r="FE184" s="108">
        <v>0</v>
      </c>
      <c r="FF184" s="108">
        <v>0</v>
      </c>
      <c r="FG184" s="108"/>
      <c r="FH184" s="108"/>
      <c r="FI184" s="108"/>
      <c r="FJ184" s="108"/>
      <c r="FK184" s="108"/>
      <c r="FL184" s="108"/>
      <c r="FM184" s="108"/>
      <c r="FN184" s="108"/>
      <c r="FO184" s="108"/>
      <c r="FP184" s="108"/>
      <c r="FQ184" s="108"/>
      <c r="FR184" s="108"/>
      <c r="FS184" s="108"/>
      <c r="FT184" s="108"/>
      <c r="FU184" s="108"/>
      <c r="FV184" s="108"/>
      <c r="FW184" s="108">
        <v>0</v>
      </c>
      <c r="FX184" s="108"/>
      <c r="FY184" s="108"/>
      <c r="FZ184" s="108"/>
      <c r="GA184" s="108"/>
      <c r="GB184" s="108"/>
      <c r="GC184" s="108"/>
      <c r="GD184" s="108"/>
      <c r="GE184" s="108"/>
      <c r="GF184" s="108"/>
      <c r="GG184" s="108"/>
      <c r="GH184" s="108"/>
      <c r="GI184" s="108"/>
      <c r="GJ184" s="108"/>
      <c r="GK184" s="108"/>
      <c r="GL184" s="108"/>
      <c r="GM184" s="108"/>
      <c r="GN184" s="108">
        <v>0</v>
      </c>
      <c r="GO184" s="108"/>
      <c r="GP184" s="108"/>
      <c r="GQ184" s="108"/>
      <c r="GR184" s="108"/>
      <c r="GS184" s="108"/>
      <c r="GT184" s="108"/>
      <c r="GU184" s="108"/>
      <c r="GV184" s="108"/>
      <c r="GW184" s="108"/>
      <c r="GX184" s="108"/>
      <c r="GY184" s="108"/>
      <c r="GZ184" s="108"/>
      <c r="HA184" s="108"/>
      <c r="HB184" s="108"/>
      <c r="HC184" s="108"/>
      <c r="HD184" s="108"/>
      <c r="HE184" s="108"/>
      <c r="HF184" s="108"/>
      <c r="HG184" s="108"/>
      <c r="HH184" s="108"/>
      <c r="HI184" s="108"/>
      <c r="HJ184" s="108"/>
      <c r="HK184" s="108"/>
      <c r="HL184" s="108"/>
      <c r="HM184" s="108"/>
      <c r="HN184" s="108"/>
      <c r="HO184" s="108"/>
      <c r="HP184" s="108"/>
      <c r="HQ184" s="108"/>
      <c r="HR184" s="108"/>
      <c r="HS184" s="108"/>
      <c r="HT184" s="108"/>
      <c r="HU184" s="108"/>
      <c r="HV184" s="108"/>
      <c r="HW184" s="108"/>
      <c r="HX184" s="108"/>
      <c r="HY184" s="108"/>
      <c r="HZ184" s="108"/>
      <c r="IA184" s="108"/>
      <c r="IB184" s="108"/>
      <c r="IC184" s="108"/>
      <c r="ID184" s="108"/>
      <c r="IE184" s="108"/>
      <c r="IF184" s="108"/>
      <c r="IG184" s="108"/>
      <c r="IH184" s="108"/>
    </row>
    <row r="185" spans="1:242" s="32" customFormat="1" ht="36" customHeight="1" x14ac:dyDescent="0.2">
      <c r="A185" s="112" t="s">
        <v>367</v>
      </c>
      <c r="B185" s="51">
        <v>174</v>
      </c>
      <c r="C185" s="51" t="s">
        <v>368</v>
      </c>
      <c r="D185" s="33"/>
      <c r="E185" s="108">
        <f t="shared" si="407"/>
        <v>0</v>
      </c>
      <c r="F185" s="108">
        <f t="shared" si="325"/>
        <v>0</v>
      </c>
      <c r="G185" s="108">
        <f t="shared" si="326"/>
        <v>0</v>
      </c>
      <c r="H185" s="108">
        <f t="shared" si="327"/>
        <v>0</v>
      </c>
      <c r="I185" s="108">
        <f t="shared" si="420"/>
        <v>0</v>
      </c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>
        <f t="shared" si="409"/>
        <v>0</v>
      </c>
      <c r="W185" s="108">
        <f t="shared" si="328"/>
        <v>0</v>
      </c>
      <c r="X185" s="108">
        <f t="shared" si="329"/>
        <v>0</v>
      </c>
      <c r="Y185" s="108">
        <f t="shared" si="330"/>
        <v>0</v>
      </c>
      <c r="Z185" s="108">
        <f t="shared" si="421"/>
        <v>0</v>
      </c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>
        <f t="shared" si="411"/>
        <v>0</v>
      </c>
      <c r="AN185" s="108">
        <f t="shared" si="331"/>
        <v>0</v>
      </c>
      <c r="AO185" s="108">
        <f t="shared" si="332"/>
        <v>0</v>
      </c>
      <c r="AP185" s="108">
        <f t="shared" si="333"/>
        <v>0</v>
      </c>
      <c r="AQ185" s="108">
        <f t="shared" si="422"/>
        <v>0</v>
      </c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>
        <f t="shared" si="334"/>
        <v>0</v>
      </c>
      <c r="BE185" s="108">
        <f t="shared" si="335"/>
        <v>0</v>
      </c>
      <c r="BF185" s="108">
        <f t="shared" si="336"/>
        <v>0</v>
      </c>
      <c r="BG185" s="108">
        <f t="shared" si="337"/>
        <v>0</v>
      </c>
      <c r="BH185" s="108">
        <f t="shared" si="423"/>
        <v>0</v>
      </c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>
        <f t="shared" si="338"/>
        <v>0</v>
      </c>
      <c r="BV185" s="108">
        <f t="shared" si="339"/>
        <v>0</v>
      </c>
      <c r="BW185" s="108">
        <f t="shared" si="340"/>
        <v>0</v>
      </c>
      <c r="BX185" s="108">
        <f t="shared" si="341"/>
        <v>0</v>
      </c>
      <c r="BY185" s="108">
        <f t="shared" si="424"/>
        <v>0</v>
      </c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>
        <f t="shared" si="342"/>
        <v>9780</v>
      </c>
      <c r="CM185" s="108">
        <v>0</v>
      </c>
      <c r="CN185" s="108">
        <v>0</v>
      </c>
      <c r="CO185" s="108">
        <v>0</v>
      </c>
      <c r="CP185" s="108">
        <v>9780</v>
      </c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>
        <v>4589.2</v>
      </c>
      <c r="DB185" s="108">
        <v>9780</v>
      </c>
      <c r="DC185" s="108">
        <f t="shared" si="419"/>
        <v>5765</v>
      </c>
      <c r="DD185" s="108">
        <v>2092.6</v>
      </c>
      <c r="DE185" s="108">
        <v>5452.8</v>
      </c>
      <c r="DF185" s="108">
        <v>-1770.5</v>
      </c>
      <c r="DG185" s="108">
        <v>-9.8999999999996362</v>
      </c>
      <c r="DH185" s="108">
        <v>354.1</v>
      </c>
      <c r="DI185" s="108">
        <v>1079.5999999999999</v>
      </c>
      <c r="DJ185" s="108">
        <v>2092.6</v>
      </c>
      <c r="DK185" s="108">
        <v>3723.9</v>
      </c>
      <c r="DL185" s="108">
        <v>2920.4</v>
      </c>
      <c r="DM185" s="108">
        <f>4132.9+3412.5</f>
        <v>7545.4</v>
      </c>
      <c r="DN185" s="108">
        <v>4866.2</v>
      </c>
      <c r="DO185" s="108">
        <v>5295.8</v>
      </c>
      <c r="DP185" s="108">
        <v>5774.9</v>
      </c>
      <c r="DQ185" s="108">
        <v>5771.7</v>
      </c>
      <c r="DR185" s="108">
        <v>6389.8</v>
      </c>
      <c r="DS185" s="108">
        <v>5765</v>
      </c>
      <c r="DT185" s="108">
        <f t="shared" si="343"/>
        <v>4659</v>
      </c>
      <c r="DU185" s="108">
        <v>1673.1</v>
      </c>
      <c r="DV185" s="108">
        <v>721.5</v>
      </c>
      <c r="DW185" s="108">
        <v>1275.8</v>
      </c>
      <c r="DX185" s="108">
        <v>988.6</v>
      </c>
      <c r="DY185" s="108">
        <v>259.60000000000002</v>
      </c>
      <c r="DZ185" s="108">
        <v>752.2</v>
      </c>
      <c r="EA185" s="108">
        <v>1673.1</v>
      </c>
      <c r="EB185" s="108">
        <v>2120.1</v>
      </c>
      <c r="EC185" s="108">
        <v>2221.6999999999998</v>
      </c>
      <c r="ED185" s="108">
        <v>2394.6</v>
      </c>
      <c r="EE185" s="108">
        <v>2810.8</v>
      </c>
      <c r="EF185" s="108">
        <v>3094.9</v>
      </c>
      <c r="EG185" s="108">
        <v>3670.4</v>
      </c>
      <c r="EH185" s="108">
        <v>3953.1</v>
      </c>
      <c r="EI185" s="108">
        <v>4227.8999999999996</v>
      </c>
      <c r="EJ185" s="108">
        <v>4659</v>
      </c>
      <c r="EK185" s="108">
        <v>10916</v>
      </c>
      <c r="EL185" s="108">
        <v>2797.5</v>
      </c>
      <c r="EM185" s="108">
        <v>3279.8</v>
      </c>
      <c r="EN185" s="108">
        <v>2672.4</v>
      </c>
      <c r="EO185" s="108">
        <v>2166.3000000000002</v>
      </c>
      <c r="EP185" s="108">
        <f>696.1+289.5</f>
        <v>985.6</v>
      </c>
      <c r="EQ185" s="108">
        <v>1738.4</v>
      </c>
      <c r="ER185" s="108">
        <v>2797.5</v>
      </c>
      <c r="ES185" s="108">
        <v>3913</v>
      </c>
      <c r="ET185" s="108">
        <v>4909.5</v>
      </c>
      <c r="EU185" s="108">
        <v>6077.3</v>
      </c>
      <c r="EV185" s="108">
        <v>7204.7</v>
      </c>
      <c r="EW185" s="108">
        <v>7963.1</v>
      </c>
      <c r="EX185" s="108">
        <v>8749.7000000000007</v>
      </c>
      <c r="EY185" s="108">
        <v>9379.2999999999993</v>
      </c>
      <c r="EZ185" s="108">
        <v>10043.700000000001</v>
      </c>
      <c r="FA185" s="108">
        <v>10916</v>
      </c>
      <c r="FB185" s="108">
        <v>23405</v>
      </c>
      <c r="FC185" s="108">
        <v>5601.1</v>
      </c>
      <c r="FD185" s="108">
        <v>4993.7</v>
      </c>
      <c r="FE185" s="108">
        <v>5364.5</v>
      </c>
      <c r="FF185" s="108">
        <v>7445.7</v>
      </c>
      <c r="FG185" s="108">
        <v>842.9</v>
      </c>
      <c r="FH185" s="108">
        <v>2250.8000000000002</v>
      </c>
      <c r="FI185" s="108">
        <v>5601.1</v>
      </c>
      <c r="FJ185" s="108">
        <v>7579.9</v>
      </c>
      <c r="FK185" s="108">
        <v>9061.2999999999993</v>
      </c>
      <c r="FL185" s="108">
        <v>10594.8</v>
      </c>
      <c r="FM185" s="108">
        <v>12459</v>
      </c>
      <c r="FN185" s="108">
        <v>14186.7</v>
      </c>
      <c r="FO185" s="108">
        <v>15959.3</v>
      </c>
      <c r="FP185" s="108">
        <v>17951.5</v>
      </c>
      <c r="FQ185" s="108">
        <v>20190.5</v>
      </c>
      <c r="FR185" s="108">
        <v>23405</v>
      </c>
      <c r="FS185" s="108">
        <v>22026</v>
      </c>
      <c r="FT185" s="108">
        <v>6880.3</v>
      </c>
      <c r="FU185" s="108">
        <v>5735</v>
      </c>
      <c r="FV185" s="108">
        <v>4414.3999999999996</v>
      </c>
      <c r="FW185" s="108">
        <v>4996.3</v>
      </c>
      <c r="FX185" s="108">
        <v>2133.6</v>
      </c>
      <c r="FY185" s="108">
        <v>4290</v>
      </c>
      <c r="FZ185" s="108">
        <f>5692.5+1187.8</f>
        <v>6880.3</v>
      </c>
      <c r="GA185" s="108">
        <v>9142</v>
      </c>
      <c r="GB185" s="108">
        <v>11056.6</v>
      </c>
      <c r="GC185" s="108">
        <v>12615.3</v>
      </c>
      <c r="GD185" s="108">
        <v>14101.1</v>
      </c>
      <c r="GE185" s="108">
        <v>15664.7</v>
      </c>
      <c r="GF185" s="108">
        <v>17029.7</v>
      </c>
      <c r="GG185" s="108">
        <v>18524.2</v>
      </c>
      <c r="GH185" s="108">
        <v>20127.8</v>
      </c>
      <c r="GI185" s="108">
        <v>22026</v>
      </c>
      <c r="GJ185" s="108">
        <v>26033.200000000001</v>
      </c>
      <c r="GK185" s="108">
        <v>6230.9</v>
      </c>
      <c r="GL185" s="108">
        <v>7375.7</v>
      </c>
      <c r="GM185" s="108">
        <v>5130</v>
      </c>
      <c r="GN185" s="108">
        <v>7296.5</v>
      </c>
      <c r="GO185" s="108">
        <v>1706.2</v>
      </c>
      <c r="GP185" s="108">
        <v>3914.8</v>
      </c>
      <c r="GQ185" s="108">
        <v>6230.9</v>
      </c>
      <c r="GR185" s="108">
        <v>8685.9</v>
      </c>
      <c r="GS185" s="108">
        <v>11306.1</v>
      </c>
      <c r="GT185" s="108">
        <v>13606.6</v>
      </c>
      <c r="GU185" s="108">
        <v>15526.1</v>
      </c>
      <c r="GV185" s="108">
        <v>17284.3</v>
      </c>
      <c r="GW185" s="108">
        <v>18736.599999999999</v>
      </c>
      <c r="GX185" s="108">
        <v>20638</v>
      </c>
      <c r="GY185" s="108">
        <v>22918.7</v>
      </c>
      <c r="GZ185" s="108">
        <v>26033.1</v>
      </c>
      <c r="HA185" s="108">
        <v>51969.5</v>
      </c>
      <c r="HB185" s="108">
        <v>7927.7</v>
      </c>
      <c r="HC185" s="108">
        <v>11232.3</v>
      </c>
      <c r="HD185" s="108">
        <v>9629.9</v>
      </c>
      <c r="HE185" s="108">
        <v>23179.599999999999</v>
      </c>
      <c r="HF185" s="108">
        <v>2690.4</v>
      </c>
      <c r="HG185" s="108">
        <v>5169.6000000000004</v>
      </c>
      <c r="HH185" s="108">
        <v>7927.7</v>
      </c>
      <c r="HI185" s="108">
        <v>12816.8</v>
      </c>
      <c r="HJ185" s="108">
        <v>15455.8</v>
      </c>
      <c r="HK185" s="108">
        <v>19160</v>
      </c>
      <c r="HL185" s="108">
        <v>22150.1</v>
      </c>
      <c r="HM185" s="108">
        <v>25620.2</v>
      </c>
      <c r="HN185" s="108">
        <v>28789.9</v>
      </c>
      <c r="HO185" s="108">
        <v>32942.300000000003</v>
      </c>
      <c r="HP185" s="108">
        <v>39076.6</v>
      </c>
      <c r="HQ185" s="108">
        <v>51969.5</v>
      </c>
      <c r="HR185" s="108">
        <v>207554</v>
      </c>
      <c r="HS185" s="108">
        <v>11069</v>
      </c>
      <c r="HT185" s="108">
        <v>3502.9</v>
      </c>
      <c r="HU185" s="108">
        <v>2939.4</v>
      </c>
      <c r="HV185" s="108">
        <v>190042.7</v>
      </c>
      <c r="HW185" s="108">
        <v>6797.9</v>
      </c>
      <c r="HX185" s="108">
        <v>10669.3</v>
      </c>
      <c r="HY185" s="108">
        <v>11069</v>
      </c>
      <c r="HZ185" s="108">
        <v>13005.5</v>
      </c>
      <c r="IA185" s="108">
        <v>12964.2</v>
      </c>
      <c r="IB185" s="108">
        <v>14571.9</v>
      </c>
      <c r="IC185" s="108">
        <v>15928.3</v>
      </c>
      <c r="ID185" s="108">
        <v>16823.599999999999</v>
      </c>
      <c r="IE185" s="108">
        <v>17511.3</v>
      </c>
      <c r="IF185" s="108">
        <v>18217.099999999999</v>
      </c>
      <c r="IG185" s="108">
        <v>187263.6</v>
      </c>
      <c r="IH185" s="108">
        <v>207554</v>
      </c>
    </row>
    <row r="186" spans="1:242" s="32" customFormat="1" ht="24" customHeight="1" x14ac:dyDescent="0.2">
      <c r="A186" s="112" t="s">
        <v>369</v>
      </c>
      <c r="B186" s="51">
        <v>175</v>
      </c>
      <c r="C186" s="51" t="s">
        <v>370</v>
      </c>
      <c r="D186" s="33"/>
      <c r="E186" s="108">
        <f t="shared" si="407"/>
        <v>0</v>
      </c>
      <c r="F186" s="108">
        <f t="shared" si="325"/>
        <v>0</v>
      </c>
      <c r="G186" s="108">
        <f t="shared" si="326"/>
        <v>0</v>
      </c>
      <c r="H186" s="108">
        <f t="shared" si="327"/>
        <v>0</v>
      </c>
      <c r="I186" s="108">
        <f t="shared" si="420"/>
        <v>0</v>
      </c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>
        <f t="shared" si="409"/>
        <v>0</v>
      </c>
      <c r="W186" s="108">
        <f t="shared" si="328"/>
        <v>0</v>
      </c>
      <c r="X186" s="108">
        <f t="shared" si="329"/>
        <v>0</v>
      </c>
      <c r="Y186" s="108">
        <f t="shared" si="330"/>
        <v>0</v>
      </c>
      <c r="Z186" s="108">
        <f t="shared" si="421"/>
        <v>0</v>
      </c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>
        <f t="shared" si="411"/>
        <v>704.1</v>
      </c>
      <c r="AN186" s="108">
        <f t="shared" si="331"/>
        <v>0</v>
      </c>
      <c r="AO186" s="108">
        <f t="shared" si="332"/>
        <v>0</v>
      </c>
      <c r="AP186" s="108">
        <f t="shared" si="333"/>
        <v>0</v>
      </c>
      <c r="AQ186" s="108">
        <f t="shared" si="422"/>
        <v>704.1</v>
      </c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>
        <v>704.1</v>
      </c>
      <c r="BD186" s="108">
        <f t="shared" si="334"/>
        <v>9810</v>
      </c>
      <c r="BE186" s="108">
        <f t="shared" si="335"/>
        <v>0</v>
      </c>
      <c r="BF186" s="108">
        <f t="shared" si="336"/>
        <v>0</v>
      </c>
      <c r="BG186" s="108">
        <f t="shared" si="337"/>
        <v>0</v>
      </c>
      <c r="BH186" s="108">
        <f t="shared" si="423"/>
        <v>9810</v>
      </c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>
        <v>9810</v>
      </c>
      <c r="BU186" s="108">
        <f t="shared" si="338"/>
        <v>37966</v>
      </c>
      <c r="BV186" s="108">
        <f t="shared" si="339"/>
        <v>0</v>
      </c>
      <c r="BW186" s="108">
        <f t="shared" si="340"/>
        <v>0</v>
      </c>
      <c r="BX186" s="108">
        <f t="shared" si="341"/>
        <v>0</v>
      </c>
      <c r="BY186" s="108">
        <f t="shared" si="424"/>
        <v>37966</v>
      </c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>
        <v>37966</v>
      </c>
      <c r="CL186" s="108">
        <f t="shared" si="342"/>
        <v>59525</v>
      </c>
      <c r="CM186" s="108">
        <v>13943.8</v>
      </c>
      <c r="CN186" s="108">
        <v>15842.8</v>
      </c>
      <c r="CO186" s="108">
        <v>19058.900000000001</v>
      </c>
      <c r="CP186" s="108">
        <v>10679.5</v>
      </c>
      <c r="CQ186" s="108">
        <v>5817.5</v>
      </c>
      <c r="CR186" s="108">
        <v>10362.299999999999</v>
      </c>
      <c r="CS186" s="108">
        <v>13943.8</v>
      </c>
      <c r="CT186" s="108">
        <v>19034.2</v>
      </c>
      <c r="CU186" s="108">
        <v>23668.6</v>
      </c>
      <c r="CV186" s="108">
        <v>29786.6</v>
      </c>
      <c r="CW186" s="108">
        <v>36458</v>
      </c>
      <c r="CX186" s="108">
        <v>42460.4</v>
      </c>
      <c r="CY186" s="108">
        <v>48845.5</v>
      </c>
      <c r="CZ186" s="108">
        <v>51605.8</v>
      </c>
      <c r="DA186" s="108">
        <v>57240.4</v>
      </c>
      <c r="DB186" s="108">
        <v>59525</v>
      </c>
      <c r="DC186" s="108">
        <f t="shared" si="419"/>
        <v>65265</v>
      </c>
      <c r="DD186" s="108">
        <v>18331.900000000001</v>
      </c>
      <c r="DE186" s="108">
        <v>15756.9</v>
      </c>
      <c r="DF186" s="108">
        <v>15263.8</v>
      </c>
      <c r="DG186" s="108">
        <v>15912.4</v>
      </c>
      <c r="DH186" s="108">
        <v>4068.2</v>
      </c>
      <c r="DI186" s="108">
        <v>11041.6</v>
      </c>
      <c r="DJ186" s="108">
        <v>18331.900000000001</v>
      </c>
      <c r="DK186" s="108">
        <v>22798.7</v>
      </c>
      <c r="DL186" s="108">
        <v>28907.9</v>
      </c>
      <c r="DM186" s="108">
        <v>34088.800000000003</v>
      </c>
      <c r="DN186" s="108">
        <v>38973.1</v>
      </c>
      <c r="DO186" s="108">
        <v>43577.599999999999</v>
      </c>
      <c r="DP186" s="108">
        <v>49352.6</v>
      </c>
      <c r="DQ186" s="108">
        <v>56073.1</v>
      </c>
      <c r="DR186" s="108">
        <v>60012.800000000003</v>
      </c>
      <c r="DS186" s="108">
        <v>65265</v>
      </c>
      <c r="DT186" s="108">
        <f t="shared" si="343"/>
        <v>87783</v>
      </c>
      <c r="DU186" s="108">
        <v>16802.599999999999</v>
      </c>
      <c r="DV186" s="108">
        <v>21008.3</v>
      </c>
      <c r="DW186" s="108">
        <v>24373.9</v>
      </c>
      <c r="DX186" s="108">
        <v>25598.2</v>
      </c>
      <c r="DY186" s="108">
        <v>4402.6000000000004</v>
      </c>
      <c r="DZ186" s="108">
        <v>9955.2999999999993</v>
      </c>
      <c r="EA186" s="108">
        <v>16802.599999999999</v>
      </c>
      <c r="EB186" s="108">
        <v>24691.3</v>
      </c>
      <c r="EC186" s="108">
        <v>31349.200000000001</v>
      </c>
      <c r="ED186" s="108">
        <v>37810.9</v>
      </c>
      <c r="EE186" s="108">
        <v>45926.2</v>
      </c>
      <c r="EF186" s="108">
        <v>53566.9</v>
      </c>
      <c r="EG186" s="108">
        <v>62184.800000000003</v>
      </c>
      <c r="EH186" s="108">
        <v>71565.600000000006</v>
      </c>
      <c r="EI186" s="108">
        <v>79038.5</v>
      </c>
      <c r="EJ186" s="108">
        <v>87783</v>
      </c>
      <c r="EK186" s="108">
        <v>101948</v>
      </c>
      <c r="EL186" s="108">
        <v>20951.900000000001</v>
      </c>
      <c r="EM186" s="108">
        <v>25269.200000000001</v>
      </c>
      <c r="EN186" s="108">
        <v>26548.7</v>
      </c>
      <c r="EO186" s="108">
        <v>29178.2</v>
      </c>
      <c r="EP186" s="108">
        <v>5311.6</v>
      </c>
      <c r="EQ186" s="108">
        <v>12620.5</v>
      </c>
      <c r="ER186" s="108">
        <v>20951.900000000001</v>
      </c>
      <c r="ES186" s="108">
        <v>29127</v>
      </c>
      <c r="ET186" s="108">
        <v>36910.1</v>
      </c>
      <c r="EU186" s="108">
        <v>46221.1</v>
      </c>
      <c r="EV186" s="108">
        <v>55496.800000000003</v>
      </c>
      <c r="EW186" s="108">
        <v>64023.6</v>
      </c>
      <c r="EX186" s="108">
        <v>72769.8</v>
      </c>
      <c r="EY186" s="108">
        <v>81029.7</v>
      </c>
      <c r="EZ186" s="108">
        <v>89318.3</v>
      </c>
      <c r="FA186" s="108">
        <v>101948</v>
      </c>
      <c r="FB186" s="108">
        <v>133048</v>
      </c>
      <c r="FC186" s="108">
        <v>23921.3</v>
      </c>
      <c r="FD186" s="108">
        <v>34677.1</v>
      </c>
      <c r="FE186" s="108">
        <v>38403.9</v>
      </c>
      <c r="FF186" s="108">
        <v>36045.699999999997</v>
      </c>
      <c r="FG186" s="108">
        <v>6385.7</v>
      </c>
      <c r="FH186" s="108">
        <v>15636.4</v>
      </c>
      <c r="FI186" s="108">
        <v>23921.3</v>
      </c>
      <c r="FJ186" s="108">
        <v>34815.800000000003</v>
      </c>
      <c r="FK186" s="108">
        <v>46413.1</v>
      </c>
      <c r="FL186" s="108">
        <v>58598.400000000001</v>
      </c>
      <c r="FM186" s="108">
        <v>74754.3</v>
      </c>
      <c r="FN186" s="108">
        <v>86481.4</v>
      </c>
      <c r="FO186" s="108">
        <v>97002.3</v>
      </c>
      <c r="FP186" s="108">
        <v>108112.4</v>
      </c>
      <c r="FQ186" s="108">
        <v>118949.4</v>
      </c>
      <c r="FR186" s="108">
        <v>133048</v>
      </c>
      <c r="FS186" s="108">
        <v>155144</v>
      </c>
      <c r="FT186" s="108">
        <v>27791.7</v>
      </c>
      <c r="FU186" s="108">
        <v>41228</v>
      </c>
      <c r="FV186" s="108">
        <v>44239.8</v>
      </c>
      <c r="FW186" s="108">
        <v>41884.5</v>
      </c>
      <c r="FX186" s="108">
        <v>6473.5</v>
      </c>
      <c r="FY186" s="108">
        <v>17205.8</v>
      </c>
      <c r="FZ186" s="108">
        <v>27791.7</v>
      </c>
      <c r="GA186" s="108">
        <v>40577</v>
      </c>
      <c r="GB186" s="108">
        <v>53332.3</v>
      </c>
      <c r="GC186" s="108">
        <v>69019.7</v>
      </c>
      <c r="GD186" s="108">
        <v>82834.600000000006</v>
      </c>
      <c r="GE186" s="108">
        <v>97260.800000000003</v>
      </c>
      <c r="GF186" s="108">
        <v>113259.5</v>
      </c>
      <c r="GG186" s="108">
        <v>130014.39999999999</v>
      </c>
      <c r="GH186" s="108">
        <v>142642.20000000001</v>
      </c>
      <c r="GI186" s="108">
        <v>155144</v>
      </c>
      <c r="GJ186" s="108">
        <v>147160.70000000001</v>
      </c>
      <c r="GK186" s="108">
        <v>31679.7</v>
      </c>
      <c r="GL186" s="108">
        <v>39275.1</v>
      </c>
      <c r="GM186" s="108">
        <v>42006.9</v>
      </c>
      <c r="GN186" s="108">
        <v>34199</v>
      </c>
      <c r="GO186" s="108">
        <v>9892.7000000000007</v>
      </c>
      <c r="GP186" s="108">
        <v>21430</v>
      </c>
      <c r="GQ186" s="108">
        <v>31679.7</v>
      </c>
      <c r="GR186" s="108">
        <v>44474.7</v>
      </c>
      <c r="GS186" s="108">
        <v>57495.6</v>
      </c>
      <c r="GT186" s="108">
        <v>70954.8</v>
      </c>
      <c r="GU186" s="108">
        <v>84589.9</v>
      </c>
      <c r="GV186" s="108">
        <v>98455.5</v>
      </c>
      <c r="GW186" s="108">
        <v>112961.7</v>
      </c>
      <c r="GX186" s="108">
        <v>125870.8</v>
      </c>
      <c r="GY186" s="108">
        <v>136890.1</v>
      </c>
      <c r="GZ186" s="108">
        <v>147160.70000000001</v>
      </c>
      <c r="HA186" s="108">
        <v>161847.29999999999</v>
      </c>
      <c r="HB186" s="108">
        <v>29514.7</v>
      </c>
      <c r="HC186" s="108">
        <v>39136.199999999997</v>
      </c>
      <c r="HD186" s="108">
        <v>46189.599999999999</v>
      </c>
      <c r="HE186" s="108">
        <v>47006.8</v>
      </c>
      <c r="HF186" s="108">
        <v>8062.9</v>
      </c>
      <c r="HG186" s="108">
        <v>17493.3</v>
      </c>
      <c r="HH186" s="108">
        <v>29514.7</v>
      </c>
      <c r="HI186" s="108">
        <v>42427.1</v>
      </c>
      <c r="HJ186" s="108">
        <v>54252</v>
      </c>
      <c r="HK186" s="108">
        <v>68650.899999999994</v>
      </c>
      <c r="HL186" s="108">
        <v>84126</v>
      </c>
      <c r="HM186" s="108">
        <v>98714.9</v>
      </c>
      <c r="HN186" s="108">
        <v>114840.5</v>
      </c>
      <c r="HO186" s="108">
        <v>132458.29999999999</v>
      </c>
      <c r="HP186" s="108">
        <v>147427.5</v>
      </c>
      <c r="HQ186" s="108">
        <v>161847.29999999999</v>
      </c>
      <c r="HR186" s="108">
        <v>26775</v>
      </c>
      <c r="HS186" s="108">
        <v>43122.6</v>
      </c>
      <c r="HT186" s="108">
        <v>59505.7</v>
      </c>
      <c r="HU186" s="108">
        <v>54446.6</v>
      </c>
      <c r="HV186" s="108">
        <v>-130299.9</v>
      </c>
      <c r="HW186" s="108">
        <v>11911.2</v>
      </c>
      <c r="HX186" s="108">
        <v>25519.5</v>
      </c>
      <c r="HY186" s="108">
        <v>43122.6</v>
      </c>
      <c r="HZ186" s="108">
        <v>62501.9</v>
      </c>
      <c r="IA186" s="108">
        <v>82838.3</v>
      </c>
      <c r="IB186" s="108">
        <v>102628.3</v>
      </c>
      <c r="IC186" s="108">
        <v>123001.8</v>
      </c>
      <c r="ID186" s="108">
        <v>138989.5</v>
      </c>
      <c r="IE186" s="108">
        <v>157074.9</v>
      </c>
      <c r="IF186" s="108">
        <v>175864</v>
      </c>
      <c r="IG186" s="108">
        <v>24866.799999999999</v>
      </c>
      <c r="IH186" s="108">
        <v>26775</v>
      </c>
    </row>
    <row r="187" spans="1:242" s="32" customFormat="1" ht="12.95" customHeight="1" x14ac:dyDescent="0.2">
      <c r="A187" s="112" t="s">
        <v>371</v>
      </c>
      <c r="B187" s="51">
        <v>176</v>
      </c>
      <c r="C187" s="51" t="s">
        <v>372</v>
      </c>
      <c r="D187" s="33"/>
      <c r="E187" s="108">
        <f t="shared" si="407"/>
        <v>0</v>
      </c>
      <c r="F187" s="108">
        <f t="shared" si="325"/>
        <v>0</v>
      </c>
      <c r="G187" s="108">
        <f t="shared" si="326"/>
        <v>0</v>
      </c>
      <c r="H187" s="108">
        <f t="shared" si="327"/>
        <v>0</v>
      </c>
      <c r="I187" s="108">
        <f t="shared" si="420"/>
        <v>0</v>
      </c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>
        <f t="shared" si="409"/>
        <v>0</v>
      </c>
      <c r="W187" s="108">
        <f t="shared" si="328"/>
        <v>0</v>
      </c>
      <c r="X187" s="108">
        <f t="shared" si="329"/>
        <v>0</v>
      </c>
      <c r="Y187" s="108">
        <f t="shared" si="330"/>
        <v>0</v>
      </c>
      <c r="Z187" s="108">
        <f t="shared" si="421"/>
        <v>0</v>
      </c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>
        <f t="shared" si="411"/>
        <v>0</v>
      </c>
      <c r="AN187" s="108">
        <f t="shared" si="331"/>
        <v>0</v>
      </c>
      <c r="AO187" s="108">
        <f t="shared" si="332"/>
        <v>0</v>
      </c>
      <c r="AP187" s="108">
        <f t="shared" si="333"/>
        <v>0</v>
      </c>
      <c r="AQ187" s="108">
        <f t="shared" si="422"/>
        <v>0</v>
      </c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>
        <f t="shared" si="334"/>
        <v>0</v>
      </c>
      <c r="BE187" s="108">
        <f t="shared" si="335"/>
        <v>0</v>
      </c>
      <c r="BF187" s="108">
        <f t="shared" si="336"/>
        <v>0</v>
      </c>
      <c r="BG187" s="108">
        <f t="shared" si="337"/>
        <v>0</v>
      </c>
      <c r="BH187" s="108">
        <f t="shared" si="423"/>
        <v>0</v>
      </c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>
        <f t="shared" si="338"/>
        <v>0</v>
      </c>
      <c r="BV187" s="108">
        <f t="shared" si="339"/>
        <v>0</v>
      </c>
      <c r="BW187" s="108">
        <f t="shared" si="340"/>
        <v>0</v>
      </c>
      <c r="BX187" s="108">
        <f t="shared" si="341"/>
        <v>0</v>
      </c>
      <c r="BY187" s="108">
        <f t="shared" si="424"/>
        <v>0</v>
      </c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>
        <f t="shared" si="342"/>
        <v>0</v>
      </c>
      <c r="CM187" s="108">
        <v>0</v>
      </c>
      <c r="CN187" s="108">
        <v>0</v>
      </c>
      <c r="CO187" s="108">
        <v>0</v>
      </c>
      <c r="CP187" s="108">
        <v>0</v>
      </c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>
        <f t="shared" si="419"/>
        <v>346</v>
      </c>
      <c r="DD187" s="108">
        <v>0</v>
      </c>
      <c r="DE187" s="108">
        <v>0</v>
      </c>
      <c r="DF187" s="108">
        <v>124.7</v>
      </c>
      <c r="DG187" s="108">
        <v>221.3</v>
      </c>
      <c r="DH187" s="108"/>
      <c r="DI187" s="108"/>
      <c r="DJ187" s="108"/>
      <c r="DK187" s="108"/>
      <c r="DL187" s="108"/>
      <c r="DM187" s="108"/>
      <c r="DN187" s="108"/>
      <c r="DO187" s="108"/>
      <c r="DP187" s="108">
        <v>124.7</v>
      </c>
      <c r="DQ187" s="108">
        <v>162.5</v>
      </c>
      <c r="DR187" s="108">
        <v>230.7</v>
      </c>
      <c r="DS187" s="108">
        <v>346</v>
      </c>
      <c r="DT187" s="108">
        <f t="shared" si="343"/>
        <v>0</v>
      </c>
      <c r="DU187" s="108">
        <v>0</v>
      </c>
      <c r="DV187" s="108">
        <v>0</v>
      </c>
      <c r="DW187" s="108">
        <v>0</v>
      </c>
      <c r="DX187" s="108">
        <v>0</v>
      </c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>
        <v>5103</v>
      </c>
      <c r="EL187" s="108">
        <v>0</v>
      </c>
      <c r="EM187" s="108">
        <v>0</v>
      </c>
      <c r="EN187" s="108">
        <v>863.7</v>
      </c>
      <c r="EO187" s="108">
        <v>4239.3</v>
      </c>
      <c r="EP187" s="108"/>
      <c r="EQ187" s="108"/>
      <c r="ER187" s="108"/>
      <c r="ES187" s="108"/>
      <c r="ET187" s="108"/>
      <c r="EU187" s="108"/>
      <c r="EV187" s="108"/>
      <c r="EW187" s="108"/>
      <c r="EX187" s="108">
        <v>863.7</v>
      </c>
      <c r="EY187" s="108">
        <v>874.2</v>
      </c>
      <c r="EZ187" s="108">
        <v>879.7</v>
      </c>
      <c r="FA187" s="108">
        <v>5103</v>
      </c>
      <c r="FB187" s="108">
        <v>6212</v>
      </c>
      <c r="FC187" s="108">
        <v>1327</v>
      </c>
      <c r="FD187" s="108">
        <v>1072.3</v>
      </c>
      <c r="FE187" s="108">
        <v>1859.5</v>
      </c>
      <c r="FF187" s="108">
        <v>1953.2</v>
      </c>
      <c r="FG187" s="108">
        <v>360</v>
      </c>
      <c r="FH187" s="108">
        <v>804.4</v>
      </c>
      <c r="FI187" s="108">
        <v>1327</v>
      </c>
      <c r="FJ187" s="108">
        <v>1367.4</v>
      </c>
      <c r="FK187" s="108">
        <v>1806.4</v>
      </c>
      <c r="FL187" s="108">
        <v>2399.3000000000002</v>
      </c>
      <c r="FM187" s="108">
        <v>2980.2</v>
      </c>
      <c r="FN187" s="108">
        <v>3781.8</v>
      </c>
      <c r="FO187" s="108">
        <v>4258.8</v>
      </c>
      <c r="FP187" s="108">
        <v>4739</v>
      </c>
      <c r="FQ187" s="108">
        <v>5341.6</v>
      </c>
      <c r="FR187" s="108">
        <v>6212</v>
      </c>
      <c r="FS187" s="108">
        <v>6129</v>
      </c>
      <c r="FT187" s="108">
        <v>656</v>
      </c>
      <c r="FU187" s="108">
        <v>2321</v>
      </c>
      <c r="FV187" s="108">
        <v>1732.8</v>
      </c>
      <c r="FW187" s="108">
        <v>1419.2</v>
      </c>
      <c r="FX187" s="108">
        <v>29.4</v>
      </c>
      <c r="FY187" s="108">
        <v>518.1</v>
      </c>
      <c r="FZ187" s="108">
        <v>656</v>
      </c>
      <c r="GA187" s="108">
        <v>1920.7</v>
      </c>
      <c r="GB187" s="108">
        <v>2180</v>
      </c>
      <c r="GC187" s="108">
        <v>2977</v>
      </c>
      <c r="GD187" s="108">
        <v>3282.7</v>
      </c>
      <c r="GE187" s="108">
        <v>3974.5</v>
      </c>
      <c r="GF187" s="108">
        <v>4709.8</v>
      </c>
      <c r="GG187" s="108">
        <v>5129.5</v>
      </c>
      <c r="GH187" s="108">
        <v>5457.9</v>
      </c>
      <c r="GI187" s="108">
        <v>6129</v>
      </c>
      <c r="GJ187" s="108">
        <v>5128.7</v>
      </c>
      <c r="GK187" s="108">
        <v>1230.3</v>
      </c>
      <c r="GL187" s="108">
        <v>1434.2</v>
      </c>
      <c r="GM187" s="108">
        <v>1382.2</v>
      </c>
      <c r="GN187" s="108">
        <v>1081.9000000000001</v>
      </c>
      <c r="GO187" s="108">
        <v>230.6</v>
      </c>
      <c r="GP187" s="108">
        <v>751</v>
      </c>
      <c r="GQ187" s="108">
        <v>1230.3</v>
      </c>
      <c r="GR187" s="108">
        <v>1525.7</v>
      </c>
      <c r="GS187" s="108">
        <v>2273.1999999999998</v>
      </c>
      <c r="GT187" s="108">
        <v>2664.5</v>
      </c>
      <c r="GU187" s="108">
        <v>3116.1</v>
      </c>
      <c r="GV187" s="108">
        <v>3625.2</v>
      </c>
      <c r="GW187" s="108">
        <v>4046.7</v>
      </c>
      <c r="GX187" s="108">
        <v>4414.1000000000004</v>
      </c>
      <c r="GY187" s="108">
        <v>4767.2</v>
      </c>
      <c r="GZ187" s="108">
        <v>5128.6000000000004</v>
      </c>
      <c r="HA187" s="108">
        <v>7702.9</v>
      </c>
      <c r="HB187" s="108">
        <v>1256.5</v>
      </c>
      <c r="HC187" s="108">
        <v>1519.5</v>
      </c>
      <c r="HD187" s="108">
        <v>1231.5</v>
      </c>
      <c r="HE187" s="108">
        <v>3695.4</v>
      </c>
      <c r="HF187" s="108">
        <v>453.1</v>
      </c>
      <c r="HG187" s="108">
        <v>807.5</v>
      </c>
      <c r="HH187" s="108">
        <v>1256.5</v>
      </c>
      <c r="HI187" s="108">
        <v>1798.2</v>
      </c>
      <c r="HJ187" s="108">
        <v>2238.5</v>
      </c>
      <c r="HK187" s="108">
        <v>2776</v>
      </c>
      <c r="HL187" s="108">
        <v>3495.5</v>
      </c>
      <c r="HM187" s="108">
        <v>3929.8</v>
      </c>
      <c r="HN187" s="108">
        <v>4007.5</v>
      </c>
      <c r="HO187" s="108">
        <v>5414.3</v>
      </c>
      <c r="HP187" s="108">
        <v>6161.7</v>
      </c>
      <c r="HQ187" s="108">
        <v>7702.9</v>
      </c>
      <c r="HR187" s="108">
        <v>12185.2</v>
      </c>
      <c r="HS187" s="108">
        <v>2742.3</v>
      </c>
      <c r="HT187" s="108">
        <v>1752.3</v>
      </c>
      <c r="HU187" s="108">
        <v>2811.6</v>
      </c>
      <c r="HV187" s="108">
        <v>4879</v>
      </c>
      <c r="HW187" s="108">
        <v>1072.0999999999999</v>
      </c>
      <c r="HX187" s="108">
        <v>1741.1</v>
      </c>
      <c r="HY187" s="108">
        <v>2742.3</v>
      </c>
      <c r="HZ187" s="108">
        <v>3140.5</v>
      </c>
      <c r="IA187" s="108">
        <v>3895.1</v>
      </c>
      <c r="IB187" s="108">
        <v>4494.6000000000004</v>
      </c>
      <c r="IC187" s="108">
        <v>5188.3999999999996</v>
      </c>
      <c r="ID187" s="108">
        <v>6377.9</v>
      </c>
      <c r="IE187" s="108">
        <v>7306.2</v>
      </c>
      <c r="IF187" s="108">
        <v>9076.9</v>
      </c>
      <c r="IG187" s="108">
        <v>10019.700000000001</v>
      </c>
      <c r="IH187" s="108">
        <v>12185.2</v>
      </c>
    </row>
    <row r="188" spans="1:242" s="32" customFormat="1" ht="12.95" customHeight="1" x14ac:dyDescent="0.2">
      <c r="A188" s="112" t="s">
        <v>265</v>
      </c>
      <c r="B188" s="51">
        <v>177</v>
      </c>
      <c r="C188" s="51" t="s">
        <v>373</v>
      </c>
      <c r="D188" s="33"/>
      <c r="E188" s="108">
        <f t="shared" si="407"/>
        <v>199</v>
      </c>
      <c r="F188" s="108">
        <f t="shared" si="325"/>
        <v>0</v>
      </c>
      <c r="G188" s="108">
        <f t="shared" si="326"/>
        <v>0</v>
      </c>
      <c r="H188" s="108">
        <f t="shared" si="327"/>
        <v>0</v>
      </c>
      <c r="I188" s="108">
        <f t="shared" si="420"/>
        <v>199</v>
      </c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>
        <v>199</v>
      </c>
      <c r="V188" s="108">
        <f t="shared" si="409"/>
        <v>426.7</v>
      </c>
      <c r="W188" s="108">
        <f t="shared" si="328"/>
        <v>0</v>
      </c>
      <c r="X188" s="108">
        <f t="shared" si="329"/>
        <v>0</v>
      </c>
      <c r="Y188" s="108">
        <f t="shared" si="330"/>
        <v>0</v>
      </c>
      <c r="Z188" s="108">
        <f t="shared" si="421"/>
        <v>426.7</v>
      </c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>
        <v>426.7</v>
      </c>
      <c r="AM188" s="108">
        <f t="shared" si="411"/>
        <v>927.5</v>
      </c>
      <c r="AN188" s="108">
        <f t="shared" si="331"/>
        <v>0</v>
      </c>
      <c r="AO188" s="108">
        <f t="shared" si="332"/>
        <v>0</v>
      </c>
      <c r="AP188" s="108">
        <f t="shared" si="333"/>
        <v>0</v>
      </c>
      <c r="AQ188" s="108">
        <f t="shared" si="422"/>
        <v>927.5</v>
      </c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>
        <v>927.5</v>
      </c>
      <c r="BD188" s="108">
        <f t="shared" si="334"/>
        <v>704</v>
      </c>
      <c r="BE188" s="108">
        <f t="shared" si="335"/>
        <v>0</v>
      </c>
      <c r="BF188" s="108">
        <f t="shared" si="336"/>
        <v>0</v>
      </c>
      <c r="BG188" s="108">
        <f t="shared" si="337"/>
        <v>0</v>
      </c>
      <c r="BH188" s="108">
        <f t="shared" si="423"/>
        <v>704</v>
      </c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>
        <v>704</v>
      </c>
      <c r="BU188" s="108">
        <f t="shared" si="338"/>
        <v>2226</v>
      </c>
      <c r="BV188" s="108">
        <f t="shared" si="339"/>
        <v>0</v>
      </c>
      <c r="BW188" s="108">
        <f t="shared" si="340"/>
        <v>0</v>
      </c>
      <c r="BX188" s="108">
        <f t="shared" si="341"/>
        <v>0</v>
      </c>
      <c r="BY188" s="108">
        <f t="shared" si="424"/>
        <v>2226</v>
      </c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>
        <v>2226</v>
      </c>
      <c r="CL188" s="108">
        <f t="shared" si="342"/>
        <v>0</v>
      </c>
      <c r="CM188" s="108">
        <v>0</v>
      </c>
      <c r="CN188" s="108">
        <v>0</v>
      </c>
      <c r="CO188" s="108">
        <v>0</v>
      </c>
      <c r="CP188" s="108">
        <v>0</v>
      </c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>
        <f t="shared" si="419"/>
        <v>9067</v>
      </c>
      <c r="DD188" s="108">
        <v>2668.3</v>
      </c>
      <c r="DE188" s="108">
        <v>346.80000000000064</v>
      </c>
      <c r="DF188" s="108">
        <v>1497.4</v>
      </c>
      <c r="DG188" s="108">
        <v>4554.5</v>
      </c>
      <c r="DH188" s="108"/>
      <c r="DI188" s="108"/>
      <c r="DJ188" s="108">
        <f>23092.8-20424.5</f>
        <v>2668.2999999999993</v>
      </c>
      <c r="DK188" s="108">
        <v>19490.599999999999</v>
      </c>
      <c r="DL188" s="108">
        <v>6008.9</v>
      </c>
      <c r="DM188" s="108">
        <v>3015.1</v>
      </c>
      <c r="DN188" s="108">
        <v>7379.7</v>
      </c>
      <c r="DO188" s="108">
        <v>8675.6</v>
      </c>
      <c r="DP188" s="108">
        <v>4512.5</v>
      </c>
      <c r="DQ188" s="108">
        <v>4907.8999999999996</v>
      </c>
      <c r="DR188" s="108">
        <v>5218.8999999999996</v>
      </c>
      <c r="DS188" s="108">
        <f>2440+6627</f>
        <v>9067</v>
      </c>
      <c r="DT188" s="108">
        <f t="shared" si="343"/>
        <v>55228</v>
      </c>
      <c r="DU188" s="108">
        <v>8712.7999999999993</v>
      </c>
      <c r="DV188" s="108">
        <v>14864.8</v>
      </c>
      <c r="DW188" s="108">
        <v>19281.900000000001</v>
      </c>
      <c r="DX188" s="108">
        <v>12368.5</v>
      </c>
      <c r="DY188" s="108">
        <f>1061.2+372.6</f>
        <v>1433.8000000000002</v>
      </c>
      <c r="DZ188" s="108">
        <f>1117.5+4174.5</f>
        <v>5292</v>
      </c>
      <c r="EA188" s="108">
        <f>1803.7+6909.1</f>
        <v>8712.8000000000011</v>
      </c>
      <c r="EB188" s="108">
        <f>9674.9+2120.1</f>
        <v>11795</v>
      </c>
      <c r="EC188" s="108">
        <f>13386.1+3860</f>
        <v>17246.099999999999</v>
      </c>
      <c r="ED188" s="108">
        <f>4740.8+18836.8</f>
        <v>23577.599999999999</v>
      </c>
      <c r="EE188" s="108">
        <f>24020.9+5649.7</f>
        <v>29670.600000000002</v>
      </c>
      <c r="EF188" s="108">
        <f>30839.7+6370.8</f>
        <v>37210.5</v>
      </c>
      <c r="EG188" s="108">
        <v>42859.5</v>
      </c>
      <c r="EH188" s="108">
        <f>40527.6+7457.1</f>
        <v>47984.7</v>
      </c>
      <c r="EI188" s="108">
        <f>8067.2+41182.9</f>
        <v>49250.1</v>
      </c>
      <c r="EJ188" s="108">
        <f>8812+46416</f>
        <v>55228</v>
      </c>
      <c r="EK188" s="108">
        <v>21128</v>
      </c>
      <c r="EL188" s="108">
        <v>7491.6</v>
      </c>
      <c r="EM188" s="108">
        <v>3785.2</v>
      </c>
      <c r="EN188" s="108">
        <v>9035.2000000000007</v>
      </c>
      <c r="EO188" s="108">
        <v>816</v>
      </c>
      <c r="EP188" s="108">
        <v>735.4</v>
      </c>
      <c r="EQ188" s="108">
        <f>962.3+3671.6</f>
        <v>4633.8999999999996</v>
      </c>
      <c r="ER188" s="108">
        <f>1551.2+5940.4</f>
        <v>7491.5999999999995</v>
      </c>
      <c r="ES188" s="108">
        <f>1757.4+7494.8</f>
        <v>9252.2000000000007</v>
      </c>
      <c r="ET188" s="108">
        <f>2043.4+9223.1</f>
        <v>11266.5</v>
      </c>
      <c r="EU188" s="108">
        <v>11276.8</v>
      </c>
      <c r="EV188" s="108">
        <f>281.6+3695.8+13285.6</f>
        <v>17263</v>
      </c>
      <c r="EW188" s="108">
        <f>481.5+3816.8+14899.2</f>
        <v>19197.5</v>
      </c>
      <c r="EX188" s="108">
        <v>20312</v>
      </c>
      <c r="EY188" s="108">
        <v>21371.7</v>
      </c>
      <c r="EZ188" s="108">
        <v>23463.9</v>
      </c>
      <c r="FA188" s="108">
        <v>21128</v>
      </c>
      <c r="FB188" s="108">
        <v>16974</v>
      </c>
      <c r="FC188" s="108">
        <v>5005.7</v>
      </c>
      <c r="FD188" s="108">
        <v>5246.1</v>
      </c>
      <c r="FE188" s="108">
        <v>4975.5</v>
      </c>
      <c r="FF188" s="108">
        <v>1746.7</v>
      </c>
      <c r="FG188" s="108">
        <v>581.79999999999995</v>
      </c>
      <c r="FH188" s="108">
        <v>3282.3</v>
      </c>
      <c r="FI188" s="108">
        <v>5005.7</v>
      </c>
      <c r="FJ188" s="108">
        <v>6174.8</v>
      </c>
      <c r="FK188" s="108">
        <v>7033.7</v>
      </c>
      <c r="FL188" s="108">
        <v>10251.799999999999</v>
      </c>
      <c r="FM188" s="108">
        <v>12088.1</v>
      </c>
      <c r="FN188" s="108">
        <v>12981.4</v>
      </c>
      <c r="FO188" s="108">
        <v>15227.3</v>
      </c>
      <c r="FP188" s="108">
        <v>15795.4</v>
      </c>
      <c r="FQ188" s="108">
        <v>16404.3</v>
      </c>
      <c r="FR188" s="108">
        <v>16974</v>
      </c>
      <c r="FS188" s="108">
        <v>7514</v>
      </c>
      <c r="FT188" s="108">
        <v>1540.3</v>
      </c>
      <c r="FU188" s="108">
        <v>2180</v>
      </c>
      <c r="FV188" s="108">
        <v>2106.1</v>
      </c>
      <c r="FW188" s="108">
        <v>1687.6</v>
      </c>
      <c r="FX188" s="108">
        <v>585.9</v>
      </c>
      <c r="FY188" s="108">
        <v>1132</v>
      </c>
      <c r="FZ188" s="108">
        <v>1540.3</v>
      </c>
      <c r="GA188" s="108">
        <v>2505.3000000000002</v>
      </c>
      <c r="GB188" s="108">
        <v>3151.9</v>
      </c>
      <c r="GC188" s="108">
        <v>3720.3</v>
      </c>
      <c r="GD188" s="108">
        <v>4640.3999999999996</v>
      </c>
      <c r="GE188" s="108">
        <v>5239.8999999999996</v>
      </c>
      <c r="GF188" s="108">
        <v>5826.4</v>
      </c>
      <c r="GG188" s="108">
        <v>6319.2</v>
      </c>
      <c r="GH188" s="108">
        <v>6982.4</v>
      </c>
      <c r="GI188" s="108">
        <v>7514</v>
      </c>
      <c r="GJ188" s="108"/>
      <c r="GK188" s="108"/>
      <c r="GL188" s="108"/>
      <c r="GM188" s="108"/>
      <c r="GN188" s="108"/>
      <c r="GO188" s="108"/>
      <c r="GP188" s="108"/>
      <c r="GQ188" s="108"/>
      <c r="GR188" s="108"/>
      <c r="GS188" s="108"/>
      <c r="GT188" s="108"/>
      <c r="GU188" s="108"/>
      <c r="GV188" s="108"/>
      <c r="GW188" s="108"/>
      <c r="GX188" s="108"/>
      <c r="GY188" s="108"/>
      <c r="GZ188" s="108"/>
      <c r="HA188" s="108">
        <v>14096.4</v>
      </c>
      <c r="HB188" s="108">
        <v>0</v>
      </c>
      <c r="HC188" s="108">
        <v>5817.8</v>
      </c>
      <c r="HD188" s="108">
        <v>2141</v>
      </c>
      <c r="HE188" s="108">
        <v>6137.6</v>
      </c>
      <c r="HF188" s="108"/>
      <c r="HG188" s="108"/>
      <c r="HH188" s="108"/>
      <c r="HI188" s="108">
        <v>1171</v>
      </c>
      <c r="HJ188" s="108">
        <v>3964.6</v>
      </c>
      <c r="HK188" s="108">
        <v>5817.8</v>
      </c>
      <c r="HL188" s="108">
        <v>6660.4</v>
      </c>
      <c r="HM188" s="108">
        <v>7556.7</v>
      </c>
      <c r="HN188" s="108">
        <v>7958.8</v>
      </c>
      <c r="HO188" s="108">
        <v>10224.5</v>
      </c>
      <c r="HP188" s="108">
        <v>12124.3</v>
      </c>
      <c r="HQ188" s="108">
        <v>14096.4</v>
      </c>
      <c r="HR188" s="108">
        <v>25299</v>
      </c>
      <c r="HS188" s="108">
        <v>5743</v>
      </c>
      <c r="HT188" s="108">
        <v>5530.4</v>
      </c>
      <c r="HU188" s="108">
        <v>4135.6000000000004</v>
      </c>
      <c r="HV188" s="108">
        <v>9890</v>
      </c>
      <c r="HW188" s="108">
        <v>3017.9</v>
      </c>
      <c r="HX188" s="108">
        <v>4436.8</v>
      </c>
      <c r="HY188" s="108">
        <v>5743</v>
      </c>
      <c r="HZ188" s="108">
        <v>7353</v>
      </c>
      <c r="IA188" s="108">
        <v>9126.9</v>
      </c>
      <c r="IB188" s="108">
        <v>11273.4</v>
      </c>
      <c r="IC188" s="108">
        <v>12714.4</v>
      </c>
      <c r="ID188" s="108">
        <v>13904</v>
      </c>
      <c r="IE188" s="108">
        <v>15409</v>
      </c>
      <c r="IF188" s="108">
        <v>18613.7</v>
      </c>
      <c r="IG188" s="108">
        <v>20770.099999999999</v>
      </c>
      <c r="IH188" s="108">
        <v>25299</v>
      </c>
    </row>
    <row r="189" spans="1:242" s="32" customFormat="1" ht="12.95" customHeight="1" x14ac:dyDescent="0.2">
      <c r="A189" s="112" t="s">
        <v>374</v>
      </c>
      <c r="B189" s="51">
        <v>178</v>
      </c>
      <c r="C189" s="51" t="s">
        <v>375</v>
      </c>
      <c r="D189" s="30"/>
      <c r="E189" s="108">
        <f t="shared" si="407"/>
        <v>0</v>
      </c>
      <c r="F189" s="108">
        <f t="shared" si="325"/>
        <v>0</v>
      </c>
      <c r="G189" s="108">
        <f t="shared" si="326"/>
        <v>0</v>
      </c>
      <c r="H189" s="108">
        <f t="shared" si="327"/>
        <v>0</v>
      </c>
      <c r="I189" s="108">
        <f t="shared" si="420"/>
        <v>0</v>
      </c>
      <c r="J189" s="108">
        <f t="shared" ref="J189:U189" si="477">SUM(J190:J192)</f>
        <v>0</v>
      </c>
      <c r="K189" s="108">
        <f t="shared" si="477"/>
        <v>0</v>
      </c>
      <c r="L189" s="108">
        <f t="shared" si="477"/>
        <v>0</v>
      </c>
      <c r="M189" s="108">
        <f t="shared" si="477"/>
        <v>0</v>
      </c>
      <c r="N189" s="108">
        <f t="shared" si="477"/>
        <v>0</v>
      </c>
      <c r="O189" s="108">
        <f t="shared" si="477"/>
        <v>0</v>
      </c>
      <c r="P189" s="108">
        <f t="shared" si="477"/>
        <v>0</v>
      </c>
      <c r="Q189" s="108">
        <f t="shared" si="477"/>
        <v>0</v>
      </c>
      <c r="R189" s="108">
        <f t="shared" si="477"/>
        <v>0</v>
      </c>
      <c r="S189" s="108">
        <f t="shared" si="477"/>
        <v>0</v>
      </c>
      <c r="T189" s="108">
        <f t="shared" si="477"/>
        <v>0</v>
      </c>
      <c r="U189" s="108">
        <f t="shared" si="477"/>
        <v>0</v>
      </c>
      <c r="V189" s="108">
        <f t="shared" si="409"/>
        <v>0</v>
      </c>
      <c r="W189" s="108">
        <f t="shared" si="328"/>
        <v>0</v>
      </c>
      <c r="X189" s="108">
        <f t="shared" si="329"/>
        <v>0</v>
      </c>
      <c r="Y189" s="108">
        <f t="shared" si="330"/>
        <v>0</v>
      </c>
      <c r="Z189" s="108">
        <f t="shared" si="421"/>
        <v>0</v>
      </c>
      <c r="AA189" s="108">
        <f t="shared" ref="AA189:AL189" si="478">SUM(AA190:AA192)</f>
        <v>0</v>
      </c>
      <c r="AB189" s="108">
        <f t="shared" si="478"/>
        <v>0</v>
      </c>
      <c r="AC189" s="108">
        <f t="shared" si="478"/>
        <v>0</v>
      </c>
      <c r="AD189" s="108">
        <f t="shared" si="478"/>
        <v>0</v>
      </c>
      <c r="AE189" s="108">
        <f t="shared" si="478"/>
        <v>0</v>
      </c>
      <c r="AF189" s="108">
        <f t="shared" si="478"/>
        <v>0</v>
      </c>
      <c r="AG189" s="108">
        <f t="shared" si="478"/>
        <v>0</v>
      </c>
      <c r="AH189" s="108">
        <f t="shared" si="478"/>
        <v>0</v>
      </c>
      <c r="AI189" s="108">
        <f t="shared" si="478"/>
        <v>0</v>
      </c>
      <c r="AJ189" s="108">
        <f t="shared" si="478"/>
        <v>0</v>
      </c>
      <c r="AK189" s="108">
        <f t="shared" si="478"/>
        <v>0</v>
      </c>
      <c r="AL189" s="108">
        <f t="shared" si="478"/>
        <v>0</v>
      </c>
      <c r="AM189" s="108">
        <f t="shared" si="411"/>
        <v>0</v>
      </c>
      <c r="AN189" s="108">
        <f t="shared" si="331"/>
        <v>0</v>
      </c>
      <c r="AO189" s="108">
        <f t="shared" si="332"/>
        <v>0</v>
      </c>
      <c r="AP189" s="108">
        <f t="shared" si="333"/>
        <v>0</v>
      </c>
      <c r="AQ189" s="108">
        <f t="shared" si="422"/>
        <v>0</v>
      </c>
      <c r="AR189" s="108">
        <f t="shared" ref="AR189:BC189" si="479">SUM(AR190:AR192)</f>
        <v>0</v>
      </c>
      <c r="AS189" s="108">
        <f t="shared" si="479"/>
        <v>0</v>
      </c>
      <c r="AT189" s="108">
        <f t="shared" si="479"/>
        <v>0</v>
      </c>
      <c r="AU189" s="108">
        <f t="shared" si="479"/>
        <v>0</v>
      </c>
      <c r="AV189" s="108">
        <f t="shared" si="479"/>
        <v>0</v>
      </c>
      <c r="AW189" s="108">
        <f t="shared" si="479"/>
        <v>0</v>
      </c>
      <c r="AX189" s="108">
        <f t="shared" si="479"/>
        <v>0</v>
      </c>
      <c r="AY189" s="108">
        <f t="shared" si="479"/>
        <v>0</v>
      </c>
      <c r="AZ189" s="108">
        <f t="shared" si="479"/>
        <v>0</v>
      </c>
      <c r="BA189" s="108">
        <f t="shared" si="479"/>
        <v>0</v>
      </c>
      <c r="BB189" s="108">
        <f t="shared" si="479"/>
        <v>0</v>
      </c>
      <c r="BC189" s="108">
        <f t="shared" si="479"/>
        <v>0</v>
      </c>
      <c r="BD189" s="108">
        <f t="shared" si="334"/>
        <v>0</v>
      </c>
      <c r="BE189" s="108">
        <f t="shared" si="335"/>
        <v>0</v>
      </c>
      <c r="BF189" s="108">
        <f t="shared" si="336"/>
        <v>0</v>
      </c>
      <c r="BG189" s="108">
        <f t="shared" si="337"/>
        <v>0</v>
      </c>
      <c r="BH189" s="108">
        <f t="shared" si="423"/>
        <v>0</v>
      </c>
      <c r="BI189" s="108">
        <f t="shared" ref="BI189:BT189" si="480">SUM(BI190:BI192)</f>
        <v>0</v>
      </c>
      <c r="BJ189" s="108">
        <f t="shared" si="480"/>
        <v>0</v>
      </c>
      <c r="BK189" s="108">
        <f t="shared" si="480"/>
        <v>0</v>
      </c>
      <c r="BL189" s="108">
        <f t="shared" si="480"/>
        <v>0</v>
      </c>
      <c r="BM189" s="108">
        <f t="shared" si="480"/>
        <v>0</v>
      </c>
      <c r="BN189" s="108">
        <f t="shared" si="480"/>
        <v>0</v>
      </c>
      <c r="BO189" s="108">
        <f t="shared" si="480"/>
        <v>0</v>
      </c>
      <c r="BP189" s="108">
        <f t="shared" si="480"/>
        <v>0</v>
      </c>
      <c r="BQ189" s="108">
        <f t="shared" si="480"/>
        <v>0</v>
      </c>
      <c r="BR189" s="108">
        <f t="shared" si="480"/>
        <v>0</v>
      </c>
      <c r="BS189" s="108">
        <f t="shared" si="480"/>
        <v>0</v>
      </c>
      <c r="BT189" s="108">
        <f t="shared" si="480"/>
        <v>0</v>
      </c>
      <c r="BU189" s="108">
        <f t="shared" si="338"/>
        <v>0</v>
      </c>
      <c r="BV189" s="108">
        <f t="shared" si="339"/>
        <v>0</v>
      </c>
      <c r="BW189" s="108">
        <f t="shared" si="340"/>
        <v>0</v>
      </c>
      <c r="BX189" s="108">
        <f t="shared" si="341"/>
        <v>0</v>
      </c>
      <c r="BY189" s="108">
        <f t="shared" si="424"/>
        <v>0</v>
      </c>
      <c r="BZ189" s="108">
        <f t="shared" ref="BZ189:CK189" si="481">SUM(BZ190:BZ192)</f>
        <v>0</v>
      </c>
      <c r="CA189" s="108">
        <f t="shared" si="481"/>
        <v>0</v>
      </c>
      <c r="CB189" s="108">
        <f t="shared" si="481"/>
        <v>0</v>
      </c>
      <c r="CC189" s="108">
        <f t="shared" si="481"/>
        <v>0</v>
      </c>
      <c r="CD189" s="108">
        <f t="shared" si="481"/>
        <v>0</v>
      </c>
      <c r="CE189" s="108">
        <f t="shared" si="481"/>
        <v>0</v>
      </c>
      <c r="CF189" s="108">
        <f t="shared" si="481"/>
        <v>0</v>
      </c>
      <c r="CG189" s="108">
        <f t="shared" si="481"/>
        <v>0</v>
      </c>
      <c r="CH189" s="108">
        <f t="shared" si="481"/>
        <v>0</v>
      </c>
      <c r="CI189" s="108">
        <f t="shared" si="481"/>
        <v>0</v>
      </c>
      <c r="CJ189" s="108">
        <f t="shared" si="481"/>
        <v>0</v>
      </c>
      <c r="CK189" s="108">
        <f t="shared" si="481"/>
        <v>0</v>
      </c>
      <c r="CL189" s="108">
        <f t="shared" si="342"/>
        <v>8070</v>
      </c>
      <c r="CM189" s="108">
        <v>0</v>
      </c>
      <c r="CN189" s="108">
        <v>0</v>
      </c>
      <c r="CO189" s="108">
        <v>0</v>
      </c>
      <c r="CP189" s="108">
        <v>8070</v>
      </c>
      <c r="CQ189" s="108">
        <f t="shared" ref="CQ189:DB189" si="482">SUM(CQ190:CQ192)</f>
        <v>0</v>
      </c>
      <c r="CR189" s="108">
        <f t="shared" si="482"/>
        <v>0</v>
      </c>
      <c r="CS189" s="108">
        <f t="shared" si="482"/>
        <v>0</v>
      </c>
      <c r="CT189" s="108">
        <v>0</v>
      </c>
      <c r="CU189" s="108">
        <f t="shared" si="482"/>
        <v>0</v>
      </c>
      <c r="CV189" s="108">
        <f t="shared" si="482"/>
        <v>0</v>
      </c>
      <c r="CW189" s="108">
        <f t="shared" si="482"/>
        <v>0</v>
      </c>
      <c r="CX189" s="108">
        <f t="shared" si="482"/>
        <v>0</v>
      </c>
      <c r="CY189" s="108">
        <f t="shared" si="482"/>
        <v>0</v>
      </c>
      <c r="CZ189" s="108">
        <f t="shared" si="482"/>
        <v>0</v>
      </c>
      <c r="DA189" s="108">
        <f t="shared" si="482"/>
        <v>0</v>
      </c>
      <c r="DB189" s="108">
        <f t="shared" si="482"/>
        <v>8070</v>
      </c>
      <c r="DC189" s="108">
        <f t="shared" si="419"/>
        <v>2503</v>
      </c>
      <c r="DD189" s="108">
        <v>0</v>
      </c>
      <c r="DE189" s="108">
        <v>87.1</v>
      </c>
      <c r="DF189" s="108">
        <v>-83.2</v>
      </c>
      <c r="DG189" s="108">
        <v>2499.1</v>
      </c>
      <c r="DH189" s="108">
        <f t="shared" ref="DH189:DS189" si="483">SUM(DH190:DH192)</f>
        <v>0</v>
      </c>
      <c r="DI189" s="108">
        <f t="shared" si="483"/>
        <v>0</v>
      </c>
      <c r="DJ189" s="108">
        <f t="shared" si="483"/>
        <v>0</v>
      </c>
      <c r="DK189" s="108">
        <f t="shared" si="483"/>
        <v>0</v>
      </c>
      <c r="DL189" s="108">
        <f t="shared" si="483"/>
        <v>0</v>
      </c>
      <c r="DM189" s="108">
        <f t="shared" si="483"/>
        <v>87.1</v>
      </c>
      <c r="DN189" s="108">
        <f t="shared" si="483"/>
        <v>3.9</v>
      </c>
      <c r="DO189" s="108">
        <f t="shared" si="483"/>
        <v>3.9</v>
      </c>
      <c r="DP189" s="108">
        <f t="shared" si="483"/>
        <v>3.9</v>
      </c>
      <c r="DQ189" s="108">
        <f t="shared" si="483"/>
        <v>0</v>
      </c>
      <c r="DR189" s="108">
        <f t="shared" si="483"/>
        <v>0</v>
      </c>
      <c r="DS189" s="108">
        <f t="shared" si="483"/>
        <v>2503</v>
      </c>
      <c r="DT189" s="108">
        <f t="shared" si="343"/>
        <v>0</v>
      </c>
      <c r="DU189" s="108">
        <v>0</v>
      </c>
      <c r="DV189" s="108">
        <v>123.3</v>
      </c>
      <c r="DW189" s="108">
        <v>-123.3</v>
      </c>
      <c r="DX189" s="108">
        <v>0</v>
      </c>
      <c r="DY189" s="108">
        <f t="shared" ref="DY189:EJ189" si="484">SUM(DY190:DY192)</f>
        <v>0</v>
      </c>
      <c r="DZ189" s="108">
        <f t="shared" si="484"/>
        <v>0</v>
      </c>
      <c r="EA189" s="108">
        <f t="shared" si="484"/>
        <v>0</v>
      </c>
      <c r="EB189" s="108">
        <f t="shared" si="484"/>
        <v>0</v>
      </c>
      <c r="EC189" s="108">
        <f t="shared" si="484"/>
        <v>11.1</v>
      </c>
      <c r="ED189" s="108">
        <f t="shared" si="484"/>
        <v>123.3</v>
      </c>
      <c r="EE189" s="108">
        <f t="shared" si="484"/>
        <v>12.5</v>
      </c>
      <c r="EF189" s="108">
        <f t="shared" si="484"/>
        <v>0</v>
      </c>
      <c r="EG189" s="108">
        <f t="shared" si="484"/>
        <v>0</v>
      </c>
      <c r="EH189" s="108">
        <f t="shared" si="484"/>
        <v>0.1</v>
      </c>
      <c r="EI189" s="108">
        <f t="shared" si="484"/>
        <v>0.2</v>
      </c>
      <c r="EJ189" s="108">
        <f t="shared" si="484"/>
        <v>0</v>
      </c>
      <c r="EK189" s="108">
        <v>0</v>
      </c>
      <c r="EL189" s="108">
        <v>0.7</v>
      </c>
      <c r="EM189" s="108">
        <v>-0.7</v>
      </c>
      <c r="EN189" s="108">
        <v>0</v>
      </c>
      <c r="EO189" s="108">
        <v>0</v>
      </c>
      <c r="EP189" s="108">
        <f t="shared" ref="EP189:EW189" si="485">SUM(EP190:EP192)</f>
        <v>0</v>
      </c>
      <c r="EQ189" s="108">
        <f t="shared" si="485"/>
        <v>0.4</v>
      </c>
      <c r="ER189" s="108">
        <f t="shared" si="485"/>
        <v>0.7</v>
      </c>
      <c r="ES189" s="108">
        <f t="shared" si="485"/>
        <v>0</v>
      </c>
      <c r="ET189" s="108">
        <f t="shared" si="485"/>
        <v>0</v>
      </c>
      <c r="EU189" s="108">
        <f t="shared" si="485"/>
        <v>0</v>
      </c>
      <c r="EV189" s="108">
        <f t="shared" si="485"/>
        <v>0</v>
      </c>
      <c r="EW189" s="108">
        <f t="shared" si="485"/>
        <v>0</v>
      </c>
      <c r="EX189" s="108">
        <v>0</v>
      </c>
      <c r="EY189" s="108">
        <v>0</v>
      </c>
      <c r="EZ189" s="108">
        <v>0</v>
      </c>
      <c r="FA189" s="108">
        <v>0</v>
      </c>
      <c r="FB189" s="108">
        <v>0</v>
      </c>
      <c r="FC189" s="108">
        <v>0</v>
      </c>
      <c r="FD189" s="108">
        <v>0</v>
      </c>
      <c r="FE189" s="108">
        <v>0</v>
      </c>
      <c r="FF189" s="108">
        <v>0</v>
      </c>
      <c r="FG189" s="108"/>
      <c r="FH189" s="108"/>
      <c r="FI189" s="108"/>
      <c r="FJ189" s="108"/>
      <c r="FK189" s="108"/>
      <c r="FL189" s="108"/>
      <c r="FM189" s="108"/>
      <c r="FN189" s="108"/>
      <c r="FO189" s="108"/>
      <c r="FP189" s="108"/>
      <c r="FQ189" s="108"/>
      <c r="FR189" s="108"/>
      <c r="FS189" s="108"/>
      <c r="FT189" s="108"/>
      <c r="FU189" s="108"/>
      <c r="FV189" s="108"/>
      <c r="FW189" s="108">
        <v>0</v>
      </c>
      <c r="FX189" s="108"/>
      <c r="FY189" s="108"/>
      <c r="FZ189" s="108"/>
      <c r="GA189" s="108"/>
      <c r="GB189" s="108"/>
      <c r="GC189" s="108"/>
      <c r="GD189" s="108"/>
      <c r="GE189" s="108"/>
      <c r="GF189" s="108"/>
      <c r="GG189" s="108"/>
      <c r="GH189" s="108"/>
      <c r="GI189" s="108"/>
      <c r="GJ189" s="108"/>
      <c r="GK189" s="108"/>
      <c r="GL189" s="108"/>
      <c r="GM189" s="108"/>
      <c r="GN189" s="108"/>
      <c r="GO189" s="108"/>
      <c r="GP189" s="108"/>
      <c r="GQ189" s="108"/>
      <c r="GR189" s="108"/>
      <c r="GS189" s="108"/>
      <c r="GT189" s="108"/>
      <c r="GU189" s="108"/>
      <c r="GV189" s="108"/>
      <c r="GW189" s="108"/>
      <c r="GX189" s="108"/>
      <c r="GY189" s="108"/>
      <c r="GZ189" s="108"/>
      <c r="HA189" s="108"/>
      <c r="HB189" s="108"/>
      <c r="HC189" s="108"/>
      <c r="HD189" s="108"/>
      <c r="HE189" s="108"/>
      <c r="HF189" s="108"/>
      <c r="HG189" s="108"/>
      <c r="HH189" s="108"/>
      <c r="HI189" s="108"/>
      <c r="HJ189" s="108"/>
      <c r="HK189" s="108"/>
      <c r="HL189" s="108"/>
      <c r="HM189" s="108"/>
      <c r="HN189" s="108"/>
      <c r="HO189" s="108"/>
      <c r="HP189" s="108"/>
      <c r="HQ189" s="108"/>
      <c r="HR189" s="108"/>
      <c r="HS189" s="108"/>
      <c r="HT189" s="108"/>
      <c r="HU189" s="108"/>
      <c r="HV189" s="108"/>
      <c r="HW189" s="108"/>
      <c r="HX189" s="108"/>
      <c r="HY189" s="108"/>
      <c r="HZ189" s="108"/>
      <c r="IA189" s="108"/>
      <c r="IB189" s="108"/>
      <c r="IC189" s="108"/>
      <c r="ID189" s="108"/>
      <c r="IE189" s="108"/>
      <c r="IF189" s="108"/>
      <c r="IG189" s="108"/>
      <c r="IH189" s="108"/>
    </row>
    <row r="190" spans="1:242" s="32" customFormat="1" ht="24" customHeight="1" x14ac:dyDescent="0.2">
      <c r="A190" s="112" t="s">
        <v>376</v>
      </c>
      <c r="B190" s="51">
        <v>179</v>
      </c>
      <c r="C190" s="51" t="s">
        <v>377</v>
      </c>
      <c r="D190" s="33"/>
      <c r="E190" s="108">
        <f t="shared" si="407"/>
        <v>0</v>
      </c>
      <c r="F190" s="108">
        <f t="shared" si="325"/>
        <v>0</v>
      </c>
      <c r="G190" s="108">
        <f t="shared" si="326"/>
        <v>0</v>
      </c>
      <c r="H190" s="108">
        <f t="shared" si="327"/>
        <v>0</v>
      </c>
      <c r="I190" s="108">
        <f t="shared" si="420"/>
        <v>0</v>
      </c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>
        <f t="shared" si="409"/>
        <v>0</v>
      </c>
      <c r="W190" s="108">
        <f t="shared" si="328"/>
        <v>0</v>
      </c>
      <c r="X190" s="108">
        <f t="shared" si="329"/>
        <v>0</v>
      </c>
      <c r="Y190" s="108">
        <f t="shared" si="330"/>
        <v>0</v>
      </c>
      <c r="Z190" s="108">
        <f t="shared" si="421"/>
        <v>0</v>
      </c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>
        <f t="shared" si="411"/>
        <v>0</v>
      </c>
      <c r="AN190" s="108">
        <f t="shared" si="331"/>
        <v>0</v>
      </c>
      <c r="AO190" s="108">
        <f t="shared" si="332"/>
        <v>0</v>
      </c>
      <c r="AP190" s="108">
        <f t="shared" si="333"/>
        <v>0</v>
      </c>
      <c r="AQ190" s="108">
        <f t="shared" si="422"/>
        <v>0</v>
      </c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>
        <f t="shared" si="334"/>
        <v>0</v>
      </c>
      <c r="BE190" s="108">
        <f t="shared" si="335"/>
        <v>0</v>
      </c>
      <c r="BF190" s="108">
        <f t="shared" si="336"/>
        <v>0</v>
      </c>
      <c r="BG190" s="108">
        <f t="shared" si="337"/>
        <v>0</v>
      </c>
      <c r="BH190" s="108">
        <f t="shared" si="423"/>
        <v>0</v>
      </c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/>
      <c r="BU190" s="108">
        <f t="shared" si="338"/>
        <v>0</v>
      </c>
      <c r="BV190" s="108">
        <f t="shared" si="339"/>
        <v>0</v>
      </c>
      <c r="BW190" s="108">
        <f t="shared" si="340"/>
        <v>0</v>
      </c>
      <c r="BX190" s="108">
        <f t="shared" si="341"/>
        <v>0</v>
      </c>
      <c r="BY190" s="108">
        <f t="shared" si="424"/>
        <v>0</v>
      </c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/>
      <c r="CJ190" s="108"/>
      <c r="CK190" s="108"/>
      <c r="CL190" s="108">
        <f t="shared" si="342"/>
        <v>0</v>
      </c>
      <c r="CM190" s="108">
        <v>0</v>
      </c>
      <c r="CN190" s="108">
        <v>0</v>
      </c>
      <c r="CO190" s="108">
        <v>0</v>
      </c>
      <c r="CP190" s="108">
        <v>0</v>
      </c>
      <c r="CQ190" s="108"/>
      <c r="CR190" s="108"/>
      <c r="CS190" s="108"/>
      <c r="CT190" s="108"/>
      <c r="CU190" s="108"/>
      <c r="CV190" s="108"/>
      <c r="CW190" s="108"/>
      <c r="CX190" s="108"/>
      <c r="CY190" s="108"/>
      <c r="CZ190" s="108"/>
      <c r="DA190" s="108"/>
      <c r="DB190" s="108"/>
      <c r="DC190" s="108">
        <f t="shared" si="419"/>
        <v>0</v>
      </c>
      <c r="DD190" s="108">
        <v>0</v>
      </c>
      <c r="DE190" s="108">
        <v>0</v>
      </c>
      <c r="DF190" s="108">
        <v>0</v>
      </c>
      <c r="DG190" s="108">
        <v>0</v>
      </c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/>
      <c r="DT190" s="108">
        <f t="shared" si="343"/>
        <v>0</v>
      </c>
      <c r="DU190" s="108">
        <v>0</v>
      </c>
      <c r="DV190" s="108">
        <v>0</v>
      </c>
      <c r="DW190" s="108">
        <v>0</v>
      </c>
      <c r="DX190" s="108">
        <v>0</v>
      </c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/>
      <c r="EJ190" s="108"/>
      <c r="EK190" s="108">
        <v>0</v>
      </c>
      <c r="EL190" s="108">
        <v>0</v>
      </c>
      <c r="EM190" s="108">
        <v>0</v>
      </c>
      <c r="EN190" s="108">
        <v>0</v>
      </c>
      <c r="EO190" s="108">
        <v>0</v>
      </c>
      <c r="EP190" s="108"/>
      <c r="EQ190" s="108"/>
      <c r="ER190" s="108"/>
      <c r="ES190" s="108"/>
      <c r="ET190" s="108"/>
      <c r="EU190" s="108"/>
      <c r="EV190" s="108"/>
      <c r="EW190" s="108"/>
      <c r="EX190" s="108"/>
      <c r="EY190" s="108"/>
      <c r="EZ190" s="108"/>
      <c r="FA190" s="108"/>
      <c r="FB190" s="108">
        <v>0</v>
      </c>
      <c r="FC190" s="108">
        <v>0</v>
      </c>
      <c r="FD190" s="108">
        <v>0</v>
      </c>
      <c r="FE190" s="108">
        <v>0</v>
      </c>
      <c r="FF190" s="108">
        <v>0</v>
      </c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/>
      <c r="FR190" s="108"/>
      <c r="FS190" s="108"/>
      <c r="FT190" s="108"/>
      <c r="FU190" s="108"/>
      <c r="FV190" s="108"/>
      <c r="FW190" s="108">
        <v>0</v>
      </c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I190" s="108"/>
      <c r="GJ190" s="108"/>
      <c r="GK190" s="108"/>
      <c r="GL190" s="108"/>
      <c r="GM190" s="108"/>
      <c r="GN190" s="108"/>
      <c r="GO190" s="108"/>
      <c r="GP190" s="108"/>
      <c r="GQ190" s="108"/>
      <c r="GR190" s="108"/>
      <c r="GS190" s="108"/>
      <c r="GT190" s="108"/>
      <c r="GU190" s="108"/>
      <c r="GV190" s="108"/>
      <c r="GW190" s="108"/>
      <c r="GX190" s="108"/>
      <c r="GY190" s="108"/>
      <c r="GZ190" s="108"/>
      <c r="HA190" s="108"/>
      <c r="HB190" s="108"/>
      <c r="HC190" s="108"/>
      <c r="HD190" s="108"/>
      <c r="HE190" s="108"/>
      <c r="HF190" s="108"/>
      <c r="HG190" s="108"/>
      <c r="HH190" s="108"/>
      <c r="HI190" s="108"/>
      <c r="HJ190" s="108"/>
      <c r="HK190" s="108"/>
      <c r="HL190" s="108"/>
      <c r="HM190" s="108"/>
      <c r="HN190" s="108"/>
      <c r="HO190" s="108"/>
      <c r="HP190" s="108"/>
      <c r="HQ190" s="108"/>
      <c r="HR190" s="108"/>
      <c r="HS190" s="108"/>
      <c r="HT190" s="108"/>
      <c r="HU190" s="108"/>
      <c r="HV190" s="108"/>
      <c r="HW190" s="108"/>
      <c r="HX190" s="108"/>
      <c r="HY190" s="108"/>
      <c r="HZ190" s="108"/>
      <c r="IA190" s="108"/>
      <c r="IB190" s="108"/>
      <c r="IC190" s="108"/>
      <c r="ID190" s="108"/>
      <c r="IE190" s="108"/>
      <c r="IF190" s="108"/>
      <c r="IG190" s="108"/>
      <c r="IH190" s="108"/>
    </row>
    <row r="191" spans="1:242" s="32" customFormat="1" ht="12.95" customHeight="1" x14ac:dyDescent="0.2">
      <c r="A191" s="112" t="s">
        <v>378</v>
      </c>
      <c r="B191" s="51">
        <v>180</v>
      </c>
      <c r="C191" s="51" t="s">
        <v>379</v>
      </c>
      <c r="D191" s="33"/>
      <c r="E191" s="108">
        <f t="shared" si="407"/>
        <v>0</v>
      </c>
      <c r="F191" s="108">
        <f t="shared" si="325"/>
        <v>0</v>
      </c>
      <c r="G191" s="108">
        <f t="shared" si="326"/>
        <v>0</v>
      </c>
      <c r="H191" s="108">
        <f t="shared" si="327"/>
        <v>0</v>
      </c>
      <c r="I191" s="108">
        <f t="shared" si="420"/>
        <v>0</v>
      </c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>
        <f t="shared" si="409"/>
        <v>0</v>
      </c>
      <c r="W191" s="108">
        <f t="shared" si="328"/>
        <v>0</v>
      </c>
      <c r="X191" s="108">
        <f t="shared" si="329"/>
        <v>0</v>
      </c>
      <c r="Y191" s="108">
        <f t="shared" si="330"/>
        <v>0</v>
      </c>
      <c r="Z191" s="108">
        <f t="shared" si="421"/>
        <v>0</v>
      </c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>
        <f t="shared" si="411"/>
        <v>0</v>
      </c>
      <c r="AN191" s="108">
        <f t="shared" si="331"/>
        <v>0</v>
      </c>
      <c r="AO191" s="108">
        <f t="shared" si="332"/>
        <v>0</v>
      </c>
      <c r="AP191" s="108">
        <f t="shared" si="333"/>
        <v>0</v>
      </c>
      <c r="AQ191" s="108">
        <f t="shared" si="422"/>
        <v>0</v>
      </c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>
        <f t="shared" si="334"/>
        <v>0</v>
      </c>
      <c r="BE191" s="108">
        <f t="shared" si="335"/>
        <v>0</v>
      </c>
      <c r="BF191" s="108">
        <f t="shared" si="336"/>
        <v>0</v>
      </c>
      <c r="BG191" s="108">
        <f t="shared" si="337"/>
        <v>0</v>
      </c>
      <c r="BH191" s="108">
        <f t="shared" si="423"/>
        <v>0</v>
      </c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>
        <f t="shared" si="338"/>
        <v>0</v>
      </c>
      <c r="BV191" s="108">
        <f t="shared" si="339"/>
        <v>0</v>
      </c>
      <c r="BW191" s="108">
        <f t="shared" si="340"/>
        <v>0</v>
      </c>
      <c r="BX191" s="108">
        <f t="shared" si="341"/>
        <v>0</v>
      </c>
      <c r="BY191" s="108">
        <f t="shared" si="424"/>
        <v>0</v>
      </c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>
        <f t="shared" si="342"/>
        <v>8070</v>
      </c>
      <c r="CM191" s="108">
        <v>0</v>
      </c>
      <c r="CN191" s="108">
        <v>0</v>
      </c>
      <c r="CO191" s="108">
        <v>0</v>
      </c>
      <c r="CP191" s="108">
        <v>8070</v>
      </c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>
        <v>8070</v>
      </c>
      <c r="DC191" s="108">
        <f t="shared" si="419"/>
        <v>12</v>
      </c>
      <c r="DD191" s="108">
        <v>0</v>
      </c>
      <c r="DE191" s="108">
        <v>87.1</v>
      </c>
      <c r="DF191" s="108">
        <v>-83.2</v>
      </c>
      <c r="DG191" s="108">
        <v>8.1</v>
      </c>
      <c r="DH191" s="108"/>
      <c r="DI191" s="108"/>
      <c r="DJ191" s="108"/>
      <c r="DK191" s="108"/>
      <c r="DL191" s="108"/>
      <c r="DM191" s="108">
        <v>87.1</v>
      </c>
      <c r="DN191" s="108">
        <v>3.9</v>
      </c>
      <c r="DO191" s="108">
        <v>3.9</v>
      </c>
      <c r="DP191" s="108">
        <v>3.9</v>
      </c>
      <c r="DQ191" s="108"/>
      <c r="DR191" s="108"/>
      <c r="DS191" s="108">
        <v>12</v>
      </c>
      <c r="DT191" s="108">
        <f t="shared" si="343"/>
        <v>0</v>
      </c>
      <c r="DU191" s="108">
        <v>0</v>
      </c>
      <c r="DV191" s="108">
        <v>123.3</v>
      </c>
      <c r="DW191" s="108">
        <v>-123.3</v>
      </c>
      <c r="DX191" s="108">
        <v>0</v>
      </c>
      <c r="DY191" s="108"/>
      <c r="DZ191" s="108"/>
      <c r="EA191" s="108"/>
      <c r="EB191" s="108"/>
      <c r="EC191" s="108">
        <v>11.1</v>
      </c>
      <c r="ED191" s="108">
        <v>123.3</v>
      </c>
      <c r="EE191" s="108">
        <v>12.5</v>
      </c>
      <c r="EF191" s="108"/>
      <c r="EG191" s="108"/>
      <c r="EH191" s="108">
        <v>0.1</v>
      </c>
      <c r="EI191" s="108">
        <v>0.2</v>
      </c>
      <c r="EJ191" s="108">
        <v>0</v>
      </c>
      <c r="EK191" s="108">
        <v>0</v>
      </c>
      <c r="EL191" s="108">
        <v>0.7</v>
      </c>
      <c r="EM191" s="108">
        <v>-0.7</v>
      </c>
      <c r="EN191" s="108">
        <v>0</v>
      </c>
      <c r="EO191" s="108">
        <v>0</v>
      </c>
      <c r="EP191" s="108"/>
      <c r="EQ191" s="108">
        <v>0.4</v>
      </c>
      <c r="ER191" s="108">
        <v>0.7</v>
      </c>
      <c r="ES191" s="108">
        <v>0</v>
      </c>
      <c r="ET191" s="108">
        <v>0</v>
      </c>
      <c r="EU191" s="108"/>
      <c r="EV191" s="108"/>
      <c r="EW191" s="108"/>
      <c r="EX191" s="108"/>
      <c r="EY191" s="108"/>
      <c r="EZ191" s="108"/>
      <c r="FA191" s="108"/>
      <c r="FB191" s="108">
        <v>0</v>
      </c>
      <c r="FC191" s="108">
        <v>0</v>
      </c>
      <c r="FD191" s="108">
        <v>0</v>
      </c>
      <c r="FE191" s="108">
        <v>0</v>
      </c>
      <c r="FF191" s="108">
        <v>0</v>
      </c>
      <c r="FG191" s="108"/>
      <c r="FH191" s="108"/>
      <c r="FI191" s="108"/>
      <c r="FJ191" s="108"/>
      <c r="FK191" s="108"/>
      <c r="FL191" s="108"/>
      <c r="FM191" s="108"/>
      <c r="FN191" s="108"/>
      <c r="FO191" s="108"/>
      <c r="FP191" s="108"/>
      <c r="FQ191" s="108"/>
      <c r="FR191" s="108"/>
      <c r="FS191" s="108"/>
      <c r="FT191" s="108"/>
      <c r="FU191" s="108"/>
      <c r="FV191" s="108"/>
      <c r="FW191" s="108">
        <v>0</v>
      </c>
      <c r="FX191" s="108"/>
      <c r="FY191" s="108"/>
      <c r="FZ191" s="108"/>
      <c r="GA191" s="108"/>
      <c r="GB191" s="108"/>
      <c r="GC191" s="108"/>
      <c r="GD191" s="108"/>
      <c r="GE191" s="108"/>
      <c r="GF191" s="108"/>
      <c r="GG191" s="108"/>
      <c r="GH191" s="108"/>
      <c r="GI191" s="108"/>
      <c r="GJ191" s="108"/>
      <c r="GK191" s="108"/>
      <c r="GL191" s="108"/>
      <c r="GM191" s="108"/>
      <c r="GN191" s="108"/>
      <c r="GO191" s="108"/>
      <c r="GP191" s="108"/>
      <c r="GQ191" s="108"/>
      <c r="GR191" s="108"/>
      <c r="GS191" s="108"/>
      <c r="GT191" s="108"/>
      <c r="GU191" s="108"/>
      <c r="GV191" s="108"/>
      <c r="GW191" s="108"/>
      <c r="GX191" s="108"/>
      <c r="GY191" s="108"/>
      <c r="GZ191" s="108"/>
      <c r="HA191" s="108"/>
      <c r="HB191" s="108"/>
      <c r="HC191" s="108"/>
      <c r="HD191" s="108"/>
      <c r="HE191" s="108"/>
      <c r="HF191" s="108"/>
      <c r="HG191" s="108"/>
      <c r="HH191" s="108"/>
      <c r="HI191" s="108"/>
      <c r="HJ191" s="108"/>
      <c r="HK191" s="108"/>
      <c r="HL191" s="108"/>
      <c r="HM191" s="108"/>
      <c r="HN191" s="108"/>
      <c r="HO191" s="108"/>
      <c r="HP191" s="108"/>
      <c r="HQ191" s="108"/>
      <c r="HR191" s="108"/>
      <c r="HS191" s="108"/>
      <c r="HT191" s="108"/>
      <c r="HU191" s="108"/>
      <c r="HV191" s="108"/>
      <c r="HW191" s="108"/>
      <c r="HX191" s="108"/>
      <c r="HY191" s="108"/>
      <c r="HZ191" s="108"/>
      <c r="IA191" s="108"/>
      <c r="IB191" s="108"/>
      <c r="IC191" s="108"/>
      <c r="ID191" s="108"/>
      <c r="IE191" s="108"/>
      <c r="IF191" s="108"/>
      <c r="IG191" s="108"/>
      <c r="IH191" s="108"/>
    </row>
    <row r="192" spans="1:242" s="32" customFormat="1" ht="12.95" customHeight="1" x14ac:dyDescent="0.2">
      <c r="A192" s="112" t="s">
        <v>380</v>
      </c>
      <c r="B192" s="51">
        <v>181</v>
      </c>
      <c r="C192" s="51" t="s">
        <v>381</v>
      </c>
      <c r="D192" s="33"/>
      <c r="E192" s="108">
        <f t="shared" si="407"/>
        <v>0</v>
      </c>
      <c r="F192" s="108">
        <f t="shared" si="325"/>
        <v>0</v>
      </c>
      <c r="G192" s="108">
        <f t="shared" si="326"/>
        <v>0</v>
      </c>
      <c r="H192" s="108">
        <f t="shared" si="327"/>
        <v>0</v>
      </c>
      <c r="I192" s="108">
        <f t="shared" si="420"/>
        <v>0</v>
      </c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>
        <f t="shared" si="409"/>
        <v>0</v>
      </c>
      <c r="W192" s="108">
        <f t="shared" si="328"/>
        <v>0</v>
      </c>
      <c r="X192" s="108">
        <f t="shared" si="329"/>
        <v>0</v>
      </c>
      <c r="Y192" s="108">
        <f t="shared" si="330"/>
        <v>0</v>
      </c>
      <c r="Z192" s="108">
        <f t="shared" si="421"/>
        <v>0</v>
      </c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>
        <f t="shared" si="411"/>
        <v>0</v>
      </c>
      <c r="AN192" s="108">
        <f t="shared" si="331"/>
        <v>0</v>
      </c>
      <c r="AO192" s="108">
        <f t="shared" si="332"/>
        <v>0</v>
      </c>
      <c r="AP192" s="108">
        <f t="shared" si="333"/>
        <v>0</v>
      </c>
      <c r="AQ192" s="108">
        <f t="shared" si="422"/>
        <v>0</v>
      </c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>
        <f t="shared" si="334"/>
        <v>0</v>
      </c>
      <c r="BE192" s="108">
        <f t="shared" si="335"/>
        <v>0</v>
      </c>
      <c r="BF192" s="108">
        <f t="shared" si="336"/>
        <v>0</v>
      </c>
      <c r="BG192" s="108">
        <f t="shared" si="337"/>
        <v>0</v>
      </c>
      <c r="BH192" s="108">
        <f t="shared" si="423"/>
        <v>0</v>
      </c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>
        <f t="shared" si="338"/>
        <v>0</v>
      </c>
      <c r="BV192" s="108">
        <f t="shared" si="339"/>
        <v>0</v>
      </c>
      <c r="BW192" s="108">
        <f t="shared" si="340"/>
        <v>0</v>
      </c>
      <c r="BX192" s="108">
        <f t="shared" si="341"/>
        <v>0</v>
      </c>
      <c r="BY192" s="108">
        <f t="shared" si="424"/>
        <v>0</v>
      </c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>
        <f t="shared" si="342"/>
        <v>0</v>
      </c>
      <c r="CM192" s="108">
        <v>0</v>
      </c>
      <c r="CN192" s="108">
        <v>0</v>
      </c>
      <c r="CO192" s="108">
        <v>0</v>
      </c>
      <c r="CP192" s="108">
        <v>0</v>
      </c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>
        <f t="shared" si="419"/>
        <v>2491</v>
      </c>
      <c r="DD192" s="108">
        <v>0</v>
      </c>
      <c r="DE192" s="108">
        <v>0</v>
      </c>
      <c r="DF192" s="108">
        <v>0</v>
      </c>
      <c r="DG192" s="108">
        <v>2491</v>
      </c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>
        <v>2491</v>
      </c>
      <c r="DT192" s="108">
        <f t="shared" si="343"/>
        <v>0</v>
      </c>
      <c r="DU192" s="108">
        <v>0</v>
      </c>
      <c r="DV192" s="108">
        <v>0</v>
      </c>
      <c r="DW192" s="108">
        <v>0</v>
      </c>
      <c r="DX192" s="108">
        <v>0</v>
      </c>
      <c r="DY192" s="108"/>
      <c r="DZ192" s="108"/>
      <c r="EA192" s="108"/>
      <c r="EB192" s="108"/>
      <c r="EC192" s="108"/>
      <c r="ED192" s="108"/>
      <c r="EE192" s="108"/>
      <c r="EF192" s="108"/>
      <c r="EG192" s="108"/>
      <c r="EH192" s="108"/>
      <c r="EI192" s="108"/>
      <c r="EJ192" s="108"/>
      <c r="EK192" s="108">
        <v>0</v>
      </c>
      <c r="EL192" s="108">
        <v>0</v>
      </c>
      <c r="EM192" s="108">
        <v>0</v>
      </c>
      <c r="EN192" s="108">
        <v>0</v>
      </c>
      <c r="EO192" s="108">
        <v>0</v>
      </c>
      <c r="EP192" s="108"/>
      <c r="EQ192" s="108"/>
      <c r="ER192" s="108"/>
      <c r="ES192" s="108"/>
      <c r="ET192" s="108"/>
      <c r="EU192" s="108"/>
      <c r="EV192" s="108"/>
      <c r="EW192" s="108"/>
      <c r="EX192" s="108"/>
      <c r="EY192" s="108"/>
      <c r="EZ192" s="108"/>
      <c r="FA192" s="108"/>
      <c r="FB192" s="108">
        <v>0</v>
      </c>
      <c r="FC192" s="108">
        <v>0</v>
      </c>
      <c r="FD192" s="108">
        <v>0</v>
      </c>
      <c r="FE192" s="108">
        <v>0</v>
      </c>
      <c r="FF192" s="108">
        <v>0</v>
      </c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/>
      <c r="FR192" s="108"/>
      <c r="FS192" s="108"/>
      <c r="FT192" s="108"/>
      <c r="FU192" s="108"/>
      <c r="FV192" s="108"/>
      <c r="FW192" s="108">
        <v>0</v>
      </c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I192" s="108"/>
      <c r="GJ192" s="108"/>
      <c r="GK192" s="108"/>
      <c r="GL192" s="108"/>
      <c r="GM192" s="108"/>
      <c r="GN192" s="108"/>
      <c r="GO192" s="108"/>
      <c r="GP192" s="108"/>
      <c r="GQ192" s="108"/>
      <c r="GR192" s="108"/>
      <c r="GS192" s="108"/>
      <c r="GT192" s="108"/>
      <c r="GU192" s="108"/>
      <c r="GV192" s="108"/>
      <c r="GW192" s="108"/>
      <c r="GX192" s="108"/>
      <c r="GY192" s="108"/>
      <c r="GZ192" s="108"/>
      <c r="HA192" s="108"/>
      <c r="HB192" s="108"/>
      <c r="HC192" s="108"/>
      <c r="HD192" s="108"/>
      <c r="HE192" s="108"/>
      <c r="HF192" s="108"/>
      <c r="HG192" s="108"/>
      <c r="HH192" s="108"/>
      <c r="HI192" s="108"/>
      <c r="HJ192" s="108"/>
      <c r="HK192" s="108"/>
      <c r="HL192" s="108"/>
      <c r="HM192" s="108"/>
      <c r="HN192" s="108"/>
      <c r="HO192" s="108"/>
      <c r="HP192" s="108"/>
      <c r="HQ192" s="108"/>
      <c r="HR192" s="108"/>
      <c r="HS192" s="108"/>
      <c r="HT192" s="108"/>
      <c r="HU192" s="108"/>
      <c r="HV192" s="108"/>
      <c r="HW192" s="108"/>
      <c r="HX192" s="108"/>
      <c r="HY192" s="108"/>
      <c r="HZ192" s="108"/>
      <c r="IA192" s="108"/>
      <c r="IB192" s="108"/>
      <c r="IC192" s="108"/>
      <c r="ID192" s="108"/>
      <c r="IE192" s="108"/>
      <c r="IF192" s="108"/>
      <c r="IG192" s="108"/>
      <c r="IH192" s="108"/>
    </row>
    <row r="193" spans="1:242" s="32" customFormat="1" ht="12.95" customHeight="1" x14ac:dyDescent="0.2">
      <c r="A193" s="112" t="s">
        <v>382</v>
      </c>
      <c r="B193" s="51">
        <v>182</v>
      </c>
      <c r="C193" s="51" t="s">
        <v>383</v>
      </c>
      <c r="D193" s="30"/>
      <c r="E193" s="108">
        <f t="shared" si="407"/>
        <v>16.100000000000001</v>
      </c>
      <c r="F193" s="108">
        <f t="shared" si="325"/>
        <v>0</v>
      </c>
      <c r="G193" s="108">
        <f t="shared" si="326"/>
        <v>0</v>
      </c>
      <c r="H193" s="108">
        <f t="shared" si="327"/>
        <v>0</v>
      </c>
      <c r="I193" s="108">
        <f t="shared" si="420"/>
        <v>16.100000000000001</v>
      </c>
      <c r="J193" s="108">
        <f t="shared" ref="J193:U193" si="486">SUM(J194:J197)</f>
        <v>0</v>
      </c>
      <c r="K193" s="108">
        <f t="shared" si="486"/>
        <v>0</v>
      </c>
      <c r="L193" s="108">
        <f t="shared" si="486"/>
        <v>0</v>
      </c>
      <c r="M193" s="108">
        <f t="shared" si="486"/>
        <v>0</v>
      </c>
      <c r="N193" s="108">
        <f t="shared" si="486"/>
        <v>0</v>
      </c>
      <c r="O193" s="108">
        <f t="shared" si="486"/>
        <v>0</v>
      </c>
      <c r="P193" s="108">
        <f t="shared" si="486"/>
        <v>0</v>
      </c>
      <c r="Q193" s="108">
        <f t="shared" si="486"/>
        <v>0</v>
      </c>
      <c r="R193" s="108">
        <f t="shared" si="486"/>
        <v>0</v>
      </c>
      <c r="S193" s="108">
        <f t="shared" si="486"/>
        <v>0</v>
      </c>
      <c r="T193" s="108">
        <f t="shared" si="486"/>
        <v>0</v>
      </c>
      <c r="U193" s="108">
        <f t="shared" si="486"/>
        <v>16.100000000000001</v>
      </c>
      <c r="V193" s="108">
        <f t="shared" si="409"/>
        <v>29.6</v>
      </c>
      <c r="W193" s="108">
        <f t="shared" si="328"/>
        <v>0</v>
      </c>
      <c r="X193" s="108">
        <f t="shared" si="329"/>
        <v>0</v>
      </c>
      <c r="Y193" s="108">
        <f t="shared" si="330"/>
        <v>0</v>
      </c>
      <c r="Z193" s="108">
        <f t="shared" si="421"/>
        <v>29.6</v>
      </c>
      <c r="AA193" s="108">
        <f t="shared" ref="AA193:AL193" si="487">SUM(AA194:AA197)</f>
        <v>0</v>
      </c>
      <c r="AB193" s="108">
        <f t="shared" si="487"/>
        <v>0</v>
      </c>
      <c r="AC193" s="108">
        <f t="shared" si="487"/>
        <v>0</v>
      </c>
      <c r="AD193" s="108">
        <f t="shared" si="487"/>
        <v>0</v>
      </c>
      <c r="AE193" s="108">
        <f t="shared" si="487"/>
        <v>0</v>
      </c>
      <c r="AF193" s="108">
        <f t="shared" si="487"/>
        <v>0</v>
      </c>
      <c r="AG193" s="108">
        <f t="shared" si="487"/>
        <v>0</v>
      </c>
      <c r="AH193" s="108">
        <f t="shared" si="487"/>
        <v>0</v>
      </c>
      <c r="AI193" s="108">
        <f t="shared" si="487"/>
        <v>0</v>
      </c>
      <c r="AJ193" s="108">
        <f t="shared" si="487"/>
        <v>0</v>
      </c>
      <c r="AK193" s="108">
        <f t="shared" si="487"/>
        <v>0</v>
      </c>
      <c r="AL193" s="108">
        <f t="shared" si="487"/>
        <v>29.6</v>
      </c>
      <c r="AM193" s="108">
        <f t="shared" si="411"/>
        <v>1536.9</v>
      </c>
      <c r="AN193" s="108">
        <f t="shared" si="331"/>
        <v>0</v>
      </c>
      <c r="AO193" s="108">
        <f t="shared" si="332"/>
        <v>0</v>
      </c>
      <c r="AP193" s="108">
        <f t="shared" si="333"/>
        <v>0</v>
      </c>
      <c r="AQ193" s="108">
        <f t="shared" si="422"/>
        <v>1536.9</v>
      </c>
      <c r="AR193" s="108">
        <f t="shared" ref="AR193:BC193" si="488">SUM(AR194:AR197)</f>
        <v>0</v>
      </c>
      <c r="AS193" s="108">
        <f t="shared" si="488"/>
        <v>0</v>
      </c>
      <c r="AT193" s="108">
        <f t="shared" si="488"/>
        <v>0</v>
      </c>
      <c r="AU193" s="108">
        <f t="shared" si="488"/>
        <v>0</v>
      </c>
      <c r="AV193" s="108">
        <f t="shared" si="488"/>
        <v>0</v>
      </c>
      <c r="AW193" s="108">
        <f t="shared" si="488"/>
        <v>0</v>
      </c>
      <c r="AX193" s="108">
        <f t="shared" si="488"/>
        <v>0</v>
      </c>
      <c r="AY193" s="108">
        <f t="shared" si="488"/>
        <v>0</v>
      </c>
      <c r="AZ193" s="108">
        <f t="shared" si="488"/>
        <v>0</v>
      </c>
      <c r="BA193" s="108">
        <f t="shared" si="488"/>
        <v>0</v>
      </c>
      <c r="BB193" s="108">
        <f t="shared" si="488"/>
        <v>0</v>
      </c>
      <c r="BC193" s="108">
        <f t="shared" si="488"/>
        <v>1536.9</v>
      </c>
      <c r="BD193" s="108">
        <f t="shared" si="334"/>
        <v>3744</v>
      </c>
      <c r="BE193" s="108">
        <f t="shared" si="335"/>
        <v>0</v>
      </c>
      <c r="BF193" s="108">
        <f t="shared" si="336"/>
        <v>0</v>
      </c>
      <c r="BG193" s="108">
        <f t="shared" si="337"/>
        <v>0</v>
      </c>
      <c r="BH193" s="108">
        <f t="shared" si="423"/>
        <v>3744</v>
      </c>
      <c r="BI193" s="108">
        <f t="shared" ref="BI193:BT193" si="489">SUM(BI194:BI197)</f>
        <v>0</v>
      </c>
      <c r="BJ193" s="108">
        <f t="shared" si="489"/>
        <v>0</v>
      </c>
      <c r="BK193" s="108">
        <f t="shared" si="489"/>
        <v>0</v>
      </c>
      <c r="BL193" s="108">
        <f t="shared" si="489"/>
        <v>0</v>
      </c>
      <c r="BM193" s="108">
        <f t="shared" si="489"/>
        <v>0</v>
      </c>
      <c r="BN193" s="108">
        <f t="shared" si="489"/>
        <v>0</v>
      </c>
      <c r="BO193" s="108">
        <f t="shared" si="489"/>
        <v>0</v>
      </c>
      <c r="BP193" s="108">
        <f t="shared" si="489"/>
        <v>0</v>
      </c>
      <c r="BQ193" s="108">
        <f t="shared" si="489"/>
        <v>0</v>
      </c>
      <c r="BR193" s="108">
        <f t="shared" si="489"/>
        <v>0</v>
      </c>
      <c r="BS193" s="108">
        <f t="shared" si="489"/>
        <v>0</v>
      </c>
      <c r="BT193" s="108">
        <f t="shared" si="489"/>
        <v>3744</v>
      </c>
      <c r="BU193" s="108">
        <f t="shared" si="338"/>
        <v>8732</v>
      </c>
      <c r="BV193" s="108">
        <f t="shared" si="339"/>
        <v>0</v>
      </c>
      <c r="BW193" s="108">
        <f t="shared" si="340"/>
        <v>0</v>
      </c>
      <c r="BX193" s="108">
        <f t="shared" si="341"/>
        <v>0</v>
      </c>
      <c r="BY193" s="108">
        <f t="shared" si="424"/>
        <v>8732</v>
      </c>
      <c r="BZ193" s="108">
        <f t="shared" ref="BZ193:CK193" si="490">SUM(BZ194:BZ197)</f>
        <v>0</v>
      </c>
      <c r="CA193" s="108">
        <f t="shared" si="490"/>
        <v>0</v>
      </c>
      <c r="CB193" s="108">
        <f t="shared" si="490"/>
        <v>0</v>
      </c>
      <c r="CC193" s="108">
        <f t="shared" si="490"/>
        <v>0</v>
      </c>
      <c r="CD193" s="108">
        <f t="shared" si="490"/>
        <v>0</v>
      </c>
      <c r="CE193" s="108">
        <f t="shared" si="490"/>
        <v>0</v>
      </c>
      <c r="CF193" s="108">
        <f t="shared" si="490"/>
        <v>0</v>
      </c>
      <c r="CG193" s="108">
        <f t="shared" si="490"/>
        <v>0</v>
      </c>
      <c r="CH193" s="108">
        <f t="shared" si="490"/>
        <v>0</v>
      </c>
      <c r="CI193" s="108">
        <f t="shared" si="490"/>
        <v>0</v>
      </c>
      <c r="CJ193" s="108">
        <f t="shared" si="490"/>
        <v>0</v>
      </c>
      <c r="CK193" s="108">
        <f t="shared" si="490"/>
        <v>8732</v>
      </c>
      <c r="CL193" s="108">
        <f t="shared" si="342"/>
        <v>388</v>
      </c>
      <c r="CM193" s="108">
        <v>48.3</v>
      </c>
      <c r="CN193" s="108">
        <v>45.3</v>
      </c>
      <c r="CO193" s="108">
        <v>84</v>
      </c>
      <c r="CP193" s="108">
        <v>210.4</v>
      </c>
      <c r="CQ193" s="108">
        <f t="shared" ref="CQ193:DB193" si="491">SUM(CQ194:CQ197)</f>
        <v>51.3</v>
      </c>
      <c r="CR193" s="108">
        <f t="shared" si="491"/>
        <v>51.7</v>
      </c>
      <c r="CS193" s="108">
        <f t="shared" si="491"/>
        <v>48.3</v>
      </c>
      <c r="CT193" s="108">
        <v>59.4</v>
      </c>
      <c r="CU193" s="108">
        <f t="shared" si="491"/>
        <v>64.400000000000006</v>
      </c>
      <c r="CV193" s="108">
        <f t="shared" si="491"/>
        <v>93.6</v>
      </c>
      <c r="CW193" s="108">
        <f t="shared" si="491"/>
        <v>187.9</v>
      </c>
      <c r="CX193" s="108">
        <f t="shared" si="491"/>
        <v>148.80000000000001</v>
      </c>
      <c r="CY193" s="108">
        <f t="shared" si="491"/>
        <v>177.6</v>
      </c>
      <c r="CZ193" s="108">
        <f t="shared" si="491"/>
        <v>198.5</v>
      </c>
      <c r="DA193" s="108">
        <f t="shared" si="491"/>
        <v>199</v>
      </c>
      <c r="DB193" s="108">
        <f t="shared" si="491"/>
        <v>388</v>
      </c>
      <c r="DC193" s="108">
        <f t="shared" si="419"/>
        <v>6944</v>
      </c>
      <c r="DD193" s="108">
        <v>741.7</v>
      </c>
      <c r="DE193" s="108">
        <v>3182.2</v>
      </c>
      <c r="DF193" s="108">
        <v>1547.7</v>
      </c>
      <c r="DG193" s="108">
        <v>1472.4</v>
      </c>
      <c r="DH193" s="108">
        <f t="shared" ref="DH193:DS193" si="492">SUM(DH194:DH197)</f>
        <v>102.3</v>
      </c>
      <c r="DI193" s="108">
        <f t="shared" si="492"/>
        <v>561.70000000000005</v>
      </c>
      <c r="DJ193" s="108">
        <f t="shared" si="492"/>
        <v>741.7</v>
      </c>
      <c r="DK193" s="108">
        <f t="shared" si="492"/>
        <v>1102</v>
      </c>
      <c r="DL193" s="108">
        <f t="shared" si="492"/>
        <v>2951.3</v>
      </c>
      <c r="DM193" s="108">
        <f t="shared" si="492"/>
        <v>3923.9</v>
      </c>
      <c r="DN193" s="108">
        <f t="shared" si="492"/>
        <v>4205.2</v>
      </c>
      <c r="DO193" s="108">
        <f t="shared" si="492"/>
        <v>4959</v>
      </c>
      <c r="DP193" s="108">
        <f t="shared" si="492"/>
        <v>5471.6</v>
      </c>
      <c r="DQ193" s="108">
        <f t="shared" si="492"/>
        <v>6006.2</v>
      </c>
      <c r="DR193" s="108">
        <f t="shared" si="492"/>
        <v>6282.3</v>
      </c>
      <c r="DS193" s="108">
        <f t="shared" si="492"/>
        <v>6944</v>
      </c>
      <c r="DT193" s="108">
        <f t="shared" si="343"/>
        <v>12037</v>
      </c>
      <c r="DU193" s="108">
        <v>2463.1</v>
      </c>
      <c r="DV193" s="108">
        <v>2714.9</v>
      </c>
      <c r="DW193" s="108">
        <v>3220</v>
      </c>
      <c r="DX193" s="108">
        <v>3639</v>
      </c>
      <c r="DY193" s="108">
        <f t="shared" ref="DY193:EJ193" si="493">SUM(DY194:DY197)</f>
        <v>719.1</v>
      </c>
      <c r="DZ193" s="108">
        <f t="shared" si="493"/>
        <v>1758.1</v>
      </c>
      <c r="EA193" s="108">
        <f t="shared" si="493"/>
        <v>2463.1</v>
      </c>
      <c r="EB193" s="108">
        <f t="shared" si="493"/>
        <v>3738.5</v>
      </c>
      <c r="EC193" s="108">
        <f t="shared" si="493"/>
        <v>4206.3999999999996</v>
      </c>
      <c r="ED193" s="108">
        <f t="shared" si="493"/>
        <v>5178</v>
      </c>
      <c r="EE193" s="108">
        <f t="shared" si="493"/>
        <v>6410.4</v>
      </c>
      <c r="EF193" s="108">
        <f t="shared" si="493"/>
        <v>7326.1</v>
      </c>
      <c r="EG193" s="108">
        <f t="shared" si="493"/>
        <v>8398</v>
      </c>
      <c r="EH193" s="108">
        <f t="shared" si="493"/>
        <v>9376.7000000000007</v>
      </c>
      <c r="EI193" s="108">
        <f t="shared" si="493"/>
        <v>10904.4</v>
      </c>
      <c r="EJ193" s="108">
        <f t="shared" si="493"/>
        <v>12037</v>
      </c>
      <c r="EK193" s="108">
        <v>17630</v>
      </c>
      <c r="EL193" s="108">
        <v>4344.2</v>
      </c>
      <c r="EM193" s="108">
        <v>4526.1000000000004</v>
      </c>
      <c r="EN193" s="108">
        <v>3627.1</v>
      </c>
      <c r="EO193" s="108">
        <v>5132.6000000000004</v>
      </c>
      <c r="EP193" s="108">
        <f t="shared" ref="EP193:EW193" si="494">SUM(EP194:EP197)</f>
        <v>692.2</v>
      </c>
      <c r="EQ193" s="108">
        <f t="shared" si="494"/>
        <v>2730.9</v>
      </c>
      <c r="ER193" s="108">
        <f t="shared" si="494"/>
        <v>4344.2</v>
      </c>
      <c r="ES193" s="108">
        <f t="shared" si="494"/>
        <v>6653.7</v>
      </c>
      <c r="ET193" s="108">
        <f t="shared" si="494"/>
        <v>7586.7</v>
      </c>
      <c r="EU193" s="108">
        <f t="shared" si="494"/>
        <v>8870.2999999999993</v>
      </c>
      <c r="EV193" s="108">
        <f t="shared" si="494"/>
        <v>10320.4</v>
      </c>
      <c r="EW193" s="108">
        <f t="shared" si="494"/>
        <v>11317.7</v>
      </c>
      <c r="EX193" s="108">
        <v>12497.4</v>
      </c>
      <c r="EY193" s="108">
        <v>13604.7</v>
      </c>
      <c r="EZ193" s="108">
        <v>14976.7</v>
      </c>
      <c r="FA193" s="108">
        <v>17630</v>
      </c>
      <c r="FB193" s="108">
        <v>23900</v>
      </c>
      <c r="FC193" s="108">
        <v>5313.3</v>
      </c>
      <c r="FD193" s="108">
        <v>5744.7</v>
      </c>
      <c r="FE193" s="108">
        <v>6424.6</v>
      </c>
      <c r="FF193" s="108">
        <v>6417.4</v>
      </c>
      <c r="FG193" s="108">
        <v>954.1</v>
      </c>
      <c r="FH193" s="108">
        <v>3232.2</v>
      </c>
      <c r="FI193" s="108">
        <v>5313.3</v>
      </c>
      <c r="FJ193" s="108">
        <v>7164.1</v>
      </c>
      <c r="FK193" s="108">
        <v>8819.4</v>
      </c>
      <c r="FL193" s="108">
        <v>11058</v>
      </c>
      <c r="FM193" s="108">
        <v>13688.8</v>
      </c>
      <c r="FN193" s="108">
        <v>15581.3</v>
      </c>
      <c r="FO193" s="108">
        <v>17482.599999999999</v>
      </c>
      <c r="FP193" s="108">
        <v>19662.599999999999</v>
      </c>
      <c r="FQ193" s="108">
        <v>21802.9</v>
      </c>
      <c r="FR193" s="108">
        <v>23900</v>
      </c>
      <c r="FS193" s="108">
        <v>20907</v>
      </c>
      <c r="FT193" s="108">
        <v>4566.8999999999996</v>
      </c>
      <c r="FU193" s="108">
        <v>5060.6000000000004</v>
      </c>
      <c r="FV193" s="108">
        <v>6649.7</v>
      </c>
      <c r="FW193" s="108">
        <v>4629.8</v>
      </c>
      <c r="FX193" s="108">
        <v>636.4</v>
      </c>
      <c r="FY193" s="108">
        <v>4303.3</v>
      </c>
      <c r="FZ193" s="108">
        <f>SUM(FZ194:FZ197)</f>
        <v>4566.8999999999996</v>
      </c>
      <c r="GA193" s="108">
        <v>5480.9</v>
      </c>
      <c r="GB193" s="108">
        <v>6862.1</v>
      </c>
      <c r="GC193" s="108">
        <v>9627.5</v>
      </c>
      <c r="GD193" s="108">
        <v>11695.8</v>
      </c>
      <c r="GE193" s="108">
        <v>12972.8</v>
      </c>
      <c r="GF193" s="108">
        <v>16277.2</v>
      </c>
      <c r="GG193" s="108">
        <v>17145.8</v>
      </c>
      <c r="GH193" s="108">
        <v>18348</v>
      </c>
      <c r="GI193" s="108">
        <v>20907</v>
      </c>
      <c r="GJ193" s="108">
        <v>28894.799999999999</v>
      </c>
      <c r="GK193" s="108">
        <v>5469.3</v>
      </c>
      <c r="GL193" s="108">
        <v>5730.2</v>
      </c>
      <c r="GM193" s="108">
        <v>6529.3</v>
      </c>
      <c r="GN193" s="108">
        <v>11166.9</v>
      </c>
      <c r="GO193" s="108">
        <v>1347.7</v>
      </c>
      <c r="GP193" s="108">
        <v>3164.8</v>
      </c>
      <c r="GQ193" s="108">
        <v>5469.3</v>
      </c>
      <c r="GR193" s="108">
        <v>7214.5</v>
      </c>
      <c r="GS193" s="108">
        <v>9207.7999999999993</v>
      </c>
      <c r="GT193" s="108">
        <v>11199.5</v>
      </c>
      <c r="GU193" s="108">
        <v>14192.3</v>
      </c>
      <c r="GV193" s="108">
        <v>15735.9</v>
      </c>
      <c r="GW193" s="108">
        <v>17728.8</v>
      </c>
      <c r="GX193" s="108">
        <v>21250.5</v>
      </c>
      <c r="GY193" s="108">
        <v>27773</v>
      </c>
      <c r="GZ193" s="108">
        <v>28895.7</v>
      </c>
      <c r="HA193" s="108">
        <v>30322.7</v>
      </c>
      <c r="HB193" s="108">
        <v>7773.5</v>
      </c>
      <c r="HC193" s="108">
        <v>7780.8</v>
      </c>
      <c r="HD193" s="108">
        <v>7447.6</v>
      </c>
      <c r="HE193" s="108">
        <v>7320.8</v>
      </c>
      <c r="HF193" s="108">
        <v>2589.3000000000002</v>
      </c>
      <c r="HG193" s="108">
        <v>4995.2</v>
      </c>
      <c r="HH193" s="108">
        <v>7773.5</v>
      </c>
      <c r="HI193" s="108">
        <v>10478.1</v>
      </c>
      <c r="HJ193" s="108">
        <v>12655.2</v>
      </c>
      <c r="HK193" s="108">
        <v>15554.3</v>
      </c>
      <c r="HL193" s="108">
        <v>17998</v>
      </c>
      <c r="HM193" s="108">
        <v>20689.5</v>
      </c>
      <c r="HN193" s="108">
        <v>23001.9</v>
      </c>
      <c r="HO193" s="108">
        <v>25212.7</v>
      </c>
      <c r="HP193" s="108">
        <v>27592.7</v>
      </c>
      <c r="HQ193" s="108">
        <v>30322.7</v>
      </c>
      <c r="HR193" s="108">
        <v>43576.800000000003</v>
      </c>
      <c r="HS193" s="108">
        <v>8771.1</v>
      </c>
      <c r="HT193" s="108">
        <v>8574.2999999999993</v>
      </c>
      <c r="HU193" s="108">
        <v>10522.7</v>
      </c>
      <c r="HV193" s="108">
        <v>15708.7</v>
      </c>
      <c r="HW193" s="108">
        <v>3063.4</v>
      </c>
      <c r="HX193" s="108">
        <v>5399.5</v>
      </c>
      <c r="HY193" s="108">
        <v>8771.1</v>
      </c>
      <c r="HZ193" s="108">
        <v>11993.7</v>
      </c>
      <c r="IA193" s="108">
        <v>14612.6</v>
      </c>
      <c r="IB193" s="108">
        <v>17345.400000000001</v>
      </c>
      <c r="IC193" s="108">
        <v>20421.400000000001</v>
      </c>
      <c r="ID193" s="108">
        <v>22621.5</v>
      </c>
      <c r="IE193" s="108">
        <v>27868.1</v>
      </c>
      <c r="IF193" s="108">
        <v>31703</v>
      </c>
      <c r="IG193" s="108">
        <v>36812.5</v>
      </c>
      <c r="IH193" s="108">
        <v>43576.800000000003</v>
      </c>
    </row>
    <row r="194" spans="1:242" s="32" customFormat="1" ht="24" customHeight="1" x14ac:dyDescent="0.2">
      <c r="A194" s="112" t="s">
        <v>384</v>
      </c>
      <c r="B194" s="51">
        <v>183</v>
      </c>
      <c r="C194" s="51" t="s">
        <v>385</v>
      </c>
      <c r="D194" s="33"/>
      <c r="E194" s="108">
        <f t="shared" si="407"/>
        <v>0</v>
      </c>
      <c r="F194" s="108">
        <f t="shared" si="325"/>
        <v>0</v>
      </c>
      <c r="G194" s="108">
        <f t="shared" si="326"/>
        <v>0</v>
      </c>
      <c r="H194" s="108">
        <f t="shared" si="327"/>
        <v>0</v>
      </c>
      <c r="I194" s="108">
        <f t="shared" si="420"/>
        <v>0</v>
      </c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>
        <f t="shared" si="409"/>
        <v>0</v>
      </c>
      <c r="W194" s="108">
        <f t="shared" si="328"/>
        <v>0</v>
      </c>
      <c r="X194" s="108">
        <f t="shared" si="329"/>
        <v>0</v>
      </c>
      <c r="Y194" s="108">
        <f t="shared" si="330"/>
        <v>0</v>
      </c>
      <c r="Z194" s="108">
        <f t="shared" si="421"/>
        <v>0</v>
      </c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>
        <f t="shared" si="411"/>
        <v>0</v>
      </c>
      <c r="AN194" s="108">
        <f t="shared" si="331"/>
        <v>0</v>
      </c>
      <c r="AO194" s="108">
        <f t="shared" si="332"/>
        <v>0</v>
      </c>
      <c r="AP194" s="108">
        <f t="shared" si="333"/>
        <v>0</v>
      </c>
      <c r="AQ194" s="108">
        <f t="shared" si="422"/>
        <v>0</v>
      </c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>
        <f t="shared" si="334"/>
        <v>0</v>
      </c>
      <c r="BE194" s="108">
        <f t="shared" si="335"/>
        <v>0</v>
      </c>
      <c r="BF194" s="108">
        <f t="shared" si="336"/>
        <v>0</v>
      </c>
      <c r="BG194" s="108">
        <f t="shared" si="337"/>
        <v>0</v>
      </c>
      <c r="BH194" s="108">
        <f t="shared" si="423"/>
        <v>0</v>
      </c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>
        <f t="shared" si="338"/>
        <v>0</v>
      </c>
      <c r="BV194" s="108">
        <f t="shared" si="339"/>
        <v>0</v>
      </c>
      <c r="BW194" s="108">
        <f t="shared" si="340"/>
        <v>0</v>
      </c>
      <c r="BX194" s="108">
        <f t="shared" si="341"/>
        <v>0</v>
      </c>
      <c r="BY194" s="108">
        <f t="shared" si="424"/>
        <v>0</v>
      </c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>
        <f t="shared" si="342"/>
        <v>0</v>
      </c>
      <c r="CM194" s="108">
        <v>0</v>
      </c>
      <c r="CN194" s="108">
        <v>0</v>
      </c>
      <c r="CO194" s="108">
        <v>0</v>
      </c>
      <c r="CP194" s="108">
        <v>0</v>
      </c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>
        <f t="shared" si="419"/>
        <v>0</v>
      </c>
      <c r="DD194" s="108">
        <v>0</v>
      </c>
      <c r="DE194" s="108">
        <v>0</v>
      </c>
      <c r="DF194" s="108">
        <v>0</v>
      </c>
      <c r="DG194" s="108">
        <v>0</v>
      </c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/>
      <c r="DT194" s="108">
        <f t="shared" si="343"/>
        <v>0</v>
      </c>
      <c r="DU194" s="108">
        <v>0</v>
      </c>
      <c r="DV194" s="108">
        <v>0</v>
      </c>
      <c r="DW194" s="108">
        <v>0</v>
      </c>
      <c r="DX194" s="108">
        <v>0</v>
      </c>
      <c r="DY194" s="108"/>
      <c r="DZ194" s="108"/>
      <c r="EA194" s="108"/>
      <c r="EB194" s="108"/>
      <c r="EC194" s="108"/>
      <c r="ED194" s="108"/>
      <c r="EE194" s="108"/>
      <c r="EF194" s="108"/>
      <c r="EG194" s="108"/>
      <c r="EH194" s="108"/>
      <c r="EI194" s="108"/>
      <c r="EJ194" s="108"/>
      <c r="EK194" s="108">
        <v>0</v>
      </c>
      <c r="EL194" s="108">
        <v>0</v>
      </c>
      <c r="EM194" s="108">
        <v>0</v>
      </c>
      <c r="EN194" s="108">
        <v>0</v>
      </c>
      <c r="EO194" s="108">
        <v>0</v>
      </c>
      <c r="EP194" s="108"/>
      <c r="EQ194" s="108"/>
      <c r="ER194" s="108"/>
      <c r="ES194" s="108"/>
      <c r="ET194" s="108"/>
      <c r="EU194" s="108"/>
      <c r="EV194" s="108"/>
      <c r="EW194" s="108"/>
      <c r="EX194" s="108"/>
      <c r="EY194" s="108"/>
      <c r="EZ194" s="108"/>
      <c r="FA194" s="108"/>
      <c r="FB194" s="108">
        <v>0</v>
      </c>
      <c r="FC194" s="108">
        <v>0</v>
      </c>
      <c r="FD194" s="108">
        <v>0</v>
      </c>
      <c r="FE194" s="108">
        <v>0</v>
      </c>
      <c r="FF194" s="108">
        <v>0</v>
      </c>
      <c r="FG194" s="108"/>
      <c r="FH194" s="108"/>
      <c r="FI194" s="108"/>
      <c r="FJ194" s="108"/>
      <c r="FK194" s="108"/>
      <c r="FL194" s="108"/>
      <c r="FM194" s="108"/>
      <c r="FN194" s="108"/>
      <c r="FO194" s="108"/>
      <c r="FP194" s="108"/>
      <c r="FQ194" s="108"/>
      <c r="FR194" s="108"/>
      <c r="FS194" s="108"/>
      <c r="FT194" s="108"/>
      <c r="FU194" s="108"/>
      <c r="FV194" s="108"/>
      <c r="FW194" s="108">
        <v>0</v>
      </c>
      <c r="FX194" s="108"/>
      <c r="FY194" s="108"/>
      <c r="FZ194" s="108"/>
      <c r="GA194" s="108"/>
      <c r="GB194" s="108"/>
      <c r="GC194" s="108"/>
      <c r="GD194" s="108"/>
      <c r="GE194" s="108"/>
      <c r="GF194" s="108"/>
      <c r="GG194" s="108"/>
      <c r="GH194" s="108"/>
      <c r="GI194" s="108"/>
      <c r="GJ194" s="108"/>
      <c r="GK194" s="108"/>
      <c r="GL194" s="108"/>
      <c r="GM194" s="108"/>
      <c r="GN194" s="108"/>
      <c r="GO194" s="108"/>
      <c r="GP194" s="108"/>
      <c r="GQ194" s="108"/>
      <c r="GR194" s="108"/>
      <c r="GS194" s="108"/>
      <c r="GT194" s="108"/>
      <c r="GU194" s="108"/>
      <c r="GV194" s="108"/>
      <c r="GW194" s="108"/>
      <c r="GX194" s="108"/>
      <c r="GY194" s="108"/>
      <c r="GZ194" s="108"/>
      <c r="HA194" s="108"/>
      <c r="HB194" s="108"/>
      <c r="HC194" s="108"/>
      <c r="HD194" s="108"/>
      <c r="HE194" s="108"/>
      <c r="HF194" s="108"/>
      <c r="HG194" s="108"/>
      <c r="HH194" s="108"/>
      <c r="HI194" s="108"/>
      <c r="HJ194" s="108"/>
      <c r="HK194" s="108"/>
      <c r="HL194" s="108"/>
      <c r="HM194" s="108"/>
      <c r="HN194" s="108"/>
      <c r="HO194" s="108"/>
      <c r="HP194" s="108"/>
      <c r="HQ194" s="108"/>
      <c r="HR194" s="108"/>
      <c r="HS194" s="108"/>
      <c r="HT194" s="108"/>
      <c r="HU194" s="108"/>
      <c r="HV194" s="108"/>
      <c r="HW194" s="108"/>
      <c r="HX194" s="108"/>
      <c r="HY194" s="108"/>
      <c r="HZ194" s="108"/>
      <c r="IA194" s="108"/>
      <c r="IB194" s="108"/>
      <c r="IC194" s="108"/>
      <c r="ID194" s="108"/>
      <c r="IE194" s="108"/>
      <c r="IF194" s="108"/>
      <c r="IG194" s="108"/>
      <c r="IH194" s="108"/>
    </row>
    <row r="195" spans="1:242" s="32" customFormat="1" ht="24" customHeight="1" x14ac:dyDescent="0.2">
      <c r="A195" s="112" t="s">
        <v>769</v>
      </c>
      <c r="B195" s="51">
        <v>184</v>
      </c>
      <c r="C195" s="51" t="s">
        <v>386</v>
      </c>
      <c r="D195" s="33"/>
      <c r="E195" s="108">
        <f t="shared" si="407"/>
        <v>0</v>
      </c>
      <c r="F195" s="108">
        <f t="shared" si="325"/>
        <v>0</v>
      </c>
      <c r="G195" s="108">
        <f t="shared" si="326"/>
        <v>0</v>
      </c>
      <c r="H195" s="108">
        <f t="shared" si="327"/>
        <v>0</v>
      </c>
      <c r="I195" s="108">
        <f t="shared" si="420"/>
        <v>0</v>
      </c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>
        <f t="shared" si="409"/>
        <v>0</v>
      </c>
      <c r="W195" s="108">
        <f t="shared" si="328"/>
        <v>0</v>
      </c>
      <c r="X195" s="108">
        <f t="shared" si="329"/>
        <v>0</v>
      </c>
      <c r="Y195" s="108">
        <f t="shared" si="330"/>
        <v>0</v>
      </c>
      <c r="Z195" s="108">
        <f t="shared" si="421"/>
        <v>0</v>
      </c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>
        <f t="shared" si="411"/>
        <v>0</v>
      </c>
      <c r="AN195" s="108">
        <f t="shared" si="331"/>
        <v>0</v>
      </c>
      <c r="AO195" s="108">
        <f t="shared" si="332"/>
        <v>0</v>
      </c>
      <c r="AP195" s="108">
        <f t="shared" si="333"/>
        <v>0</v>
      </c>
      <c r="AQ195" s="108">
        <f t="shared" si="422"/>
        <v>0</v>
      </c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>
        <f t="shared" si="334"/>
        <v>0</v>
      </c>
      <c r="BE195" s="108">
        <f t="shared" si="335"/>
        <v>0</v>
      </c>
      <c r="BF195" s="108">
        <f t="shared" si="336"/>
        <v>0</v>
      </c>
      <c r="BG195" s="108">
        <f t="shared" si="337"/>
        <v>0</v>
      </c>
      <c r="BH195" s="108">
        <f t="shared" si="423"/>
        <v>0</v>
      </c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>
        <f t="shared" si="338"/>
        <v>0</v>
      </c>
      <c r="BV195" s="108">
        <f t="shared" si="339"/>
        <v>0</v>
      </c>
      <c r="BW195" s="108">
        <f t="shared" si="340"/>
        <v>0</v>
      </c>
      <c r="BX195" s="108">
        <f t="shared" si="341"/>
        <v>0</v>
      </c>
      <c r="BY195" s="108">
        <f t="shared" si="424"/>
        <v>0</v>
      </c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>
        <f t="shared" si="342"/>
        <v>0</v>
      </c>
      <c r="CM195" s="108">
        <v>0</v>
      </c>
      <c r="CN195" s="108">
        <v>0</v>
      </c>
      <c r="CO195" s="108">
        <v>0</v>
      </c>
      <c r="CP195" s="108">
        <v>0</v>
      </c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>
        <f t="shared" si="419"/>
        <v>0</v>
      </c>
      <c r="DD195" s="108">
        <v>0</v>
      </c>
      <c r="DE195" s="108">
        <v>0</v>
      </c>
      <c r="DF195" s="108">
        <v>0</v>
      </c>
      <c r="DG195" s="108">
        <v>0</v>
      </c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/>
      <c r="DT195" s="108">
        <f t="shared" si="343"/>
        <v>0</v>
      </c>
      <c r="DU195" s="108">
        <v>0</v>
      </c>
      <c r="DV195" s="108">
        <v>0</v>
      </c>
      <c r="DW195" s="108">
        <v>0</v>
      </c>
      <c r="DX195" s="108">
        <v>0</v>
      </c>
      <c r="DY195" s="108"/>
      <c r="DZ195" s="108"/>
      <c r="EA195" s="108"/>
      <c r="EB195" s="108"/>
      <c r="EC195" s="108"/>
      <c r="ED195" s="108"/>
      <c r="EE195" s="108"/>
      <c r="EF195" s="108"/>
      <c r="EG195" s="108"/>
      <c r="EH195" s="108"/>
      <c r="EI195" s="108"/>
      <c r="EJ195" s="108"/>
      <c r="EK195" s="108">
        <v>0</v>
      </c>
      <c r="EL195" s="108">
        <v>0</v>
      </c>
      <c r="EM195" s="108">
        <v>0</v>
      </c>
      <c r="EN195" s="108">
        <v>0</v>
      </c>
      <c r="EO195" s="108">
        <v>0</v>
      </c>
      <c r="EP195" s="108"/>
      <c r="EQ195" s="108"/>
      <c r="ER195" s="108"/>
      <c r="ES195" s="108"/>
      <c r="ET195" s="108"/>
      <c r="EU195" s="108"/>
      <c r="EV195" s="108"/>
      <c r="EW195" s="108"/>
      <c r="EX195" s="108"/>
      <c r="EY195" s="108"/>
      <c r="EZ195" s="108"/>
      <c r="FA195" s="108"/>
      <c r="FB195" s="108">
        <v>0</v>
      </c>
      <c r="FC195" s="108">
        <v>0</v>
      </c>
      <c r="FD195" s="108">
        <v>0</v>
      </c>
      <c r="FE195" s="108">
        <v>0</v>
      </c>
      <c r="FF195" s="108">
        <v>0</v>
      </c>
      <c r="FG195" s="108"/>
      <c r="FH195" s="108"/>
      <c r="FI195" s="108"/>
      <c r="FJ195" s="108"/>
      <c r="FK195" s="108"/>
      <c r="FL195" s="108"/>
      <c r="FM195" s="108"/>
      <c r="FN195" s="108"/>
      <c r="FO195" s="108"/>
      <c r="FP195" s="108"/>
      <c r="FQ195" s="108"/>
      <c r="FR195" s="108"/>
      <c r="FS195" s="108"/>
      <c r="FT195" s="108"/>
      <c r="FU195" s="108"/>
      <c r="FV195" s="108"/>
      <c r="FW195" s="108">
        <v>0</v>
      </c>
      <c r="FX195" s="108"/>
      <c r="FY195" s="108"/>
      <c r="FZ195" s="108"/>
      <c r="GA195" s="108"/>
      <c r="GB195" s="108"/>
      <c r="GC195" s="108"/>
      <c r="GD195" s="108"/>
      <c r="GE195" s="108"/>
      <c r="GF195" s="108"/>
      <c r="GG195" s="108"/>
      <c r="GH195" s="108"/>
      <c r="GI195" s="108"/>
      <c r="GJ195" s="108"/>
      <c r="GK195" s="108"/>
      <c r="GL195" s="108"/>
      <c r="GM195" s="108"/>
      <c r="GN195" s="108"/>
      <c r="GO195" s="108"/>
      <c r="GP195" s="108"/>
      <c r="GQ195" s="108"/>
      <c r="GR195" s="108"/>
      <c r="GS195" s="108"/>
      <c r="GT195" s="108"/>
      <c r="GU195" s="108"/>
      <c r="GV195" s="108"/>
      <c r="GW195" s="108"/>
      <c r="GX195" s="108"/>
      <c r="GY195" s="108"/>
      <c r="GZ195" s="108"/>
      <c r="HA195" s="108"/>
      <c r="HB195" s="108"/>
      <c r="HC195" s="108"/>
      <c r="HD195" s="108"/>
      <c r="HE195" s="108"/>
      <c r="HF195" s="108"/>
      <c r="HG195" s="108"/>
      <c r="HH195" s="108"/>
      <c r="HI195" s="108"/>
      <c r="HJ195" s="108"/>
      <c r="HK195" s="108"/>
      <c r="HL195" s="108"/>
      <c r="HM195" s="108"/>
      <c r="HN195" s="108"/>
      <c r="HO195" s="108"/>
      <c r="HP195" s="108"/>
      <c r="HQ195" s="108"/>
      <c r="HR195" s="108"/>
      <c r="HS195" s="108"/>
      <c r="HT195" s="108"/>
      <c r="HU195" s="108"/>
      <c r="HV195" s="108"/>
      <c r="HW195" s="108"/>
      <c r="HX195" s="108"/>
      <c r="HY195" s="108"/>
      <c r="HZ195" s="108"/>
      <c r="IA195" s="108"/>
      <c r="IB195" s="108"/>
      <c r="IC195" s="108"/>
      <c r="ID195" s="108"/>
      <c r="IE195" s="108"/>
      <c r="IF195" s="108"/>
      <c r="IG195" s="108"/>
      <c r="IH195" s="108"/>
    </row>
    <row r="196" spans="1:242" s="32" customFormat="1" ht="14.1" customHeight="1" x14ac:dyDescent="0.2">
      <c r="A196" s="112" t="s">
        <v>387</v>
      </c>
      <c r="B196" s="51">
        <v>185</v>
      </c>
      <c r="C196" s="51" t="s">
        <v>388</v>
      </c>
      <c r="D196" s="33"/>
      <c r="E196" s="108">
        <f t="shared" si="407"/>
        <v>0</v>
      </c>
      <c r="F196" s="108">
        <f t="shared" si="325"/>
        <v>0</v>
      </c>
      <c r="G196" s="108">
        <f t="shared" si="326"/>
        <v>0</v>
      </c>
      <c r="H196" s="108">
        <f t="shared" si="327"/>
        <v>0</v>
      </c>
      <c r="I196" s="108">
        <f t="shared" ref="I196:I205" si="495">U196</f>
        <v>0</v>
      </c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>
        <f t="shared" si="409"/>
        <v>0</v>
      </c>
      <c r="W196" s="108">
        <f t="shared" si="328"/>
        <v>0</v>
      </c>
      <c r="X196" s="108">
        <f t="shared" si="329"/>
        <v>0</v>
      </c>
      <c r="Y196" s="108">
        <f t="shared" si="330"/>
        <v>0</v>
      </c>
      <c r="Z196" s="108">
        <f t="shared" ref="Z196:Z205" si="496">AL196</f>
        <v>0</v>
      </c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>
        <f t="shared" si="411"/>
        <v>0</v>
      </c>
      <c r="AN196" s="108">
        <f t="shared" si="331"/>
        <v>0</v>
      </c>
      <c r="AO196" s="108">
        <f t="shared" si="332"/>
        <v>0</v>
      </c>
      <c r="AP196" s="108">
        <f t="shared" si="333"/>
        <v>0</v>
      </c>
      <c r="AQ196" s="108">
        <f t="shared" ref="AQ196:AQ205" si="497">BC196</f>
        <v>0</v>
      </c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>
        <f t="shared" si="334"/>
        <v>0</v>
      </c>
      <c r="BE196" s="108">
        <f t="shared" si="335"/>
        <v>0</v>
      </c>
      <c r="BF196" s="108">
        <f t="shared" si="336"/>
        <v>0</v>
      </c>
      <c r="BG196" s="108">
        <f t="shared" si="337"/>
        <v>0</v>
      </c>
      <c r="BH196" s="108">
        <f t="shared" ref="BH196:BH205" si="498">BT196</f>
        <v>0</v>
      </c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>
        <f t="shared" si="338"/>
        <v>0</v>
      </c>
      <c r="BV196" s="108">
        <f t="shared" si="339"/>
        <v>0</v>
      </c>
      <c r="BW196" s="108">
        <f t="shared" si="340"/>
        <v>0</v>
      </c>
      <c r="BX196" s="108">
        <f t="shared" si="341"/>
        <v>0</v>
      </c>
      <c r="BY196" s="108">
        <f t="shared" ref="BY196:BY205" si="499">CK196</f>
        <v>0</v>
      </c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>
        <f t="shared" si="342"/>
        <v>0</v>
      </c>
      <c r="CM196" s="108">
        <v>0</v>
      </c>
      <c r="CN196" s="108">
        <v>0</v>
      </c>
      <c r="CO196" s="108">
        <v>0</v>
      </c>
      <c r="CP196" s="108">
        <v>0</v>
      </c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>
        <f t="shared" si="419"/>
        <v>0</v>
      </c>
      <c r="DD196" s="108">
        <v>0</v>
      </c>
      <c r="DE196" s="108">
        <v>0</v>
      </c>
      <c r="DF196" s="108">
        <v>0</v>
      </c>
      <c r="DG196" s="108">
        <v>0</v>
      </c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>
        <f t="shared" si="343"/>
        <v>0</v>
      </c>
      <c r="DU196" s="108">
        <v>0</v>
      </c>
      <c r="DV196" s="108">
        <v>0</v>
      </c>
      <c r="DW196" s="108">
        <v>0</v>
      </c>
      <c r="DX196" s="108">
        <v>0</v>
      </c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>
        <v>0</v>
      </c>
      <c r="EL196" s="108">
        <v>0</v>
      </c>
      <c r="EM196" s="108">
        <v>0</v>
      </c>
      <c r="EN196" s="108">
        <v>0</v>
      </c>
      <c r="EO196" s="108">
        <v>0</v>
      </c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>
        <v>0</v>
      </c>
      <c r="FC196" s="108">
        <v>0</v>
      </c>
      <c r="FD196" s="108">
        <v>0</v>
      </c>
      <c r="FE196" s="108">
        <v>0</v>
      </c>
      <c r="FF196" s="108">
        <v>0</v>
      </c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/>
      <c r="FS196" s="108"/>
      <c r="FT196" s="108"/>
      <c r="FU196" s="108"/>
      <c r="FV196" s="108"/>
      <c r="FW196" s="108">
        <v>0</v>
      </c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/>
      <c r="GH196" s="108"/>
      <c r="GI196" s="108"/>
      <c r="GJ196" s="108"/>
      <c r="GK196" s="108"/>
      <c r="GL196" s="108"/>
      <c r="GM196" s="108"/>
      <c r="GN196" s="108"/>
      <c r="GO196" s="108"/>
      <c r="GP196" s="108"/>
      <c r="GQ196" s="108"/>
      <c r="GR196" s="108"/>
      <c r="GS196" s="108"/>
      <c r="GT196" s="108"/>
      <c r="GU196" s="108"/>
      <c r="GV196" s="108"/>
      <c r="GW196" s="108"/>
      <c r="GX196" s="108"/>
      <c r="GY196" s="108"/>
      <c r="GZ196" s="108"/>
      <c r="HA196" s="108"/>
      <c r="HB196" s="108"/>
      <c r="HC196" s="108"/>
      <c r="HD196" s="108"/>
      <c r="HE196" s="108"/>
      <c r="HF196" s="108"/>
      <c r="HG196" s="108"/>
      <c r="HH196" s="108"/>
      <c r="HI196" s="108"/>
      <c r="HJ196" s="108"/>
      <c r="HK196" s="108"/>
      <c r="HL196" s="108"/>
      <c r="HM196" s="108"/>
      <c r="HN196" s="108"/>
      <c r="HO196" s="108"/>
      <c r="HP196" s="108"/>
      <c r="HQ196" s="108"/>
      <c r="HR196" s="108"/>
      <c r="HS196" s="108"/>
      <c r="HT196" s="108"/>
      <c r="HU196" s="108"/>
      <c r="HV196" s="108"/>
      <c r="HW196" s="108"/>
      <c r="HX196" s="108"/>
      <c r="HY196" s="108"/>
      <c r="HZ196" s="108"/>
      <c r="IA196" s="108"/>
      <c r="IB196" s="108"/>
      <c r="IC196" s="108"/>
      <c r="ID196" s="108"/>
      <c r="IE196" s="108"/>
      <c r="IF196" s="108"/>
      <c r="IG196" s="108"/>
      <c r="IH196" s="108"/>
    </row>
    <row r="197" spans="1:242" s="32" customFormat="1" ht="12.95" customHeight="1" x14ac:dyDescent="0.2">
      <c r="A197" s="112" t="s">
        <v>389</v>
      </c>
      <c r="B197" s="51">
        <v>186</v>
      </c>
      <c r="C197" s="51" t="s">
        <v>390</v>
      </c>
      <c r="D197" s="33"/>
      <c r="E197" s="108">
        <f t="shared" si="407"/>
        <v>16.100000000000001</v>
      </c>
      <c r="F197" s="108">
        <f t="shared" si="325"/>
        <v>0</v>
      </c>
      <c r="G197" s="108">
        <f t="shared" si="326"/>
        <v>0</v>
      </c>
      <c r="H197" s="108">
        <f t="shared" si="327"/>
        <v>0</v>
      </c>
      <c r="I197" s="108">
        <f t="shared" si="495"/>
        <v>16.100000000000001</v>
      </c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>
        <v>16.100000000000001</v>
      </c>
      <c r="V197" s="108">
        <f t="shared" si="409"/>
        <v>29.6</v>
      </c>
      <c r="W197" s="108">
        <f t="shared" si="328"/>
        <v>0</v>
      </c>
      <c r="X197" s="108">
        <f t="shared" si="329"/>
        <v>0</v>
      </c>
      <c r="Y197" s="108">
        <f t="shared" si="330"/>
        <v>0</v>
      </c>
      <c r="Z197" s="108">
        <f t="shared" si="496"/>
        <v>29.6</v>
      </c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>
        <v>29.6</v>
      </c>
      <c r="AM197" s="108">
        <f t="shared" si="411"/>
        <v>1536.9</v>
      </c>
      <c r="AN197" s="108">
        <f t="shared" si="331"/>
        <v>0</v>
      </c>
      <c r="AO197" s="108">
        <f t="shared" si="332"/>
        <v>0</v>
      </c>
      <c r="AP197" s="108">
        <f t="shared" si="333"/>
        <v>0</v>
      </c>
      <c r="AQ197" s="108">
        <f t="shared" si="497"/>
        <v>1536.9</v>
      </c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>
        <v>1536.9</v>
      </c>
      <c r="BD197" s="108">
        <f t="shared" si="334"/>
        <v>3744</v>
      </c>
      <c r="BE197" s="108">
        <f t="shared" si="335"/>
        <v>0</v>
      </c>
      <c r="BF197" s="108">
        <f t="shared" si="336"/>
        <v>0</v>
      </c>
      <c r="BG197" s="108">
        <f t="shared" si="337"/>
        <v>0</v>
      </c>
      <c r="BH197" s="108">
        <f t="shared" si="498"/>
        <v>3744</v>
      </c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>
        <v>3744</v>
      </c>
      <c r="BU197" s="108">
        <f t="shared" si="338"/>
        <v>8732</v>
      </c>
      <c r="BV197" s="108">
        <f t="shared" si="339"/>
        <v>0</v>
      </c>
      <c r="BW197" s="108">
        <f t="shared" si="340"/>
        <v>0</v>
      </c>
      <c r="BX197" s="108">
        <f t="shared" si="341"/>
        <v>0</v>
      </c>
      <c r="BY197" s="108">
        <f t="shared" si="499"/>
        <v>8732</v>
      </c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>
        <v>8732</v>
      </c>
      <c r="CL197" s="108">
        <f t="shared" si="342"/>
        <v>388</v>
      </c>
      <c r="CM197" s="108">
        <v>48.3</v>
      </c>
      <c r="CN197" s="108">
        <v>45.3</v>
      </c>
      <c r="CO197" s="108">
        <v>84</v>
      </c>
      <c r="CP197" s="108">
        <v>210.4</v>
      </c>
      <c r="CQ197" s="108">
        <v>51.3</v>
      </c>
      <c r="CR197" s="108">
        <v>51.7</v>
      </c>
      <c r="CS197" s="108">
        <v>48.3</v>
      </c>
      <c r="CT197" s="108">
        <v>59.4</v>
      </c>
      <c r="CU197" s="108">
        <v>64.400000000000006</v>
      </c>
      <c r="CV197" s="108">
        <v>93.6</v>
      </c>
      <c r="CW197" s="108">
        <v>187.9</v>
      </c>
      <c r="CX197" s="108">
        <v>148.80000000000001</v>
      </c>
      <c r="CY197" s="108">
        <v>177.6</v>
      </c>
      <c r="CZ197" s="108">
        <v>198.5</v>
      </c>
      <c r="DA197" s="108">
        <v>199</v>
      </c>
      <c r="DB197" s="108">
        <v>388</v>
      </c>
      <c r="DC197" s="108">
        <f t="shared" si="419"/>
        <v>6944</v>
      </c>
      <c r="DD197" s="108">
        <v>741.7</v>
      </c>
      <c r="DE197" s="108">
        <v>3182.2</v>
      </c>
      <c r="DF197" s="108">
        <v>1547.7</v>
      </c>
      <c r="DG197" s="108">
        <v>1472.4</v>
      </c>
      <c r="DH197" s="108">
        <v>102.3</v>
      </c>
      <c r="DI197" s="108">
        <v>561.70000000000005</v>
      </c>
      <c r="DJ197" s="108">
        <v>741.7</v>
      </c>
      <c r="DK197" s="108">
        <v>1102</v>
      </c>
      <c r="DL197" s="108">
        <v>2951.3</v>
      </c>
      <c r="DM197" s="108">
        <v>3923.9</v>
      </c>
      <c r="DN197" s="108">
        <v>4205.2</v>
      </c>
      <c r="DO197" s="108">
        <v>4959</v>
      </c>
      <c r="DP197" s="108">
        <v>5471.6</v>
      </c>
      <c r="DQ197" s="108">
        <v>6006.2</v>
      </c>
      <c r="DR197" s="108">
        <v>6282.3</v>
      </c>
      <c r="DS197" s="108">
        <v>6944</v>
      </c>
      <c r="DT197" s="108">
        <f t="shared" si="343"/>
        <v>12037</v>
      </c>
      <c r="DU197" s="108">
        <v>2463.1</v>
      </c>
      <c r="DV197" s="108">
        <v>2714.9</v>
      </c>
      <c r="DW197" s="108">
        <v>3220</v>
      </c>
      <c r="DX197" s="108">
        <v>3639</v>
      </c>
      <c r="DY197" s="108">
        <v>719.1</v>
      </c>
      <c r="DZ197" s="108">
        <v>1758.1</v>
      </c>
      <c r="EA197" s="108">
        <v>2463.1</v>
      </c>
      <c r="EB197" s="108">
        <v>3738.5</v>
      </c>
      <c r="EC197" s="108">
        <v>4206.3999999999996</v>
      </c>
      <c r="ED197" s="108">
        <v>5178</v>
      </c>
      <c r="EE197" s="108">
        <v>6410.4</v>
      </c>
      <c r="EF197" s="108">
        <v>7326.1</v>
      </c>
      <c r="EG197" s="108">
        <v>8398</v>
      </c>
      <c r="EH197" s="108">
        <v>9376.7000000000007</v>
      </c>
      <c r="EI197" s="108">
        <v>10904.4</v>
      </c>
      <c r="EJ197" s="108">
        <v>12037</v>
      </c>
      <c r="EK197" s="108">
        <v>17630</v>
      </c>
      <c r="EL197" s="108">
        <v>4344.2</v>
      </c>
      <c r="EM197" s="108">
        <v>4526.1000000000004</v>
      </c>
      <c r="EN197" s="108">
        <v>3627.1</v>
      </c>
      <c r="EO197" s="108">
        <v>5132.6000000000004</v>
      </c>
      <c r="EP197" s="108">
        <v>692.2</v>
      </c>
      <c r="EQ197" s="108">
        <v>2730.9</v>
      </c>
      <c r="ER197" s="108">
        <v>4344.2</v>
      </c>
      <c r="ES197" s="108">
        <v>6653.7</v>
      </c>
      <c r="ET197" s="108">
        <v>7586.7</v>
      </c>
      <c r="EU197" s="108">
        <v>8870.2999999999993</v>
      </c>
      <c r="EV197" s="108">
        <v>10320.4</v>
      </c>
      <c r="EW197" s="108">
        <v>11317.7</v>
      </c>
      <c r="EX197" s="108">
        <v>12497.4</v>
      </c>
      <c r="EY197" s="108">
        <v>13604.7</v>
      </c>
      <c r="EZ197" s="108">
        <v>14976.7</v>
      </c>
      <c r="FA197" s="108">
        <v>17630</v>
      </c>
      <c r="FB197" s="108">
        <v>23900</v>
      </c>
      <c r="FC197" s="108">
        <v>5313.3</v>
      </c>
      <c r="FD197" s="108">
        <v>5744.7</v>
      </c>
      <c r="FE197" s="108">
        <v>6424.6</v>
      </c>
      <c r="FF197" s="108">
        <v>6417.4</v>
      </c>
      <c r="FG197" s="108">
        <v>954.1</v>
      </c>
      <c r="FH197" s="108">
        <v>3232.2</v>
      </c>
      <c r="FI197" s="108">
        <v>5313.3</v>
      </c>
      <c r="FJ197" s="108">
        <v>7164.1</v>
      </c>
      <c r="FK197" s="108">
        <v>8819.4</v>
      </c>
      <c r="FL197" s="108">
        <v>11058</v>
      </c>
      <c r="FM197" s="108">
        <v>13688.8</v>
      </c>
      <c r="FN197" s="108">
        <v>15581.3</v>
      </c>
      <c r="FO197" s="108">
        <v>17482.599999999999</v>
      </c>
      <c r="FP197" s="108">
        <v>19662.599999999999</v>
      </c>
      <c r="FQ197" s="108">
        <v>21802.9</v>
      </c>
      <c r="FR197" s="108">
        <v>23900</v>
      </c>
      <c r="FS197" s="108">
        <v>20907</v>
      </c>
      <c r="FT197" s="108">
        <v>4566.8999999999996</v>
      </c>
      <c r="FU197" s="108">
        <v>5060.6000000000004</v>
      </c>
      <c r="FV197" s="108">
        <v>6649.7</v>
      </c>
      <c r="FW197" s="108">
        <v>4629.8</v>
      </c>
      <c r="FX197" s="108">
        <v>636.4</v>
      </c>
      <c r="FY197" s="108">
        <v>4303.3</v>
      </c>
      <c r="FZ197" s="108">
        <v>4566.8999999999996</v>
      </c>
      <c r="GA197" s="108">
        <v>5480.9</v>
      </c>
      <c r="GB197" s="108">
        <v>6862.1</v>
      </c>
      <c r="GC197" s="108">
        <v>9627.5</v>
      </c>
      <c r="GD197" s="108">
        <v>11695.8</v>
      </c>
      <c r="GE197" s="108">
        <v>12972.8</v>
      </c>
      <c r="GF197" s="108">
        <v>16277.2</v>
      </c>
      <c r="GG197" s="108">
        <v>17145.8</v>
      </c>
      <c r="GH197" s="108">
        <v>18348</v>
      </c>
      <c r="GI197" s="108">
        <v>20907</v>
      </c>
      <c r="GJ197" s="108">
        <v>28894.799999999999</v>
      </c>
      <c r="GK197" s="108">
        <v>5469.3</v>
      </c>
      <c r="GL197" s="108">
        <v>5730.2</v>
      </c>
      <c r="GM197" s="108">
        <v>6529.3</v>
      </c>
      <c r="GN197" s="108">
        <v>11166.9</v>
      </c>
      <c r="GO197" s="108">
        <v>1347.7</v>
      </c>
      <c r="GP197" s="108">
        <v>3164.8</v>
      </c>
      <c r="GQ197" s="108">
        <v>5469.3</v>
      </c>
      <c r="GR197" s="108">
        <v>7214.5</v>
      </c>
      <c r="GS197" s="108">
        <v>9207.7999999999993</v>
      </c>
      <c r="GT197" s="108">
        <v>11199.5</v>
      </c>
      <c r="GU197" s="108">
        <v>14192.3</v>
      </c>
      <c r="GV197" s="108">
        <v>15735.9</v>
      </c>
      <c r="GW197" s="108">
        <v>17728.8</v>
      </c>
      <c r="GX197" s="108">
        <v>21250.5</v>
      </c>
      <c r="GY197" s="108">
        <v>27773</v>
      </c>
      <c r="GZ197" s="108">
        <v>28895.7</v>
      </c>
      <c r="HA197" s="108">
        <v>30322.7</v>
      </c>
      <c r="HB197" s="108">
        <v>7773.5</v>
      </c>
      <c r="HC197" s="108">
        <v>7780.8</v>
      </c>
      <c r="HD197" s="108">
        <v>7447.6</v>
      </c>
      <c r="HE197" s="108">
        <v>7320.8</v>
      </c>
      <c r="HF197" s="108">
        <v>2589.3000000000002</v>
      </c>
      <c r="HG197" s="108">
        <v>4995.2</v>
      </c>
      <c r="HH197" s="108">
        <v>7773.5</v>
      </c>
      <c r="HI197" s="108">
        <v>10478.1</v>
      </c>
      <c r="HJ197" s="108">
        <v>12655.2</v>
      </c>
      <c r="HK197" s="108">
        <v>15554.3</v>
      </c>
      <c r="HL197" s="108">
        <v>17998</v>
      </c>
      <c r="HM197" s="108">
        <v>20689.5</v>
      </c>
      <c r="HN197" s="108">
        <v>23001.9</v>
      </c>
      <c r="HO197" s="108">
        <v>25212.7</v>
      </c>
      <c r="HP197" s="108">
        <v>27592.7</v>
      </c>
      <c r="HQ197" s="108">
        <v>30322.7</v>
      </c>
      <c r="HR197" s="108">
        <v>43576.800000000003</v>
      </c>
      <c r="HS197" s="108">
        <v>8771.1</v>
      </c>
      <c r="HT197" s="108">
        <v>8574.2999999999993</v>
      </c>
      <c r="HU197" s="108">
        <v>10522.7</v>
      </c>
      <c r="HV197" s="108">
        <v>15708.7</v>
      </c>
      <c r="HW197" s="108">
        <v>3063.4</v>
      </c>
      <c r="HX197" s="108">
        <v>5399.5</v>
      </c>
      <c r="HY197" s="108">
        <v>8771.1</v>
      </c>
      <c r="HZ197" s="108">
        <v>11993.7</v>
      </c>
      <c r="IA197" s="108">
        <v>14612.6</v>
      </c>
      <c r="IB197" s="108">
        <v>17345.400000000001</v>
      </c>
      <c r="IC197" s="108">
        <v>20421.400000000001</v>
      </c>
      <c r="ID197" s="108">
        <v>22621.5</v>
      </c>
      <c r="IE197" s="108">
        <v>27868.1</v>
      </c>
      <c r="IF197" s="108">
        <v>31703</v>
      </c>
      <c r="IG197" s="108">
        <v>36812.5</v>
      </c>
      <c r="IH197" s="108">
        <v>43576.800000000003</v>
      </c>
    </row>
    <row r="198" spans="1:242" s="32" customFormat="1" ht="48" customHeight="1" x14ac:dyDescent="0.2">
      <c r="A198" s="112" t="s">
        <v>391</v>
      </c>
      <c r="B198" s="51">
        <v>187</v>
      </c>
      <c r="C198" s="51" t="s">
        <v>392</v>
      </c>
      <c r="D198" s="33"/>
      <c r="E198" s="108">
        <f t="shared" si="407"/>
        <v>0</v>
      </c>
      <c r="F198" s="108">
        <f t="shared" si="325"/>
        <v>0</v>
      </c>
      <c r="G198" s="108">
        <f t="shared" si="326"/>
        <v>0</v>
      </c>
      <c r="H198" s="108">
        <f t="shared" si="327"/>
        <v>0</v>
      </c>
      <c r="I198" s="108">
        <f t="shared" si="495"/>
        <v>0</v>
      </c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>
        <f t="shared" si="409"/>
        <v>0</v>
      </c>
      <c r="W198" s="108">
        <f t="shared" si="328"/>
        <v>0</v>
      </c>
      <c r="X198" s="108">
        <f t="shared" si="329"/>
        <v>0</v>
      </c>
      <c r="Y198" s="108">
        <f t="shared" si="330"/>
        <v>0</v>
      </c>
      <c r="Z198" s="108">
        <f t="shared" si="496"/>
        <v>0</v>
      </c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>
        <f t="shared" si="411"/>
        <v>0</v>
      </c>
      <c r="AN198" s="108">
        <f t="shared" si="331"/>
        <v>0</v>
      </c>
      <c r="AO198" s="108">
        <f t="shared" si="332"/>
        <v>0</v>
      </c>
      <c r="AP198" s="108">
        <f t="shared" si="333"/>
        <v>0</v>
      </c>
      <c r="AQ198" s="108">
        <f t="shared" si="497"/>
        <v>0</v>
      </c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>
        <f t="shared" si="334"/>
        <v>0</v>
      </c>
      <c r="BE198" s="108">
        <f t="shared" si="335"/>
        <v>0</v>
      </c>
      <c r="BF198" s="108">
        <f t="shared" si="336"/>
        <v>0</v>
      </c>
      <c r="BG198" s="108">
        <f t="shared" si="337"/>
        <v>0</v>
      </c>
      <c r="BH198" s="108">
        <f t="shared" si="498"/>
        <v>0</v>
      </c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>
        <f t="shared" si="338"/>
        <v>0</v>
      </c>
      <c r="BV198" s="108">
        <f t="shared" si="339"/>
        <v>0</v>
      </c>
      <c r="BW198" s="108">
        <f t="shared" si="340"/>
        <v>0</v>
      </c>
      <c r="BX198" s="108">
        <f t="shared" si="341"/>
        <v>0</v>
      </c>
      <c r="BY198" s="108">
        <f t="shared" si="499"/>
        <v>0</v>
      </c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>
        <f t="shared" si="342"/>
        <v>0</v>
      </c>
      <c r="CM198" s="108">
        <v>0</v>
      </c>
      <c r="CN198" s="108">
        <v>0</v>
      </c>
      <c r="CO198" s="108">
        <v>0</v>
      </c>
      <c r="CP198" s="108">
        <v>0</v>
      </c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>
        <f t="shared" si="419"/>
        <v>0</v>
      </c>
      <c r="DD198" s="108">
        <v>0</v>
      </c>
      <c r="DE198" s="108">
        <v>0</v>
      </c>
      <c r="DF198" s="108">
        <v>0</v>
      </c>
      <c r="DG198" s="108">
        <v>0</v>
      </c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>
        <f t="shared" si="343"/>
        <v>0</v>
      </c>
      <c r="DU198" s="108">
        <v>0</v>
      </c>
      <c r="DV198" s="108">
        <v>0</v>
      </c>
      <c r="DW198" s="108">
        <v>0</v>
      </c>
      <c r="DX198" s="108">
        <v>0</v>
      </c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>
        <v>0</v>
      </c>
      <c r="EL198" s="108">
        <v>0</v>
      </c>
      <c r="EM198" s="108">
        <v>0</v>
      </c>
      <c r="EN198" s="108">
        <v>0</v>
      </c>
      <c r="EO198" s="108">
        <v>0</v>
      </c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/>
      <c r="FB198" s="108">
        <v>0</v>
      </c>
      <c r="FC198" s="108">
        <v>0</v>
      </c>
      <c r="FD198" s="108">
        <v>0</v>
      </c>
      <c r="FE198" s="108">
        <v>0</v>
      </c>
      <c r="FF198" s="108">
        <v>0</v>
      </c>
      <c r="FG198" s="108"/>
      <c r="FH198" s="108"/>
      <c r="FI198" s="108"/>
      <c r="FJ198" s="108"/>
      <c r="FK198" s="108"/>
      <c r="FL198" s="108"/>
      <c r="FM198" s="108"/>
      <c r="FN198" s="108"/>
      <c r="FO198" s="108"/>
      <c r="FP198" s="108"/>
      <c r="FQ198" s="108"/>
      <c r="FR198" s="108"/>
      <c r="FS198" s="108"/>
      <c r="FT198" s="108"/>
      <c r="FU198" s="108"/>
      <c r="FV198" s="108"/>
      <c r="FW198" s="108">
        <v>0</v>
      </c>
      <c r="FX198" s="108"/>
      <c r="FY198" s="108"/>
      <c r="FZ198" s="108"/>
      <c r="GA198" s="108"/>
      <c r="GB198" s="108"/>
      <c r="GC198" s="108"/>
      <c r="GD198" s="108"/>
      <c r="GE198" s="108"/>
      <c r="GF198" s="108"/>
      <c r="GG198" s="108"/>
      <c r="GH198" s="108"/>
      <c r="GI198" s="108"/>
      <c r="GJ198" s="108"/>
      <c r="GK198" s="108"/>
      <c r="GL198" s="108"/>
      <c r="GM198" s="108"/>
      <c r="GN198" s="108"/>
      <c r="GO198" s="108"/>
      <c r="GP198" s="108"/>
      <c r="GQ198" s="108"/>
      <c r="GR198" s="108"/>
      <c r="GS198" s="108"/>
      <c r="GT198" s="108"/>
      <c r="GU198" s="108"/>
      <c r="GV198" s="108"/>
      <c r="GW198" s="108"/>
      <c r="GX198" s="108"/>
      <c r="GY198" s="108"/>
      <c r="GZ198" s="108"/>
      <c r="HA198" s="108"/>
      <c r="HB198" s="108"/>
      <c r="HC198" s="108"/>
      <c r="HD198" s="108"/>
      <c r="HE198" s="108"/>
      <c r="HF198" s="108"/>
      <c r="HG198" s="108"/>
      <c r="HH198" s="108"/>
      <c r="HI198" s="108"/>
      <c r="HJ198" s="108"/>
      <c r="HK198" s="108"/>
      <c r="HL198" s="108"/>
      <c r="HM198" s="108"/>
      <c r="HN198" s="108"/>
      <c r="HO198" s="108"/>
      <c r="HP198" s="108"/>
      <c r="HQ198" s="108"/>
      <c r="HR198" s="108"/>
      <c r="HS198" s="108"/>
      <c r="HT198" s="108"/>
      <c r="HU198" s="108"/>
      <c r="HV198" s="108"/>
      <c r="HW198" s="108"/>
      <c r="HX198" s="108"/>
      <c r="HY198" s="108"/>
      <c r="HZ198" s="108"/>
      <c r="IA198" s="108"/>
      <c r="IB198" s="108"/>
      <c r="IC198" s="108"/>
      <c r="ID198" s="108"/>
      <c r="IE198" s="108"/>
      <c r="IF198" s="108"/>
      <c r="IG198" s="108"/>
      <c r="IH198" s="108"/>
    </row>
    <row r="199" spans="1:242" s="32" customFormat="1" ht="12.95" customHeight="1" x14ac:dyDescent="0.2">
      <c r="A199" s="112" t="s">
        <v>393</v>
      </c>
      <c r="B199" s="51">
        <v>188</v>
      </c>
      <c r="C199" s="51" t="s">
        <v>394</v>
      </c>
      <c r="D199" s="30"/>
      <c r="E199" s="108">
        <f t="shared" si="407"/>
        <v>235.7</v>
      </c>
      <c r="F199" s="108">
        <f t="shared" si="325"/>
        <v>0</v>
      </c>
      <c r="G199" s="108">
        <f t="shared" si="326"/>
        <v>0</v>
      </c>
      <c r="H199" s="108">
        <f t="shared" si="327"/>
        <v>0</v>
      </c>
      <c r="I199" s="108">
        <f t="shared" si="495"/>
        <v>235.7</v>
      </c>
      <c r="J199" s="108">
        <f t="shared" ref="J199:U199" si="500">SUM(J200:J204)</f>
        <v>0</v>
      </c>
      <c r="K199" s="108">
        <f t="shared" si="500"/>
        <v>0</v>
      </c>
      <c r="L199" s="108">
        <f t="shared" si="500"/>
        <v>0</v>
      </c>
      <c r="M199" s="108">
        <f t="shared" si="500"/>
        <v>0</v>
      </c>
      <c r="N199" s="108">
        <f t="shared" si="500"/>
        <v>0</v>
      </c>
      <c r="O199" s="108">
        <f t="shared" si="500"/>
        <v>0</v>
      </c>
      <c r="P199" s="108">
        <f t="shared" si="500"/>
        <v>0</v>
      </c>
      <c r="Q199" s="108">
        <f t="shared" si="500"/>
        <v>0</v>
      </c>
      <c r="R199" s="108">
        <f t="shared" si="500"/>
        <v>0</v>
      </c>
      <c r="S199" s="108">
        <f t="shared" si="500"/>
        <v>0</v>
      </c>
      <c r="T199" s="108">
        <f t="shared" si="500"/>
        <v>0</v>
      </c>
      <c r="U199" s="108">
        <f t="shared" si="500"/>
        <v>235.7</v>
      </c>
      <c r="V199" s="108">
        <f t="shared" si="409"/>
        <v>1935.5</v>
      </c>
      <c r="W199" s="108">
        <f t="shared" si="328"/>
        <v>0</v>
      </c>
      <c r="X199" s="108">
        <f t="shared" si="329"/>
        <v>0</v>
      </c>
      <c r="Y199" s="108">
        <f t="shared" si="330"/>
        <v>0</v>
      </c>
      <c r="Z199" s="108">
        <f t="shared" si="496"/>
        <v>1935.5</v>
      </c>
      <c r="AA199" s="108">
        <f t="shared" ref="AA199:AL199" si="501">SUM(AA200:AA204)</f>
        <v>0</v>
      </c>
      <c r="AB199" s="108">
        <f t="shared" si="501"/>
        <v>0</v>
      </c>
      <c r="AC199" s="108">
        <f t="shared" si="501"/>
        <v>0</v>
      </c>
      <c r="AD199" s="108">
        <f t="shared" si="501"/>
        <v>0</v>
      </c>
      <c r="AE199" s="108">
        <f t="shared" si="501"/>
        <v>0</v>
      </c>
      <c r="AF199" s="108">
        <f t="shared" si="501"/>
        <v>0</v>
      </c>
      <c r="AG199" s="108">
        <f t="shared" si="501"/>
        <v>0</v>
      </c>
      <c r="AH199" s="108">
        <f t="shared" si="501"/>
        <v>0</v>
      </c>
      <c r="AI199" s="108">
        <f t="shared" si="501"/>
        <v>0</v>
      </c>
      <c r="AJ199" s="108">
        <f t="shared" si="501"/>
        <v>0</v>
      </c>
      <c r="AK199" s="108">
        <f t="shared" si="501"/>
        <v>0</v>
      </c>
      <c r="AL199" s="108">
        <f t="shared" si="501"/>
        <v>1935.5</v>
      </c>
      <c r="AM199" s="108">
        <f t="shared" si="411"/>
        <v>5744.4</v>
      </c>
      <c r="AN199" s="108">
        <f t="shared" si="331"/>
        <v>0</v>
      </c>
      <c r="AO199" s="108">
        <f t="shared" si="332"/>
        <v>0</v>
      </c>
      <c r="AP199" s="108">
        <f t="shared" si="333"/>
        <v>0</v>
      </c>
      <c r="AQ199" s="108">
        <f t="shared" si="497"/>
        <v>5744.4</v>
      </c>
      <c r="AR199" s="108">
        <f t="shared" ref="AR199:BC199" si="502">SUM(AR200:AR204)</f>
        <v>0</v>
      </c>
      <c r="AS199" s="108">
        <f t="shared" si="502"/>
        <v>0</v>
      </c>
      <c r="AT199" s="108">
        <f t="shared" si="502"/>
        <v>0</v>
      </c>
      <c r="AU199" s="108">
        <f t="shared" si="502"/>
        <v>0</v>
      </c>
      <c r="AV199" s="108">
        <f t="shared" si="502"/>
        <v>0</v>
      </c>
      <c r="AW199" s="108">
        <f t="shared" si="502"/>
        <v>0</v>
      </c>
      <c r="AX199" s="108">
        <f t="shared" si="502"/>
        <v>0</v>
      </c>
      <c r="AY199" s="108">
        <f t="shared" si="502"/>
        <v>0</v>
      </c>
      <c r="AZ199" s="108">
        <f t="shared" si="502"/>
        <v>0</v>
      </c>
      <c r="BA199" s="108">
        <f t="shared" si="502"/>
        <v>0</v>
      </c>
      <c r="BB199" s="108">
        <f t="shared" si="502"/>
        <v>0</v>
      </c>
      <c r="BC199" s="108">
        <f t="shared" si="502"/>
        <v>5744.4</v>
      </c>
      <c r="BD199" s="108">
        <f t="shared" si="334"/>
        <v>18830</v>
      </c>
      <c r="BE199" s="108">
        <f t="shared" si="335"/>
        <v>0</v>
      </c>
      <c r="BF199" s="108">
        <f t="shared" si="336"/>
        <v>0</v>
      </c>
      <c r="BG199" s="108">
        <f t="shared" si="337"/>
        <v>0</v>
      </c>
      <c r="BH199" s="108">
        <f t="shared" si="498"/>
        <v>18830</v>
      </c>
      <c r="BI199" s="108">
        <f t="shared" ref="BI199:BT199" si="503">SUM(BI200:BI204)</f>
        <v>0</v>
      </c>
      <c r="BJ199" s="108">
        <f t="shared" si="503"/>
        <v>0</v>
      </c>
      <c r="BK199" s="108">
        <f t="shared" si="503"/>
        <v>0</v>
      </c>
      <c r="BL199" s="108">
        <f t="shared" si="503"/>
        <v>0</v>
      </c>
      <c r="BM199" s="108">
        <f t="shared" si="503"/>
        <v>0</v>
      </c>
      <c r="BN199" s="108">
        <f t="shared" si="503"/>
        <v>0</v>
      </c>
      <c r="BO199" s="108">
        <f t="shared" si="503"/>
        <v>0</v>
      </c>
      <c r="BP199" s="108">
        <f t="shared" si="503"/>
        <v>0</v>
      </c>
      <c r="BQ199" s="108">
        <f t="shared" si="503"/>
        <v>0</v>
      </c>
      <c r="BR199" s="108">
        <f t="shared" si="503"/>
        <v>0</v>
      </c>
      <c r="BS199" s="108">
        <f t="shared" si="503"/>
        <v>0</v>
      </c>
      <c r="BT199" s="108">
        <f t="shared" si="503"/>
        <v>18830</v>
      </c>
      <c r="BU199" s="108">
        <f t="shared" si="338"/>
        <v>58800</v>
      </c>
      <c r="BV199" s="108">
        <f t="shared" si="339"/>
        <v>0</v>
      </c>
      <c r="BW199" s="108">
        <f t="shared" si="340"/>
        <v>0</v>
      </c>
      <c r="BX199" s="108">
        <f t="shared" si="341"/>
        <v>0</v>
      </c>
      <c r="BY199" s="108">
        <f t="shared" si="499"/>
        <v>58800</v>
      </c>
      <c r="BZ199" s="108">
        <f t="shared" ref="BZ199:CK199" si="504">SUM(BZ200:BZ204)</f>
        <v>0</v>
      </c>
      <c r="CA199" s="108">
        <f t="shared" si="504"/>
        <v>0</v>
      </c>
      <c r="CB199" s="108">
        <f t="shared" si="504"/>
        <v>0</v>
      </c>
      <c r="CC199" s="108">
        <f t="shared" si="504"/>
        <v>0</v>
      </c>
      <c r="CD199" s="108">
        <f t="shared" si="504"/>
        <v>0</v>
      </c>
      <c r="CE199" s="108">
        <f t="shared" si="504"/>
        <v>0</v>
      </c>
      <c r="CF199" s="108">
        <f t="shared" si="504"/>
        <v>0</v>
      </c>
      <c r="CG199" s="108">
        <f t="shared" si="504"/>
        <v>0</v>
      </c>
      <c r="CH199" s="108">
        <f t="shared" si="504"/>
        <v>0</v>
      </c>
      <c r="CI199" s="108">
        <f t="shared" si="504"/>
        <v>0</v>
      </c>
      <c r="CJ199" s="108">
        <f t="shared" si="504"/>
        <v>0</v>
      </c>
      <c r="CK199" s="108">
        <f t="shared" si="504"/>
        <v>58800</v>
      </c>
      <c r="CL199" s="108">
        <f t="shared" si="342"/>
        <v>163828</v>
      </c>
      <c r="CM199" s="108">
        <v>8718.4</v>
      </c>
      <c r="CN199" s="108">
        <v>12541.9</v>
      </c>
      <c r="CO199" s="108">
        <v>22697.1</v>
      </c>
      <c r="CP199" s="108">
        <v>119870.6</v>
      </c>
      <c r="CQ199" s="108">
        <f t="shared" ref="CQ199:DC199" si="505">SUM(CQ200:CQ204)</f>
        <v>5277.1</v>
      </c>
      <c r="CR199" s="108">
        <f t="shared" si="505"/>
        <v>6843.4</v>
      </c>
      <c r="CS199" s="108">
        <f t="shared" si="505"/>
        <v>8718.4</v>
      </c>
      <c r="CT199" s="108">
        <v>11634.8</v>
      </c>
      <c r="CU199" s="108">
        <f t="shared" si="505"/>
        <v>15406.4</v>
      </c>
      <c r="CV199" s="108">
        <f t="shared" si="505"/>
        <v>21260.3</v>
      </c>
      <c r="CW199" s="108">
        <f t="shared" si="505"/>
        <v>30196.5</v>
      </c>
      <c r="CX199" s="108">
        <f t="shared" si="505"/>
        <v>37041.5</v>
      </c>
      <c r="CY199" s="108">
        <f t="shared" si="505"/>
        <v>43957.4</v>
      </c>
      <c r="CZ199" s="108">
        <f t="shared" si="505"/>
        <v>51786.1</v>
      </c>
      <c r="DA199" s="108">
        <f t="shared" si="505"/>
        <v>61483.8</v>
      </c>
      <c r="DB199" s="108">
        <f t="shared" si="505"/>
        <v>163828</v>
      </c>
      <c r="DC199" s="108">
        <f t="shared" si="505"/>
        <v>80516</v>
      </c>
      <c r="DD199" s="108">
        <v>30525.7</v>
      </c>
      <c r="DE199" s="108">
        <v>19314.3</v>
      </c>
      <c r="DF199" s="108">
        <v>12032.4</v>
      </c>
      <c r="DG199" s="108">
        <v>18643.599999999999</v>
      </c>
      <c r="DH199" s="108">
        <f t="shared" ref="DH199:DS199" si="506">SUM(DH200:DH204)</f>
        <v>7682</v>
      </c>
      <c r="DI199" s="108">
        <f t="shared" si="506"/>
        <v>13861.8</v>
      </c>
      <c r="DJ199" s="108">
        <f t="shared" si="506"/>
        <v>30525.7</v>
      </c>
      <c r="DK199" s="108">
        <f t="shared" si="506"/>
        <v>16776.900000000001</v>
      </c>
      <c r="DL199" s="108">
        <f t="shared" si="506"/>
        <v>43231.1</v>
      </c>
      <c r="DM199" s="108">
        <f t="shared" si="506"/>
        <v>49840</v>
      </c>
      <c r="DN199" s="108">
        <f t="shared" si="506"/>
        <v>58515.5</v>
      </c>
      <c r="DO199" s="108">
        <f t="shared" si="506"/>
        <v>66237.100000000006</v>
      </c>
      <c r="DP199" s="108">
        <f t="shared" si="506"/>
        <v>61872.4</v>
      </c>
      <c r="DQ199" s="108">
        <f t="shared" si="506"/>
        <v>70827.100000000006</v>
      </c>
      <c r="DR199" s="108">
        <f t="shared" si="506"/>
        <v>76769.399999999994</v>
      </c>
      <c r="DS199" s="108">
        <f t="shared" si="506"/>
        <v>80516</v>
      </c>
      <c r="DT199" s="108">
        <f t="shared" si="343"/>
        <v>83209</v>
      </c>
      <c r="DU199" s="108">
        <v>18241.7</v>
      </c>
      <c r="DV199" s="108">
        <v>18882.2</v>
      </c>
      <c r="DW199" s="108">
        <v>23177.8</v>
      </c>
      <c r="DX199" s="108">
        <v>22907.3</v>
      </c>
      <c r="DY199" s="108">
        <f t="shared" ref="DY199:EI199" si="507">SUM(DY200:DY204)</f>
        <v>6726.7</v>
      </c>
      <c r="DZ199" s="108">
        <f t="shared" si="507"/>
        <v>13289.4</v>
      </c>
      <c r="EA199" s="108">
        <f t="shared" si="507"/>
        <v>18241.7</v>
      </c>
      <c r="EB199" s="108">
        <f t="shared" si="507"/>
        <v>25895.3</v>
      </c>
      <c r="EC199" s="108">
        <f t="shared" si="507"/>
        <v>34638.6</v>
      </c>
      <c r="ED199" s="108">
        <f t="shared" si="507"/>
        <v>37123.9</v>
      </c>
      <c r="EE199" s="108">
        <f t="shared" si="507"/>
        <v>43161.8</v>
      </c>
      <c r="EF199" s="108">
        <f t="shared" si="507"/>
        <v>50298.2</v>
      </c>
      <c r="EG199" s="108">
        <f t="shared" si="507"/>
        <v>60301.7</v>
      </c>
      <c r="EH199" s="108">
        <f t="shared" si="507"/>
        <v>69545.3</v>
      </c>
      <c r="EI199" s="108">
        <f t="shared" si="507"/>
        <v>72842.600000000006</v>
      </c>
      <c r="EJ199" s="108">
        <v>83209</v>
      </c>
      <c r="EK199" s="108">
        <v>114163</v>
      </c>
      <c r="EL199" s="108">
        <v>21532.799999999999</v>
      </c>
      <c r="EM199" s="108">
        <v>30565.1</v>
      </c>
      <c r="EN199" s="108">
        <v>32094.400000000001</v>
      </c>
      <c r="EO199" s="108">
        <v>29970.7</v>
      </c>
      <c r="EP199" s="108">
        <f t="shared" ref="EP199:EW199" si="508">SUM(EP200:EP204)</f>
        <v>7274.9</v>
      </c>
      <c r="EQ199" s="108">
        <f t="shared" si="508"/>
        <v>14025</v>
      </c>
      <c r="ER199" s="108">
        <f t="shared" si="508"/>
        <v>21532.799999999999</v>
      </c>
      <c r="ES199" s="108">
        <f t="shared" si="508"/>
        <v>32313.8</v>
      </c>
      <c r="ET199" s="108">
        <f t="shared" si="508"/>
        <v>41623.199999999997</v>
      </c>
      <c r="EU199" s="108">
        <f t="shared" si="508"/>
        <v>52097.9</v>
      </c>
      <c r="EV199" s="108">
        <f t="shared" si="508"/>
        <v>63039.199999999997</v>
      </c>
      <c r="EW199" s="108">
        <f t="shared" si="508"/>
        <v>74845.100000000006</v>
      </c>
      <c r="EX199" s="108">
        <v>84192.3</v>
      </c>
      <c r="EY199" s="108">
        <v>94233.3</v>
      </c>
      <c r="EZ199" s="108">
        <v>104672.4</v>
      </c>
      <c r="FA199" s="108">
        <v>114163</v>
      </c>
      <c r="FB199" s="108">
        <v>104312</v>
      </c>
      <c r="FC199" s="108">
        <v>27067.3</v>
      </c>
      <c r="FD199" s="108">
        <v>28022.7</v>
      </c>
      <c r="FE199" s="108">
        <v>24495</v>
      </c>
      <c r="FF199" s="108">
        <v>24727</v>
      </c>
      <c r="FG199" s="108">
        <v>7902.3</v>
      </c>
      <c r="FH199" s="108">
        <v>18506.099999999999</v>
      </c>
      <c r="FI199" s="108">
        <v>27067.3</v>
      </c>
      <c r="FJ199" s="108">
        <v>36601.199999999997</v>
      </c>
      <c r="FK199" s="108">
        <v>46663.9</v>
      </c>
      <c r="FL199" s="108">
        <v>55090</v>
      </c>
      <c r="FM199" s="108">
        <v>64125.3</v>
      </c>
      <c r="FN199" s="108">
        <v>71341.8</v>
      </c>
      <c r="FO199" s="108">
        <v>79585</v>
      </c>
      <c r="FP199" s="108">
        <v>87704.2</v>
      </c>
      <c r="FQ199" s="108">
        <v>95315.199999999997</v>
      </c>
      <c r="FR199" s="108">
        <v>104312</v>
      </c>
      <c r="FS199" s="108">
        <v>90900</v>
      </c>
      <c r="FT199" s="108">
        <v>19839.5</v>
      </c>
      <c r="FU199" s="108">
        <v>22195.7</v>
      </c>
      <c r="FV199" s="108">
        <v>20692.5</v>
      </c>
      <c r="FW199" s="108">
        <v>28172.3</v>
      </c>
      <c r="FX199" s="108">
        <v>4590.5</v>
      </c>
      <c r="FY199" s="108">
        <v>12583.3</v>
      </c>
      <c r="FZ199" s="108">
        <f>SUM(FZ200:FZ204)</f>
        <v>19839.5</v>
      </c>
      <c r="GA199" s="108">
        <v>27243.200000000001</v>
      </c>
      <c r="GB199" s="108">
        <v>33940.800000000003</v>
      </c>
      <c r="GC199" s="108">
        <v>42035.199999999997</v>
      </c>
      <c r="GD199" s="108">
        <v>49135.4</v>
      </c>
      <c r="GE199" s="108">
        <v>55814.9</v>
      </c>
      <c r="GF199" s="108">
        <v>62727.7</v>
      </c>
      <c r="GG199" s="108">
        <v>71642.2</v>
      </c>
      <c r="GH199" s="108">
        <v>82443</v>
      </c>
      <c r="GI199" s="108">
        <v>90900</v>
      </c>
      <c r="GJ199" s="108">
        <v>122671.4</v>
      </c>
      <c r="GK199" s="108">
        <v>22327.5</v>
      </c>
      <c r="GL199" s="108">
        <v>34733.5</v>
      </c>
      <c r="GM199" s="108">
        <v>27892.5</v>
      </c>
      <c r="GN199" s="108">
        <v>37839.1</v>
      </c>
      <c r="GO199" s="108">
        <v>5654.1</v>
      </c>
      <c r="GP199" s="108">
        <v>11592</v>
      </c>
      <c r="GQ199" s="108">
        <v>22327.5</v>
      </c>
      <c r="GR199" s="108">
        <v>38997.5</v>
      </c>
      <c r="GS199" s="108">
        <v>46504.5</v>
      </c>
      <c r="GT199" s="108">
        <v>57061</v>
      </c>
      <c r="GU199" s="108">
        <v>63535.9</v>
      </c>
      <c r="GV199" s="108">
        <v>71146.2</v>
      </c>
      <c r="GW199" s="108">
        <v>84953.5</v>
      </c>
      <c r="GX199" s="108">
        <v>96185.5</v>
      </c>
      <c r="GY199" s="108">
        <v>109533.5</v>
      </c>
      <c r="GZ199" s="108">
        <v>122792.6</v>
      </c>
      <c r="HA199" s="108">
        <v>149906.6</v>
      </c>
      <c r="HB199" s="108">
        <v>24927.9</v>
      </c>
      <c r="HC199" s="108">
        <v>39190.199999999997</v>
      </c>
      <c r="HD199" s="108">
        <v>39078.699999999997</v>
      </c>
      <c r="HE199" s="108">
        <v>46709.8</v>
      </c>
      <c r="HF199" s="108">
        <v>9348.7999999999993</v>
      </c>
      <c r="HG199" s="108">
        <v>17326.7</v>
      </c>
      <c r="HH199" s="108">
        <v>24927.9</v>
      </c>
      <c r="HI199" s="108">
        <v>45267.3</v>
      </c>
      <c r="HJ199" s="108">
        <v>54895.3</v>
      </c>
      <c r="HK199" s="108">
        <v>64118.1</v>
      </c>
      <c r="HL199" s="108">
        <v>79764.399999999994</v>
      </c>
      <c r="HM199" s="108">
        <v>90873.4</v>
      </c>
      <c r="HN199" s="108">
        <v>103196.8</v>
      </c>
      <c r="HO199" s="108">
        <v>119702.2</v>
      </c>
      <c r="HP199" s="108">
        <v>132559</v>
      </c>
      <c r="HQ199" s="108">
        <v>149906.6</v>
      </c>
      <c r="HR199" s="108">
        <v>47810.6</v>
      </c>
      <c r="HS199" s="108">
        <v>13888.1</v>
      </c>
      <c r="HT199" s="108">
        <v>12094.5</v>
      </c>
      <c r="HU199" s="108">
        <v>6582.5</v>
      </c>
      <c r="HV199" s="108">
        <v>15245.5</v>
      </c>
      <c r="HW199" s="108">
        <v>2559</v>
      </c>
      <c r="HX199" s="108">
        <v>6248.7</v>
      </c>
      <c r="HY199" s="108">
        <v>13888.1</v>
      </c>
      <c r="HZ199" s="108">
        <v>18294.5</v>
      </c>
      <c r="IA199" s="108">
        <v>22319.7</v>
      </c>
      <c r="IB199" s="108">
        <v>25982.6</v>
      </c>
      <c r="IC199" s="108">
        <v>27184.400000000001</v>
      </c>
      <c r="ID199" s="108">
        <v>29714.5</v>
      </c>
      <c r="IE199" s="108">
        <v>32565.1</v>
      </c>
      <c r="IF199" s="108">
        <v>39591.4</v>
      </c>
      <c r="IG199" s="108">
        <v>42227.6</v>
      </c>
      <c r="IH199" s="108">
        <v>47810.6</v>
      </c>
    </row>
    <row r="200" spans="1:242" s="32" customFormat="1" ht="24" customHeight="1" x14ac:dyDescent="0.2">
      <c r="A200" s="112" t="s">
        <v>395</v>
      </c>
      <c r="B200" s="51">
        <v>189</v>
      </c>
      <c r="C200" s="51" t="s">
        <v>396</v>
      </c>
      <c r="D200" s="33"/>
      <c r="E200" s="108">
        <f t="shared" si="407"/>
        <v>0</v>
      </c>
      <c r="F200" s="108">
        <f t="shared" si="325"/>
        <v>0</v>
      </c>
      <c r="G200" s="108">
        <f t="shared" si="326"/>
        <v>0</v>
      </c>
      <c r="H200" s="108">
        <f t="shared" si="327"/>
        <v>0</v>
      </c>
      <c r="I200" s="108">
        <f t="shared" si="495"/>
        <v>0</v>
      </c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>
        <f t="shared" si="409"/>
        <v>0</v>
      </c>
      <c r="W200" s="108">
        <f t="shared" si="328"/>
        <v>0</v>
      </c>
      <c r="X200" s="108">
        <f t="shared" si="329"/>
        <v>0</v>
      </c>
      <c r="Y200" s="108">
        <f t="shared" si="330"/>
        <v>0</v>
      </c>
      <c r="Z200" s="108">
        <f t="shared" si="496"/>
        <v>0</v>
      </c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>
        <f t="shared" si="411"/>
        <v>0</v>
      </c>
      <c r="AN200" s="108">
        <f t="shared" si="331"/>
        <v>0</v>
      </c>
      <c r="AO200" s="108">
        <f t="shared" si="332"/>
        <v>0</v>
      </c>
      <c r="AP200" s="108">
        <f t="shared" si="333"/>
        <v>0</v>
      </c>
      <c r="AQ200" s="108">
        <f t="shared" si="497"/>
        <v>0</v>
      </c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>
        <f t="shared" si="334"/>
        <v>0</v>
      </c>
      <c r="BE200" s="108">
        <f t="shared" si="335"/>
        <v>0</v>
      </c>
      <c r="BF200" s="108">
        <f t="shared" si="336"/>
        <v>0</v>
      </c>
      <c r="BG200" s="108">
        <f t="shared" si="337"/>
        <v>0</v>
      </c>
      <c r="BH200" s="108">
        <f t="shared" si="498"/>
        <v>0</v>
      </c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>
        <f t="shared" si="338"/>
        <v>0</v>
      </c>
      <c r="BV200" s="108">
        <f t="shared" si="339"/>
        <v>0</v>
      </c>
      <c r="BW200" s="108">
        <f t="shared" si="340"/>
        <v>0</v>
      </c>
      <c r="BX200" s="108">
        <f t="shared" si="341"/>
        <v>0</v>
      </c>
      <c r="BY200" s="108">
        <f t="shared" si="499"/>
        <v>0</v>
      </c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>
        <f t="shared" si="342"/>
        <v>0</v>
      </c>
      <c r="CM200" s="108">
        <v>0</v>
      </c>
      <c r="CN200" s="108">
        <v>0</v>
      </c>
      <c r="CO200" s="108">
        <v>0</v>
      </c>
      <c r="CP200" s="108">
        <v>0</v>
      </c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>
        <f>DS200</f>
        <v>0</v>
      </c>
      <c r="DD200" s="108">
        <v>0</v>
      </c>
      <c r="DE200" s="108">
        <v>0</v>
      </c>
      <c r="DF200" s="108">
        <v>0</v>
      </c>
      <c r="DG200" s="108">
        <v>0</v>
      </c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>
        <f t="shared" si="343"/>
        <v>0</v>
      </c>
      <c r="DU200" s="108">
        <v>0</v>
      </c>
      <c r="DV200" s="108">
        <v>0</v>
      </c>
      <c r="DW200" s="108">
        <v>0</v>
      </c>
      <c r="DX200" s="108">
        <v>0</v>
      </c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>
        <v>0</v>
      </c>
      <c r="EL200" s="108">
        <v>0</v>
      </c>
      <c r="EM200" s="108">
        <v>0</v>
      </c>
      <c r="EN200" s="108">
        <v>0</v>
      </c>
      <c r="EO200" s="108">
        <v>0</v>
      </c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>
        <v>0</v>
      </c>
      <c r="FC200" s="108">
        <v>0</v>
      </c>
      <c r="FD200" s="108">
        <v>0</v>
      </c>
      <c r="FE200" s="108">
        <v>0</v>
      </c>
      <c r="FF200" s="108">
        <v>0</v>
      </c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>
        <v>0</v>
      </c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I200" s="108"/>
      <c r="GJ200" s="108"/>
      <c r="GK200" s="108"/>
      <c r="GL200" s="108"/>
      <c r="GM200" s="108"/>
      <c r="GN200" s="108"/>
      <c r="GO200" s="108"/>
      <c r="GP200" s="108"/>
      <c r="GQ200" s="108"/>
      <c r="GR200" s="108"/>
      <c r="GS200" s="108"/>
      <c r="GT200" s="108"/>
      <c r="GU200" s="108"/>
      <c r="GV200" s="108"/>
      <c r="GW200" s="108"/>
      <c r="GX200" s="108"/>
      <c r="GY200" s="108"/>
      <c r="GZ200" s="108"/>
      <c r="HA200" s="108"/>
      <c r="HB200" s="108"/>
      <c r="HC200" s="108"/>
      <c r="HD200" s="108"/>
      <c r="HE200" s="108"/>
      <c r="HF200" s="108"/>
      <c r="HG200" s="108"/>
      <c r="HH200" s="108"/>
      <c r="HI200" s="108"/>
      <c r="HJ200" s="108"/>
      <c r="HK200" s="108"/>
      <c r="HL200" s="108"/>
      <c r="HM200" s="108"/>
      <c r="HN200" s="108"/>
      <c r="HO200" s="108"/>
      <c r="HP200" s="108"/>
      <c r="HQ200" s="108"/>
      <c r="HR200" s="108"/>
      <c r="HS200" s="108"/>
      <c r="HT200" s="108"/>
      <c r="HU200" s="108"/>
      <c r="HV200" s="108"/>
      <c r="HW200" s="108"/>
      <c r="HX200" s="108"/>
      <c r="HY200" s="108"/>
      <c r="HZ200" s="108"/>
      <c r="IA200" s="108"/>
      <c r="IB200" s="108"/>
      <c r="IC200" s="108"/>
      <c r="ID200" s="108"/>
      <c r="IE200" s="108"/>
      <c r="IF200" s="108"/>
      <c r="IG200" s="108"/>
      <c r="IH200" s="108"/>
    </row>
    <row r="201" spans="1:242" s="32" customFormat="1" ht="24" customHeight="1" x14ac:dyDescent="0.2">
      <c r="A201" s="112" t="s">
        <v>397</v>
      </c>
      <c r="B201" s="51">
        <v>190</v>
      </c>
      <c r="C201" s="51" t="s">
        <v>398</v>
      </c>
      <c r="D201" s="33"/>
      <c r="E201" s="108">
        <f t="shared" si="407"/>
        <v>0</v>
      </c>
      <c r="F201" s="108">
        <f t="shared" si="325"/>
        <v>0</v>
      </c>
      <c r="G201" s="108">
        <f t="shared" si="326"/>
        <v>0</v>
      </c>
      <c r="H201" s="108">
        <f t="shared" si="327"/>
        <v>0</v>
      </c>
      <c r="I201" s="108">
        <f t="shared" si="495"/>
        <v>0</v>
      </c>
      <c r="J201" s="108"/>
      <c r="K201" s="108"/>
      <c r="L201" s="108"/>
      <c r="M201" s="108"/>
      <c r="N201" s="108"/>
      <c r="O201" s="108"/>
      <c r="P201" s="108"/>
      <c r="Q201" s="108"/>
      <c r="R201" s="108"/>
      <c r="S201" s="108"/>
      <c r="T201" s="108"/>
      <c r="U201" s="108"/>
      <c r="V201" s="108">
        <f t="shared" si="409"/>
        <v>0</v>
      </c>
      <c r="W201" s="108">
        <f t="shared" si="328"/>
        <v>0</v>
      </c>
      <c r="X201" s="108">
        <f t="shared" si="329"/>
        <v>0</v>
      </c>
      <c r="Y201" s="108">
        <f t="shared" si="330"/>
        <v>0</v>
      </c>
      <c r="Z201" s="108">
        <f t="shared" si="496"/>
        <v>0</v>
      </c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>
        <f t="shared" si="411"/>
        <v>0</v>
      </c>
      <c r="AN201" s="108">
        <f t="shared" si="331"/>
        <v>0</v>
      </c>
      <c r="AO201" s="108">
        <f t="shared" si="332"/>
        <v>0</v>
      </c>
      <c r="AP201" s="108">
        <f t="shared" si="333"/>
        <v>0</v>
      </c>
      <c r="AQ201" s="108">
        <f t="shared" si="497"/>
        <v>0</v>
      </c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8"/>
      <c r="BD201" s="108">
        <f t="shared" si="334"/>
        <v>0</v>
      </c>
      <c r="BE201" s="108">
        <f t="shared" si="335"/>
        <v>0</v>
      </c>
      <c r="BF201" s="108">
        <f t="shared" si="336"/>
        <v>0</v>
      </c>
      <c r="BG201" s="108">
        <f t="shared" si="337"/>
        <v>0</v>
      </c>
      <c r="BH201" s="108">
        <f t="shared" si="498"/>
        <v>0</v>
      </c>
      <c r="BI201" s="108"/>
      <c r="BJ201" s="108"/>
      <c r="BK201" s="108"/>
      <c r="BL201" s="108"/>
      <c r="BM201" s="108"/>
      <c r="BN201" s="108"/>
      <c r="BO201" s="108"/>
      <c r="BP201" s="108"/>
      <c r="BQ201" s="108"/>
      <c r="BR201" s="108"/>
      <c r="BS201" s="108"/>
      <c r="BT201" s="108"/>
      <c r="BU201" s="108">
        <f t="shared" si="338"/>
        <v>0</v>
      </c>
      <c r="BV201" s="108">
        <f t="shared" si="339"/>
        <v>0</v>
      </c>
      <c r="BW201" s="108">
        <f t="shared" si="340"/>
        <v>0</v>
      </c>
      <c r="BX201" s="108">
        <f t="shared" si="341"/>
        <v>0</v>
      </c>
      <c r="BY201" s="108">
        <f t="shared" si="499"/>
        <v>0</v>
      </c>
      <c r="BZ201" s="108"/>
      <c r="CA201" s="108"/>
      <c r="CB201" s="108"/>
      <c r="CC201" s="108"/>
      <c r="CD201" s="108"/>
      <c r="CE201" s="108"/>
      <c r="CF201" s="108"/>
      <c r="CG201" s="108"/>
      <c r="CH201" s="108"/>
      <c r="CI201" s="108"/>
      <c r="CJ201" s="108"/>
      <c r="CK201" s="108"/>
      <c r="CL201" s="108">
        <f t="shared" si="342"/>
        <v>0</v>
      </c>
      <c r="CM201" s="108">
        <v>0</v>
      </c>
      <c r="CN201" s="108">
        <v>0</v>
      </c>
      <c r="CO201" s="108">
        <v>0</v>
      </c>
      <c r="CP201" s="108">
        <v>0</v>
      </c>
      <c r="CQ201" s="108"/>
      <c r="CR201" s="108"/>
      <c r="CS201" s="108"/>
      <c r="CT201" s="108"/>
      <c r="CU201" s="108"/>
      <c r="CV201" s="108"/>
      <c r="CW201" s="108"/>
      <c r="CX201" s="108"/>
      <c r="CY201" s="108"/>
      <c r="CZ201" s="108"/>
      <c r="DA201" s="108"/>
      <c r="DB201" s="108"/>
      <c r="DC201" s="108">
        <f>DS201</f>
        <v>0</v>
      </c>
      <c r="DD201" s="108">
        <v>0</v>
      </c>
      <c r="DE201" s="108">
        <v>0</v>
      </c>
      <c r="DF201" s="108">
        <v>0</v>
      </c>
      <c r="DG201" s="108">
        <v>0</v>
      </c>
      <c r="DH201" s="108"/>
      <c r="DI201" s="108"/>
      <c r="DJ201" s="108"/>
      <c r="DK201" s="108"/>
      <c r="DL201" s="108"/>
      <c r="DM201" s="108"/>
      <c r="DN201" s="108"/>
      <c r="DO201" s="108"/>
      <c r="DP201" s="108"/>
      <c r="DQ201" s="108"/>
      <c r="DR201" s="108"/>
      <c r="DS201" s="108"/>
      <c r="DT201" s="108">
        <f t="shared" si="343"/>
        <v>0</v>
      </c>
      <c r="DU201" s="108">
        <v>0</v>
      </c>
      <c r="DV201" s="108">
        <v>0</v>
      </c>
      <c r="DW201" s="108">
        <v>0</v>
      </c>
      <c r="DX201" s="108">
        <v>0</v>
      </c>
      <c r="DY201" s="108"/>
      <c r="DZ201" s="108"/>
      <c r="EA201" s="108"/>
      <c r="EB201" s="108"/>
      <c r="EC201" s="108"/>
      <c r="ED201" s="108"/>
      <c r="EE201" s="108"/>
      <c r="EF201" s="108"/>
      <c r="EG201" s="108"/>
      <c r="EH201" s="108"/>
      <c r="EI201" s="108"/>
      <c r="EJ201" s="108"/>
      <c r="EK201" s="108">
        <v>0</v>
      </c>
      <c r="EL201" s="108">
        <v>0</v>
      </c>
      <c r="EM201" s="108">
        <v>0</v>
      </c>
      <c r="EN201" s="108">
        <v>0</v>
      </c>
      <c r="EO201" s="108">
        <v>0</v>
      </c>
      <c r="EP201" s="108"/>
      <c r="EQ201" s="108"/>
      <c r="ER201" s="108"/>
      <c r="ES201" s="108"/>
      <c r="ET201" s="108"/>
      <c r="EU201" s="108"/>
      <c r="EV201" s="108"/>
      <c r="EW201" s="108"/>
      <c r="EX201" s="108"/>
      <c r="EY201" s="108"/>
      <c r="EZ201" s="108"/>
      <c r="FA201" s="108"/>
      <c r="FB201" s="108">
        <v>0</v>
      </c>
      <c r="FC201" s="108">
        <v>0</v>
      </c>
      <c r="FD201" s="108">
        <v>0</v>
      </c>
      <c r="FE201" s="108">
        <v>0</v>
      </c>
      <c r="FF201" s="108">
        <v>0</v>
      </c>
      <c r="FG201" s="108"/>
      <c r="FH201" s="108"/>
      <c r="FI201" s="108"/>
      <c r="FJ201" s="108"/>
      <c r="FK201" s="108"/>
      <c r="FL201" s="108"/>
      <c r="FM201" s="108"/>
      <c r="FN201" s="108"/>
      <c r="FO201" s="108"/>
      <c r="FP201" s="108"/>
      <c r="FQ201" s="108"/>
      <c r="FR201" s="108"/>
      <c r="FS201" s="108"/>
      <c r="FT201" s="108"/>
      <c r="FU201" s="108"/>
      <c r="FV201" s="108"/>
      <c r="FW201" s="108">
        <v>0</v>
      </c>
      <c r="FX201" s="108"/>
      <c r="FY201" s="108"/>
      <c r="FZ201" s="108"/>
      <c r="GA201" s="108"/>
      <c r="GB201" s="108"/>
      <c r="GC201" s="108"/>
      <c r="GD201" s="108"/>
      <c r="GE201" s="108"/>
      <c r="GF201" s="108"/>
      <c r="GG201" s="108"/>
      <c r="GH201" s="108"/>
      <c r="GI201" s="108"/>
      <c r="GJ201" s="108"/>
      <c r="GK201" s="108"/>
      <c r="GL201" s="108"/>
      <c r="GM201" s="108"/>
      <c r="GN201" s="108"/>
      <c r="GO201" s="108"/>
      <c r="GP201" s="108"/>
      <c r="GQ201" s="108"/>
      <c r="GR201" s="108"/>
      <c r="GS201" s="108"/>
      <c r="GT201" s="108"/>
      <c r="GU201" s="108"/>
      <c r="GV201" s="108"/>
      <c r="GW201" s="108"/>
      <c r="GX201" s="108"/>
      <c r="GY201" s="108"/>
      <c r="GZ201" s="108"/>
      <c r="HA201" s="108"/>
      <c r="HB201" s="108"/>
      <c r="HC201" s="108"/>
      <c r="HD201" s="108"/>
      <c r="HE201" s="108"/>
      <c r="HF201" s="108"/>
      <c r="HG201" s="108"/>
      <c r="HH201" s="108"/>
      <c r="HI201" s="108"/>
      <c r="HJ201" s="108"/>
      <c r="HK201" s="108"/>
      <c r="HL201" s="108"/>
      <c r="HM201" s="108"/>
      <c r="HN201" s="108"/>
      <c r="HO201" s="108"/>
      <c r="HP201" s="108"/>
      <c r="HQ201" s="108"/>
      <c r="HR201" s="108"/>
      <c r="HS201" s="108"/>
      <c r="HT201" s="108"/>
      <c r="HU201" s="108"/>
      <c r="HV201" s="108"/>
      <c r="HW201" s="108"/>
      <c r="HX201" s="108"/>
      <c r="HY201" s="108"/>
      <c r="HZ201" s="108"/>
      <c r="IA201" s="108"/>
      <c r="IB201" s="108"/>
      <c r="IC201" s="108"/>
      <c r="ID201" s="108"/>
      <c r="IE201" s="108"/>
      <c r="IF201" s="108"/>
      <c r="IG201" s="108"/>
      <c r="IH201" s="108"/>
    </row>
    <row r="202" spans="1:242" s="32" customFormat="1" ht="24" customHeight="1" x14ac:dyDescent="0.2">
      <c r="A202" s="112" t="s">
        <v>399</v>
      </c>
      <c r="B202" s="51">
        <v>191</v>
      </c>
      <c r="C202" s="51" t="s">
        <v>400</v>
      </c>
      <c r="D202" s="33"/>
      <c r="E202" s="108">
        <f t="shared" si="407"/>
        <v>0</v>
      </c>
      <c r="F202" s="108">
        <f t="shared" si="325"/>
        <v>0</v>
      </c>
      <c r="G202" s="108">
        <f t="shared" si="326"/>
        <v>0</v>
      </c>
      <c r="H202" s="108">
        <f t="shared" si="327"/>
        <v>0</v>
      </c>
      <c r="I202" s="108">
        <f t="shared" si="495"/>
        <v>0</v>
      </c>
      <c r="J202" s="108"/>
      <c r="K202" s="108"/>
      <c r="L202" s="108"/>
      <c r="M202" s="108"/>
      <c r="N202" s="108"/>
      <c r="O202" s="108"/>
      <c r="P202" s="108"/>
      <c r="Q202" s="108"/>
      <c r="R202" s="108"/>
      <c r="S202" s="108"/>
      <c r="T202" s="108"/>
      <c r="U202" s="108"/>
      <c r="V202" s="108">
        <f t="shared" si="409"/>
        <v>0</v>
      </c>
      <c r="W202" s="108">
        <f t="shared" si="328"/>
        <v>0</v>
      </c>
      <c r="X202" s="108">
        <f t="shared" si="329"/>
        <v>0</v>
      </c>
      <c r="Y202" s="108">
        <f t="shared" si="330"/>
        <v>0</v>
      </c>
      <c r="Z202" s="108">
        <f t="shared" si="496"/>
        <v>0</v>
      </c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>
        <f t="shared" si="411"/>
        <v>0</v>
      </c>
      <c r="AN202" s="108">
        <f t="shared" si="331"/>
        <v>0</v>
      </c>
      <c r="AO202" s="108">
        <f t="shared" si="332"/>
        <v>0</v>
      </c>
      <c r="AP202" s="108">
        <f t="shared" si="333"/>
        <v>0</v>
      </c>
      <c r="AQ202" s="108">
        <f t="shared" si="497"/>
        <v>0</v>
      </c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8"/>
      <c r="BD202" s="108">
        <f t="shared" si="334"/>
        <v>0</v>
      </c>
      <c r="BE202" s="108">
        <f t="shared" si="335"/>
        <v>0</v>
      </c>
      <c r="BF202" s="108">
        <f t="shared" si="336"/>
        <v>0</v>
      </c>
      <c r="BG202" s="108">
        <f t="shared" si="337"/>
        <v>0</v>
      </c>
      <c r="BH202" s="108">
        <f t="shared" si="498"/>
        <v>0</v>
      </c>
      <c r="BI202" s="108"/>
      <c r="BJ202" s="108"/>
      <c r="BK202" s="108"/>
      <c r="BL202" s="108"/>
      <c r="BM202" s="108"/>
      <c r="BN202" s="108"/>
      <c r="BO202" s="108"/>
      <c r="BP202" s="108"/>
      <c r="BQ202" s="108"/>
      <c r="BR202" s="108"/>
      <c r="BS202" s="108"/>
      <c r="BT202" s="108"/>
      <c r="BU202" s="108">
        <f t="shared" si="338"/>
        <v>0</v>
      </c>
      <c r="BV202" s="108">
        <f t="shared" si="339"/>
        <v>0</v>
      </c>
      <c r="BW202" s="108">
        <f t="shared" si="340"/>
        <v>0</v>
      </c>
      <c r="BX202" s="108">
        <f t="shared" si="341"/>
        <v>0</v>
      </c>
      <c r="BY202" s="108">
        <f t="shared" si="499"/>
        <v>0</v>
      </c>
      <c r="BZ202" s="108"/>
      <c r="CA202" s="108"/>
      <c r="CB202" s="108"/>
      <c r="CC202" s="108"/>
      <c r="CD202" s="108"/>
      <c r="CE202" s="108"/>
      <c r="CF202" s="108"/>
      <c r="CG202" s="108"/>
      <c r="CH202" s="108"/>
      <c r="CI202" s="108"/>
      <c r="CJ202" s="108"/>
      <c r="CK202" s="108"/>
      <c r="CL202" s="108">
        <f t="shared" si="342"/>
        <v>0</v>
      </c>
      <c r="CM202" s="108">
        <v>0</v>
      </c>
      <c r="CN202" s="108">
        <v>0</v>
      </c>
      <c r="CO202" s="108">
        <v>0</v>
      </c>
      <c r="CP202" s="108">
        <v>0</v>
      </c>
      <c r="CQ202" s="108"/>
      <c r="CR202" s="108"/>
      <c r="CS202" s="108"/>
      <c r="CT202" s="108"/>
      <c r="CU202" s="108"/>
      <c r="CV202" s="108"/>
      <c r="CW202" s="108"/>
      <c r="CX202" s="108"/>
      <c r="CY202" s="108"/>
      <c r="CZ202" s="108"/>
      <c r="DA202" s="108"/>
      <c r="DB202" s="108"/>
      <c r="DC202" s="108">
        <f>DS202</f>
        <v>0</v>
      </c>
      <c r="DD202" s="108">
        <v>0</v>
      </c>
      <c r="DE202" s="108">
        <v>0</v>
      </c>
      <c r="DF202" s="108">
        <v>0</v>
      </c>
      <c r="DG202" s="108">
        <v>0</v>
      </c>
      <c r="DH202" s="108"/>
      <c r="DI202" s="108"/>
      <c r="DJ202" s="108"/>
      <c r="DK202" s="108"/>
      <c r="DL202" s="108"/>
      <c r="DM202" s="108"/>
      <c r="DN202" s="108"/>
      <c r="DO202" s="108"/>
      <c r="DP202" s="108"/>
      <c r="DQ202" s="108"/>
      <c r="DR202" s="108"/>
      <c r="DS202" s="108"/>
      <c r="DT202" s="108">
        <f t="shared" si="343"/>
        <v>0</v>
      </c>
      <c r="DU202" s="108">
        <v>0</v>
      </c>
      <c r="DV202" s="108">
        <v>0</v>
      </c>
      <c r="DW202" s="108">
        <v>0</v>
      </c>
      <c r="DX202" s="108">
        <v>0</v>
      </c>
      <c r="DY202" s="108"/>
      <c r="DZ202" s="108"/>
      <c r="EA202" s="108"/>
      <c r="EB202" s="108"/>
      <c r="EC202" s="108"/>
      <c r="ED202" s="108"/>
      <c r="EE202" s="108"/>
      <c r="EF202" s="108"/>
      <c r="EG202" s="108"/>
      <c r="EH202" s="108"/>
      <c r="EI202" s="108"/>
      <c r="EJ202" s="108"/>
      <c r="EK202" s="108">
        <v>0</v>
      </c>
      <c r="EL202" s="108">
        <v>0</v>
      </c>
      <c r="EM202" s="108">
        <v>0</v>
      </c>
      <c r="EN202" s="108">
        <v>0</v>
      </c>
      <c r="EO202" s="108">
        <v>0</v>
      </c>
      <c r="EP202" s="108"/>
      <c r="EQ202" s="108"/>
      <c r="ER202" s="108"/>
      <c r="ES202" s="108"/>
      <c r="ET202" s="108"/>
      <c r="EU202" s="108"/>
      <c r="EV202" s="108"/>
      <c r="EW202" s="108"/>
      <c r="EX202" s="108"/>
      <c r="EY202" s="108"/>
      <c r="EZ202" s="108"/>
      <c r="FA202" s="108"/>
      <c r="FB202" s="108">
        <v>0</v>
      </c>
      <c r="FC202" s="108">
        <v>0</v>
      </c>
      <c r="FD202" s="108">
        <v>0</v>
      </c>
      <c r="FE202" s="108">
        <v>0</v>
      </c>
      <c r="FF202" s="108">
        <v>0</v>
      </c>
      <c r="FG202" s="108"/>
      <c r="FH202" s="108"/>
      <c r="FI202" s="108"/>
      <c r="FJ202" s="108"/>
      <c r="FK202" s="108"/>
      <c r="FL202" s="108"/>
      <c r="FM202" s="108"/>
      <c r="FN202" s="108"/>
      <c r="FO202" s="108"/>
      <c r="FP202" s="108"/>
      <c r="FQ202" s="108"/>
      <c r="FR202" s="108"/>
      <c r="FS202" s="108"/>
      <c r="FT202" s="108"/>
      <c r="FU202" s="108"/>
      <c r="FV202" s="108"/>
      <c r="FW202" s="108">
        <v>0</v>
      </c>
      <c r="FX202" s="108"/>
      <c r="FY202" s="108"/>
      <c r="FZ202" s="108"/>
      <c r="GA202" s="108"/>
      <c r="GB202" s="108"/>
      <c r="GC202" s="108"/>
      <c r="GD202" s="108"/>
      <c r="GE202" s="108"/>
      <c r="GF202" s="108"/>
      <c r="GG202" s="108"/>
      <c r="GH202" s="108"/>
      <c r="GI202" s="108"/>
      <c r="GJ202" s="108"/>
      <c r="GK202" s="108"/>
      <c r="GL202" s="108"/>
      <c r="GM202" s="108"/>
      <c r="GN202" s="108"/>
      <c r="GO202" s="108"/>
      <c r="GP202" s="108"/>
      <c r="GQ202" s="108"/>
      <c r="GR202" s="108"/>
      <c r="GS202" s="108"/>
      <c r="GT202" s="108"/>
      <c r="GU202" s="108"/>
      <c r="GV202" s="108"/>
      <c r="GW202" s="108"/>
      <c r="GX202" s="108"/>
      <c r="GY202" s="108"/>
      <c r="GZ202" s="108"/>
      <c r="HA202" s="108"/>
      <c r="HB202" s="108"/>
      <c r="HC202" s="108"/>
      <c r="HD202" s="108"/>
      <c r="HE202" s="108"/>
      <c r="HF202" s="108"/>
      <c r="HG202" s="108"/>
      <c r="HH202" s="108"/>
      <c r="HI202" s="108"/>
      <c r="HJ202" s="108"/>
      <c r="HK202" s="108"/>
      <c r="HL202" s="108"/>
      <c r="HM202" s="108"/>
      <c r="HN202" s="108"/>
      <c r="HO202" s="108"/>
      <c r="HP202" s="108"/>
      <c r="HQ202" s="108"/>
      <c r="HR202" s="108"/>
      <c r="HS202" s="108"/>
      <c r="HT202" s="108"/>
      <c r="HU202" s="108"/>
      <c r="HV202" s="108"/>
      <c r="HW202" s="108"/>
      <c r="HX202" s="108"/>
      <c r="HY202" s="108"/>
      <c r="HZ202" s="108"/>
      <c r="IA202" s="108"/>
      <c r="IB202" s="108"/>
      <c r="IC202" s="108"/>
      <c r="ID202" s="108"/>
      <c r="IE202" s="108"/>
      <c r="IF202" s="108"/>
      <c r="IG202" s="108"/>
      <c r="IH202" s="108"/>
    </row>
    <row r="203" spans="1:242" s="32" customFormat="1" ht="24" customHeight="1" x14ac:dyDescent="0.2">
      <c r="A203" s="112" t="s">
        <v>401</v>
      </c>
      <c r="B203" s="51">
        <v>192</v>
      </c>
      <c r="C203" s="51" t="s">
        <v>402</v>
      </c>
      <c r="D203" s="33"/>
      <c r="E203" s="108">
        <f t="shared" si="407"/>
        <v>0</v>
      </c>
      <c r="F203" s="108">
        <f t="shared" ref="F203:F233" si="509">L203</f>
        <v>0</v>
      </c>
      <c r="G203" s="108">
        <f t="shared" ref="G203:G233" si="510">O203</f>
        <v>0</v>
      </c>
      <c r="H203" s="108">
        <f t="shared" ref="H203:H233" si="511">R203</f>
        <v>0</v>
      </c>
      <c r="I203" s="108">
        <f t="shared" si="495"/>
        <v>0</v>
      </c>
      <c r="J203" s="108"/>
      <c r="K203" s="108"/>
      <c r="L203" s="108"/>
      <c r="M203" s="108"/>
      <c r="N203" s="108"/>
      <c r="O203" s="108"/>
      <c r="P203" s="108"/>
      <c r="Q203" s="108"/>
      <c r="R203" s="108"/>
      <c r="S203" s="108"/>
      <c r="T203" s="108"/>
      <c r="U203" s="108"/>
      <c r="V203" s="108">
        <f t="shared" si="409"/>
        <v>0</v>
      </c>
      <c r="W203" s="108">
        <f t="shared" ref="W203:W233" si="512">AC203</f>
        <v>0</v>
      </c>
      <c r="X203" s="108">
        <f t="shared" ref="X203:X233" si="513">AF203</f>
        <v>0</v>
      </c>
      <c r="Y203" s="108">
        <f t="shared" ref="Y203:Y233" si="514">AI203</f>
        <v>0</v>
      </c>
      <c r="Z203" s="108">
        <f t="shared" si="496"/>
        <v>0</v>
      </c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>
        <f t="shared" si="411"/>
        <v>0</v>
      </c>
      <c r="AN203" s="108">
        <f t="shared" ref="AN203:AN233" si="515">AT203</f>
        <v>0</v>
      </c>
      <c r="AO203" s="108">
        <f t="shared" ref="AO203:AO233" si="516">AW203</f>
        <v>0</v>
      </c>
      <c r="AP203" s="108">
        <f t="shared" ref="AP203:AP233" si="517">AZ203</f>
        <v>0</v>
      </c>
      <c r="AQ203" s="108">
        <f t="shared" si="497"/>
        <v>0</v>
      </c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8"/>
      <c r="BD203" s="108">
        <f t="shared" ref="BD203:BD233" si="518">BH203</f>
        <v>0</v>
      </c>
      <c r="BE203" s="108">
        <f t="shared" ref="BE203:BE233" si="519">BK203</f>
        <v>0</v>
      </c>
      <c r="BF203" s="108">
        <f t="shared" ref="BF203:BF233" si="520">BN203</f>
        <v>0</v>
      </c>
      <c r="BG203" s="108">
        <f t="shared" ref="BG203:BG233" si="521">BQ203</f>
        <v>0</v>
      </c>
      <c r="BH203" s="108">
        <f t="shared" si="498"/>
        <v>0</v>
      </c>
      <c r="BI203" s="108"/>
      <c r="BJ203" s="108"/>
      <c r="BK203" s="108"/>
      <c r="BL203" s="108"/>
      <c r="BM203" s="108"/>
      <c r="BN203" s="108"/>
      <c r="BO203" s="108"/>
      <c r="BP203" s="108"/>
      <c r="BQ203" s="108"/>
      <c r="BR203" s="108"/>
      <c r="BS203" s="108"/>
      <c r="BT203" s="108"/>
      <c r="BU203" s="108">
        <f t="shared" ref="BU203:BU233" si="522">BY203</f>
        <v>0</v>
      </c>
      <c r="BV203" s="108">
        <f t="shared" ref="BV203:BV233" si="523">CB203</f>
        <v>0</v>
      </c>
      <c r="BW203" s="108">
        <f t="shared" ref="BW203:BW233" si="524">CE203</f>
        <v>0</v>
      </c>
      <c r="BX203" s="108">
        <f t="shared" ref="BX203:BX233" si="525">CH203</f>
        <v>0</v>
      </c>
      <c r="BY203" s="108">
        <f t="shared" si="499"/>
        <v>0</v>
      </c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>
        <f t="shared" ref="CL203:CL237" si="526">DB203</f>
        <v>0</v>
      </c>
      <c r="CM203" s="108">
        <v>0</v>
      </c>
      <c r="CN203" s="108">
        <v>0</v>
      </c>
      <c r="CO203" s="108">
        <v>0</v>
      </c>
      <c r="CP203" s="108">
        <v>0</v>
      </c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>
        <f>DS203</f>
        <v>0</v>
      </c>
      <c r="DD203" s="108">
        <v>0</v>
      </c>
      <c r="DE203" s="108">
        <v>0</v>
      </c>
      <c r="DF203" s="108">
        <v>0</v>
      </c>
      <c r="DG203" s="108">
        <v>0</v>
      </c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/>
      <c r="DT203" s="108">
        <f t="shared" ref="DT203:DT238" si="527">EJ203</f>
        <v>0</v>
      </c>
      <c r="DU203" s="108">
        <v>0</v>
      </c>
      <c r="DV203" s="108">
        <v>0</v>
      </c>
      <c r="DW203" s="108">
        <v>0</v>
      </c>
      <c r="DX203" s="108">
        <v>0</v>
      </c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/>
      <c r="EJ203" s="108"/>
      <c r="EK203" s="108">
        <v>0</v>
      </c>
      <c r="EL203" s="108">
        <v>0</v>
      </c>
      <c r="EM203" s="108">
        <v>0</v>
      </c>
      <c r="EN203" s="108">
        <v>0</v>
      </c>
      <c r="EO203" s="108">
        <v>0</v>
      </c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/>
      <c r="FB203" s="108">
        <v>0</v>
      </c>
      <c r="FC203" s="108">
        <v>0</v>
      </c>
      <c r="FD203" s="108">
        <v>0</v>
      </c>
      <c r="FE203" s="108">
        <v>0</v>
      </c>
      <c r="FF203" s="108">
        <v>0</v>
      </c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/>
      <c r="FR203" s="108"/>
      <c r="FS203" s="108"/>
      <c r="FT203" s="108"/>
      <c r="FU203" s="108"/>
      <c r="FV203" s="108"/>
      <c r="FW203" s="108">
        <v>0</v>
      </c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I203" s="108"/>
      <c r="GJ203" s="108"/>
      <c r="GK203" s="108"/>
      <c r="GL203" s="108"/>
      <c r="GM203" s="108"/>
      <c r="GN203" s="108"/>
      <c r="GO203" s="108"/>
      <c r="GP203" s="108"/>
      <c r="GQ203" s="108"/>
      <c r="GR203" s="108"/>
      <c r="GS203" s="108"/>
      <c r="GT203" s="108"/>
      <c r="GU203" s="108"/>
      <c r="GV203" s="108"/>
      <c r="GW203" s="108"/>
      <c r="GX203" s="108"/>
      <c r="GY203" s="108"/>
      <c r="GZ203" s="108"/>
      <c r="HA203" s="108"/>
      <c r="HB203" s="108"/>
      <c r="HC203" s="108"/>
      <c r="HD203" s="108"/>
      <c r="HE203" s="108"/>
      <c r="HF203" s="108"/>
      <c r="HG203" s="108"/>
      <c r="HH203" s="108"/>
      <c r="HI203" s="108"/>
      <c r="HJ203" s="108"/>
      <c r="HK203" s="108"/>
      <c r="HL203" s="108"/>
      <c r="HM203" s="108"/>
      <c r="HN203" s="108"/>
      <c r="HO203" s="108"/>
      <c r="HP203" s="108"/>
      <c r="HQ203" s="108"/>
      <c r="HR203" s="108"/>
      <c r="HS203" s="108"/>
      <c r="HT203" s="108"/>
      <c r="HU203" s="108"/>
      <c r="HV203" s="108"/>
      <c r="HW203" s="108"/>
      <c r="HX203" s="108"/>
      <c r="HY203" s="108"/>
      <c r="HZ203" s="108"/>
      <c r="IA203" s="108"/>
      <c r="IB203" s="108"/>
      <c r="IC203" s="108"/>
      <c r="ID203" s="108"/>
      <c r="IE203" s="108"/>
      <c r="IF203" s="108"/>
      <c r="IG203" s="108"/>
      <c r="IH203" s="108"/>
    </row>
    <row r="204" spans="1:242" s="32" customFormat="1" ht="12.95" customHeight="1" x14ac:dyDescent="0.2">
      <c r="A204" s="112" t="s">
        <v>393</v>
      </c>
      <c r="B204" s="51">
        <v>193</v>
      </c>
      <c r="C204" s="51" t="s">
        <v>403</v>
      </c>
      <c r="D204" s="33"/>
      <c r="E204" s="108">
        <f t="shared" si="407"/>
        <v>235.7</v>
      </c>
      <c r="F204" s="108">
        <f t="shared" si="509"/>
        <v>0</v>
      </c>
      <c r="G204" s="108">
        <f t="shared" si="510"/>
        <v>0</v>
      </c>
      <c r="H204" s="108">
        <f t="shared" si="511"/>
        <v>0</v>
      </c>
      <c r="I204" s="108">
        <f t="shared" si="495"/>
        <v>235.7</v>
      </c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>
        <v>235.7</v>
      </c>
      <c r="V204" s="108">
        <f t="shared" si="409"/>
        <v>1935.5</v>
      </c>
      <c r="W204" s="108">
        <f t="shared" si="512"/>
        <v>0</v>
      </c>
      <c r="X204" s="108">
        <f t="shared" si="513"/>
        <v>0</v>
      </c>
      <c r="Y204" s="108">
        <f t="shared" si="514"/>
        <v>0</v>
      </c>
      <c r="Z204" s="108">
        <f t="shared" si="496"/>
        <v>1935.5</v>
      </c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>
        <v>1935.5</v>
      </c>
      <c r="AM204" s="108">
        <f t="shared" si="411"/>
        <v>5744.4</v>
      </c>
      <c r="AN204" s="108">
        <f t="shared" si="515"/>
        <v>0</v>
      </c>
      <c r="AO204" s="108">
        <f t="shared" si="516"/>
        <v>0</v>
      </c>
      <c r="AP204" s="108">
        <f t="shared" si="517"/>
        <v>0</v>
      </c>
      <c r="AQ204" s="108">
        <f t="shared" si="497"/>
        <v>5744.4</v>
      </c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>
        <v>5744.4</v>
      </c>
      <c r="BD204" s="108">
        <f t="shared" si="518"/>
        <v>18830</v>
      </c>
      <c r="BE204" s="108">
        <f t="shared" si="519"/>
        <v>0</v>
      </c>
      <c r="BF204" s="108">
        <f t="shared" si="520"/>
        <v>0</v>
      </c>
      <c r="BG204" s="108">
        <f t="shared" si="521"/>
        <v>0</v>
      </c>
      <c r="BH204" s="108">
        <f t="shared" si="498"/>
        <v>18830</v>
      </c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>
        <v>18830</v>
      </c>
      <c r="BU204" s="108">
        <f t="shared" si="522"/>
        <v>58800</v>
      </c>
      <c r="BV204" s="108">
        <f t="shared" si="523"/>
        <v>0</v>
      </c>
      <c r="BW204" s="108">
        <f t="shared" si="524"/>
        <v>0</v>
      </c>
      <c r="BX204" s="108">
        <f t="shared" si="525"/>
        <v>0</v>
      </c>
      <c r="BY204" s="108">
        <f t="shared" si="499"/>
        <v>58800</v>
      </c>
      <c r="BZ204" s="108"/>
      <c r="CA204" s="108"/>
      <c r="CB204" s="108"/>
      <c r="CC204" s="108"/>
      <c r="CD204" s="108"/>
      <c r="CE204" s="108"/>
      <c r="CF204" s="108"/>
      <c r="CG204" s="108"/>
      <c r="CH204" s="108"/>
      <c r="CI204" s="108"/>
      <c r="CJ204" s="108"/>
      <c r="CK204" s="108">
        <v>58800</v>
      </c>
      <c r="CL204" s="108">
        <f t="shared" si="526"/>
        <v>163828</v>
      </c>
      <c r="CM204" s="108">
        <v>8718.4</v>
      </c>
      <c r="CN204" s="108">
        <v>12541.9</v>
      </c>
      <c r="CO204" s="108">
        <v>22697.1</v>
      </c>
      <c r="CP204" s="108">
        <v>119870.6</v>
      </c>
      <c r="CQ204" s="108">
        <v>5277.1</v>
      </c>
      <c r="CR204" s="108">
        <v>6843.4</v>
      </c>
      <c r="CS204" s="108">
        <v>8718.4</v>
      </c>
      <c r="CT204" s="108">
        <v>11634.8</v>
      </c>
      <c r="CU204" s="108">
        <v>15406.4</v>
      </c>
      <c r="CV204" s="108">
        <v>21260.3</v>
      </c>
      <c r="CW204" s="108">
        <v>30196.5</v>
      </c>
      <c r="CX204" s="108">
        <v>37041.5</v>
      </c>
      <c r="CY204" s="108">
        <v>43957.4</v>
      </c>
      <c r="CZ204" s="108">
        <v>51786.1</v>
      </c>
      <c r="DA204" s="108">
        <v>61483.8</v>
      </c>
      <c r="DB204" s="108">
        <v>163828</v>
      </c>
      <c r="DC204" s="108">
        <f>DS204</f>
        <v>80516</v>
      </c>
      <c r="DD204" s="108">
        <v>30525.7</v>
      </c>
      <c r="DE204" s="108">
        <v>19314.3</v>
      </c>
      <c r="DF204" s="108">
        <v>12032.4</v>
      </c>
      <c r="DG204" s="108">
        <v>18643.599999999999</v>
      </c>
      <c r="DH204" s="108">
        <v>7682</v>
      </c>
      <c r="DI204" s="108">
        <v>13861.8</v>
      </c>
      <c r="DJ204" s="108">
        <v>30525.7</v>
      </c>
      <c r="DK204" s="108">
        <v>16776.900000000001</v>
      </c>
      <c r="DL204" s="108">
        <v>43231.1</v>
      </c>
      <c r="DM204" s="108">
        <v>49840</v>
      </c>
      <c r="DN204" s="108">
        <v>58515.5</v>
      </c>
      <c r="DO204" s="108">
        <v>66237.100000000006</v>
      </c>
      <c r="DP204" s="108">
        <v>61872.4</v>
      </c>
      <c r="DQ204" s="108">
        <v>70827.100000000006</v>
      </c>
      <c r="DR204" s="108">
        <v>76769.399999999994</v>
      </c>
      <c r="DS204" s="108">
        <v>80516</v>
      </c>
      <c r="DT204" s="108">
        <f t="shared" si="527"/>
        <v>83209</v>
      </c>
      <c r="DU204" s="108">
        <v>18241.7</v>
      </c>
      <c r="DV204" s="108">
        <v>18882.2</v>
      </c>
      <c r="DW204" s="108">
        <v>23177.8</v>
      </c>
      <c r="DX204" s="108">
        <v>22907.3</v>
      </c>
      <c r="DY204" s="108">
        <f>5026.3+108.9+1591.5</f>
        <v>6726.7</v>
      </c>
      <c r="DZ204" s="108">
        <f>9824.9+108.9+3355.6</f>
        <v>13289.4</v>
      </c>
      <c r="EA204" s="108">
        <v>18241.7</v>
      </c>
      <c r="EB204" s="108">
        <v>25895.3</v>
      </c>
      <c r="EC204" s="108">
        <v>34638.6</v>
      </c>
      <c r="ED204" s="108">
        <v>37123.9</v>
      </c>
      <c r="EE204" s="108">
        <v>43161.8</v>
      </c>
      <c r="EF204" s="108">
        <v>50298.2</v>
      </c>
      <c r="EG204" s="108">
        <v>60301.7</v>
      </c>
      <c r="EH204" s="108">
        <v>69545.3</v>
      </c>
      <c r="EI204" s="108">
        <v>72842.600000000006</v>
      </c>
      <c r="EJ204" s="108">
        <v>83209</v>
      </c>
      <c r="EK204" s="108">
        <v>114163</v>
      </c>
      <c r="EL204" s="108">
        <v>21532.799999999999</v>
      </c>
      <c r="EM204" s="108">
        <v>30565.1</v>
      </c>
      <c r="EN204" s="108">
        <v>32094.400000000001</v>
      </c>
      <c r="EO204" s="108">
        <v>29970.7</v>
      </c>
      <c r="EP204" s="108">
        <v>7274.9</v>
      </c>
      <c r="EQ204" s="108">
        <v>14025</v>
      </c>
      <c r="ER204" s="108">
        <v>21532.799999999999</v>
      </c>
      <c r="ES204" s="108">
        <v>32313.8</v>
      </c>
      <c r="ET204" s="108">
        <v>41623.199999999997</v>
      </c>
      <c r="EU204" s="108">
        <v>52097.9</v>
      </c>
      <c r="EV204" s="108">
        <v>63039.199999999997</v>
      </c>
      <c r="EW204" s="108">
        <v>74845.100000000006</v>
      </c>
      <c r="EX204" s="108">
        <v>84192.3</v>
      </c>
      <c r="EY204" s="108">
        <v>94233.3</v>
      </c>
      <c r="EZ204" s="108">
        <v>104672.4</v>
      </c>
      <c r="FA204" s="108">
        <v>114163</v>
      </c>
      <c r="FB204" s="108">
        <v>104312</v>
      </c>
      <c r="FC204" s="108">
        <v>27067.3</v>
      </c>
      <c r="FD204" s="108">
        <v>28022.7</v>
      </c>
      <c r="FE204" s="108">
        <v>24495</v>
      </c>
      <c r="FF204" s="108">
        <v>24727</v>
      </c>
      <c r="FG204" s="108">
        <v>7902.3</v>
      </c>
      <c r="FH204" s="108">
        <v>18506.099999999999</v>
      </c>
      <c r="FI204" s="108">
        <v>27067.3</v>
      </c>
      <c r="FJ204" s="108">
        <v>36601.199999999997</v>
      </c>
      <c r="FK204" s="108">
        <v>46663.9</v>
      </c>
      <c r="FL204" s="108">
        <v>55090</v>
      </c>
      <c r="FM204" s="108">
        <v>64125.3</v>
      </c>
      <c r="FN204" s="108">
        <v>71341.8</v>
      </c>
      <c r="FO204" s="108">
        <v>79585</v>
      </c>
      <c r="FP204" s="108">
        <v>87704.2</v>
      </c>
      <c r="FQ204" s="108">
        <v>95315.199999999997</v>
      </c>
      <c r="FR204" s="108">
        <v>104312</v>
      </c>
      <c r="FS204" s="108">
        <v>90900</v>
      </c>
      <c r="FT204" s="108">
        <v>19839.5</v>
      </c>
      <c r="FU204" s="108">
        <v>22195.7</v>
      </c>
      <c r="FV204" s="108">
        <v>20692.5</v>
      </c>
      <c r="FW204" s="108">
        <v>28172.3</v>
      </c>
      <c r="FX204" s="108">
        <v>4590.5</v>
      </c>
      <c r="FY204" s="108">
        <v>12583.3</v>
      </c>
      <c r="FZ204" s="108">
        <v>19839.5</v>
      </c>
      <c r="GA204" s="108">
        <v>27243.200000000001</v>
      </c>
      <c r="GB204" s="108">
        <v>33940.800000000003</v>
      </c>
      <c r="GC204" s="108">
        <v>42035.199999999997</v>
      </c>
      <c r="GD204" s="108">
        <v>49135.4</v>
      </c>
      <c r="GE204" s="108">
        <v>55814.9</v>
      </c>
      <c r="GF204" s="108">
        <v>62727.7</v>
      </c>
      <c r="GG204" s="108">
        <v>71642.2</v>
      </c>
      <c r="GH204" s="108">
        <v>82443</v>
      </c>
      <c r="GI204" s="108">
        <v>90900</v>
      </c>
      <c r="GJ204" s="108">
        <v>122671.4</v>
      </c>
      <c r="GK204" s="108">
        <v>22327.5</v>
      </c>
      <c r="GL204" s="108">
        <v>34733.5</v>
      </c>
      <c r="GM204" s="108">
        <v>27892.5</v>
      </c>
      <c r="GN204" s="108">
        <v>37839.1</v>
      </c>
      <c r="GO204" s="108">
        <v>5654.1</v>
      </c>
      <c r="GP204" s="108">
        <v>11592</v>
      </c>
      <c r="GQ204" s="108">
        <v>22327.5</v>
      </c>
      <c r="GR204" s="108">
        <v>38997.5</v>
      </c>
      <c r="GS204" s="108">
        <v>46504.5</v>
      </c>
      <c r="GT204" s="108">
        <v>57061</v>
      </c>
      <c r="GU204" s="108">
        <v>63535.9</v>
      </c>
      <c r="GV204" s="108">
        <v>71146.2</v>
      </c>
      <c r="GW204" s="108">
        <v>84953.5</v>
      </c>
      <c r="GX204" s="108">
        <v>96185.5</v>
      </c>
      <c r="GY204" s="108">
        <v>109533.5</v>
      </c>
      <c r="GZ204" s="108">
        <v>122792.6</v>
      </c>
      <c r="HA204" s="108">
        <v>149906.6</v>
      </c>
      <c r="HB204" s="108">
        <v>24927.9</v>
      </c>
      <c r="HC204" s="108">
        <v>39190.199999999997</v>
      </c>
      <c r="HD204" s="108">
        <v>39078.699999999997</v>
      </c>
      <c r="HE204" s="108">
        <v>46709.8</v>
      </c>
      <c r="HF204" s="108">
        <v>9348.7999999999993</v>
      </c>
      <c r="HG204" s="108">
        <v>17326.7</v>
      </c>
      <c r="HH204" s="108">
        <v>24927.9</v>
      </c>
      <c r="HI204" s="108">
        <v>45267.3</v>
      </c>
      <c r="HJ204" s="108">
        <v>54895.3</v>
      </c>
      <c r="HK204" s="108">
        <v>64118.1</v>
      </c>
      <c r="HL204" s="108">
        <v>79764.399999999994</v>
      </c>
      <c r="HM204" s="108">
        <v>90873.4</v>
      </c>
      <c r="HN204" s="108">
        <v>103196.8</v>
      </c>
      <c r="HO204" s="108">
        <v>119702.2</v>
      </c>
      <c r="HP204" s="108">
        <v>132559</v>
      </c>
      <c r="HQ204" s="108">
        <v>149906.6</v>
      </c>
      <c r="HR204" s="108">
        <v>47810.6</v>
      </c>
      <c r="HS204" s="108">
        <v>13888.1</v>
      </c>
      <c r="HT204" s="108">
        <v>12094.5</v>
      </c>
      <c r="HU204" s="108">
        <v>6582.5</v>
      </c>
      <c r="HV204" s="108">
        <v>15245.5</v>
      </c>
      <c r="HW204" s="108">
        <v>2559</v>
      </c>
      <c r="HX204" s="108">
        <v>6248.7</v>
      </c>
      <c r="HY204" s="108">
        <v>13888.1</v>
      </c>
      <c r="HZ204" s="108">
        <v>18294.5</v>
      </c>
      <c r="IA204" s="108">
        <v>22319.7</v>
      </c>
      <c r="IB204" s="108">
        <v>25982.6</v>
      </c>
      <c r="IC204" s="108">
        <v>27184.400000000001</v>
      </c>
      <c r="ID204" s="108">
        <v>29714.5</v>
      </c>
      <c r="IE204" s="108">
        <v>32565.1</v>
      </c>
      <c r="IF204" s="108">
        <v>39591.4</v>
      </c>
      <c r="IG204" s="108">
        <v>42227.6</v>
      </c>
      <c r="IH204" s="108">
        <v>47810.6</v>
      </c>
    </row>
    <row r="205" spans="1:242" s="32" customFormat="1" ht="12.95" customHeight="1" x14ac:dyDescent="0.2">
      <c r="A205" s="112" t="s">
        <v>404</v>
      </c>
      <c r="B205" s="51">
        <v>194</v>
      </c>
      <c r="C205" s="52">
        <v>36537</v>
      </c>
      <c r="D205" s="33"/>
      <c r="E205" s="108">
        <f t="shared" si="407"/>
        <v>0</v>
      </c>
      <c r="F205" s="108">
        <f t="shared" si="509"/>
        <v>0</v>
      </c>
      <c r="G205" s="108">
        <f t="shared" si="510"/>
        <v>0</v>
      </c>
      <c r="H205" s="108">
        <f t="shared" si="511"/>
        <v>0</v>
      </c>
      <c r="I205" s="108">
        <f t="shared" si="495"/>
        <v>0</v>
      </c>
      <c r="J205" s="108">
        <f t="shared" ref="J205:U205" si="528">J206</f>
        <v>0</v>
      </c>
      <c r="K205" s="108">
        <f t="shared" si="528"/>
        <v>0</v>
      </c>
      <c r="L205" s="108">
        <f t="shared" si="528"/>
        <v>0</v>
      </c>
      <c r="M205" s="108">
        <f t="shared" si="528"/>
        <v>0</v>
      </c>
      <c r="N205" s="108">
        <f t="shared" si="528"/>
        <v>0</v>
      </c>
      <c r="O205" s="108">
        <f t="shared" si="528"/>
        <v>0</v>
      </c>
      <c r="P205" s="108">
        <f t="shared" si="528"/>
        <v>0</v>
      </c>
      <c r="Q205" s="108">
        <f t="shared" si="528"/>
        <v>0</v>
      </c>
      <c r="R205" s="108">
        <f t="shared" si="528"/>
        <v>0</v>
      </c>
      <c r="S205" s="108">
        <f t="shared" si="528"/>
        <v>0</v>
      </c>
      <c r="T205" s="108">
        <f t="shared" si="528"/>
        <v>0</v>
      </c>
      <c r="U205" s="108">
        <f t="shared" si="528"/>
        <v>0</v>
      </c>
      <c r="V205" s="108">
        <f t="shared" si="409"/>
        <v>0</v>
      </c>
      <c r="W205" s="108">
        <f t="shared" si="512"/>
        <v>0</v>
      </c>
      <c r="X205" s="108">
        <f t="shared" si="513"/>
        <v>0</v>
      </c>
      <c r="Y205" s="108">
        <f t="shared" si="514"/>
        <v>0</v>
      </c>
      <c r="Z205" s="108">
        <f t="shared" si="496"/>
        <v>0</v>
      </c>
      <c r="AA205" s="108">
        <f t="shared" ref="AA205:AL205" si="529">AA206</f>
        <v>0</v>
      </c>
      <c r="AB205" s="108">
        <f t="shared" si="529"/>
        <v>0</v>
      </c>
      <c r="AC205" s="108">
        <f t="shared" si="529"/>
        <v>0</v>
      </c>
      <c r="AD205" s="108">
        <f t="shared" si="529"/>
        <v>0</v>
      </c>
      <c r="AE205" s="108">
        <f t="shared" si="529"/>
        <v>0</v>
      </c>
      <c r="AF205" s="108">
        <f t="shared" si="529"/>
        <v>0</v>
      </c>
      <c r="AG205" s="108">
        <f t="shared" si="529"/>
        <v>0</v>
      </c>
      <c r="AH205" s="108">
        <f t="shared" si="529"/>
        <v>0</v>
      </c>
      <c r="AI205" s="108">
        <f t="shared" si="529"/>
        <v>0</v>
      </c>
      <c r="AJ205" s="108">
        <f t="shared" si="529"/>
        <v>0</v>
      </c>
      <c r="AK205" s="108">
        <f t="shared" si="529"/>
        <v>0</v>
      </c>
      <c r="AL205" s="108">
        <f t="shared" si="529"/>
        <v>0</v>
      </c>
      <c r="AM205" s="108">
        <f t="shared" si="411"/>
        <v>0</v>
      </c>
      <c r="AN205" s="108">
        <f t="shared" si="515"/>
        <v>0</v>
      </c>
      <c r="AO205" s="108">
        <f t="shared" si="516"/>
        <v>0</v>
      </c>
      <c r="AP205" s="108">
        <f t="shared" si="517"/>
        <v>0</v>
      </c>
      <c r="AQ205" s="108">
        <f t="shared" si="497"/>
        <v>0</v>
      </c>
      <c r="AR205" s="108">
        <f t="shared" ref="AR205:BC205" si="530">AR206</f>
        <v>0</v>
      </c>
      <c r="AS205" s="108">
        <f t="shared" si="530"/>
        <v>0</v>
      </c>
      <c r="AT205" s="108">
        <f t="shared" si="530"/>
        <v>0</v>
      </c>
      <c r="AU205" s="108">
        <f t="shared" si="530"/>
        <v>0</v>
      </c>
      <c r="AV205" s="108">
        <f t="shared" si="530"/>
        <v>0</v>
      </c>
      <c r="AW205" s="108">
        <f t="shared" si="530"/>
        <v>0</v>
      </c>
      <c r="AX205" s="108">
        <f t="shared" si="530"/>
        <v>0</v>
      </c>
      <c r="AY205" s="108">
        <f t="shared" si="530"/>
        <v>0</v>
      </c>
      <c r="AZ205" s="108">
        <f t="shared" si="530"/>
        <v>0</v>
      </c>
      <c r="BA205" s="108">
        <f t="shared" si="530"/>
        <v>0</v>
      </c>
      <c r="BB205" s="108">
        <f t="shared" si="530"/>
        <v>0</v>
      </c>
      <c r="BC205" s="108">
        <f t="shared" si="530"/>
        <v>0</v>
      </c>
      <c r="BD205" s="108">
        <f t="shared" si="518"/>
        <v>0</v>
      </c>
      <c r="BE205" s="108">
        <f t="shared" si="519"/>
        <v>0</v>
      </c>
      <c r="BF205" s="108">
        <f t="shared" si="520"/>
        <v>0</v>
      </c>
      <c r="BG205" s="108">
        <f t="shared" si="521"/>
        <v>0</v>
      </c>
      <c r="BH205" s="108">
        <f t="shared" si="498"/>
        <v>0</v>
      </c>
      <c r="BI205" s="108">
        <f t="shared" ref="BI205:BT205" si="531">BI206</f>
        <v>0</v>
      </c>
      <c r="BJ205" s="108">
        <f t="shared" si="531"/>
        <v>0</v>
      </c>
      <c r="BK205" s="108">
        <f t="shared" si="531"/>
        <v>0</v>
      </c>
      <c r="BL205" s="108">
        <f t="shared" si="531"/>
        <v>0</v>
      </c>
      <c r="BM205" s="108">
        <f t="shared" si="531"/>
        <v>0</v>
      </c>
      <c r="BN205" s="108">
        <f t="shared" si="531"/>
        <v>0</v>
      </c>
      <c r="BO205" s="108">
        <f t="shared" si="531"/>
        <v>0</v>
      </c>
      <c r="BP205" s="108">
        <f t="shared" si="531"/>
        <v>0</v>
      </c>
      <c r="BQ205" s="108">
        <f t="shared" si="531"/>
        <v>0</v>
      </c>
      <c r="BR205" s="108">
        <f t="shared" si="531"/>
        <v>0</v>
      </c>
      <c r="BS205" s="108">
        <f t="shared" si="531"/>
        <v>0</v>
      </c>
      <c r="BT205" s="108">
        <f t="shared" si="531"/>
        <v>0</v>
      </c>
      <c r="BU205" s="108">
        <f t="shared" si="522"/>
        <v>0</v>
      </c>
      <c r="BV205" s="108">
        <f t="shared" si="523"/>
        <v>0</v>
      </c>
      <c r="BW205" s="108">
        <f t="shared" si="524"/>
        <v>0</v>
      </c>
      <c r="BX205" s="108">
        <f t="shared" si="525"/>
        <v>0</v>
      </c>
      <c r="BY205" s="108">
        <f t="shared" si="499"/>
        <v>0</v>
      </c>
      <c r="BZ205" s="108">
        <f t="shared" ref="BZ205:CK205" si="532">BZ206</f>
        <v>0</v>
      </c>
      <c r="CA205" s="108">
        <f t="shared" si="532"/>
        <v>0</v>
      </c>
      <c r="CB205" s="108">
        <f t="shared" si="532"/>
        <v>0</v>
      </c>
      <c r="CC205" s="108">
        <f t="shared" si="532"/>
        <v>0</v>
      </c>
      <c r="CD205" s="108">
        <f t="shared" si="532"/>
        <v>0</v>
      </c>
      <c r="CE205" s="108">
        <f t="shared" si="532"/>
        <v>0</v>
      </c>
      <c r="CF205" s="108">
        <f t="shared" si="532"/>
        <v>0</v>
      </c>
      <c r="CG205" s="108">
        <f t="shared" si="532"/>
        <v>0</v>
      </c>
      <c r="CH205" s="108">
        <f t="shared" si="532"/>
        <v>0</v>
      </c>
      <c r="CI205" s="108">
        <f t="shared" si="532"/>
        <v>0</v>
      </c>
      <c r="CJ205" s="108">
        <f t="shared" si="532"/>
        <v>0</v>
      </c>
      <c r="CK205" s="108">
        <f t="shared" si="532"/>
        <v>0</v>
      </c>
      <c r="CL205" s="108">
        <f t="shared" si="526"/>
        <v>0</v>
      </c>
      <c r="CM205" s="108">
        <v>0</v>
      </c>
      <c r="CN205" s="108">
        <v>0</v>
      </c>
      <c r="CO205" s="108">
        <v>0</v>
      </c>
      <c r="CP205" s="108">
        <v>0</v>
      </c>
      <c r="CQ205" s="108">
        <f t="shared" ref="CQ205:DC205" si="533">CQ206</f>
        <v>0</v>
      </c>
      <c r="CR205" s="108">
        <f t="shared" si="533"/>
        <v>0</v>
      </c>
      <c r="CS205" s="108">
        <f t="shared" si="533"/>
        <v>0</v>
      </c>
      <c r="CT205" s="108">
        <v>0</v>
      </c>
      <c r="CU205" s="108">
        <f t="shared" si="533"/>
        <v>0</v>
      </c>
      <c r="CV205" s="108">
        <f t="shared" si="533"/>
        <v>0</v>
      </c>
      <c r="CW205" s="108">
        <f t="shared" si="533"/>
        <v>0</v>
      </c>
      <c r="CX205" s="108">
        <f t="shared" si="533"/>
        <v>0</v>
      </c>
      <c r="CY205" s="108">
        <f t="shared" si="533"/>
        <v>0</v>
      </c>
      <c r="CZ205" s="108">
        <f t="shared" si="533"/>
        <v>0</v>
      </c>
      <c r="DA205" s="108">
        <f t="shared" si="533"/>
        <v>0</v>
      </c>
      <c r="DB205" s="108">
        <f t="shared" si="533"/>
        <v>0</v>
      </c>
      <c r="DC205" s="108">
        <f t="shared" si="533"/>
        <v>328911</v>
      </c>
      <c r="DD205" s="108">
        <v>0</v>
      </c>
      <c r="DE205" s="108">
        <v>133376</v>
      </c>
      <c r="DF205" s="108">
        <v>102706.6</v>
      </c>
      <c r="DG205" s="108">
        <v>92828.4</v>
      </c>
      <c r="DH205" s="108">
        <f t="shared" ref="DH205:DS205" si="534">DH206</f>
        <v>0</v>
      </c>
      <c r="DI205" s="108">
        <f t="shared" si="534"/>
        <v>0</v>
      </c>
      <c r="DJ205" s="108">
        <f t="shared" si="534"/>
        <v>0</v>
      </c>
      <c r="DK205" s="108">
        <f t="shared" si="534"/>
        <v>91963.9</v>
      </c>
      <c r="DL205" s="108">
        <f t="shared" si="534"/>
        <v>115058</v>
      </c>
      <c r="DM205" s="108">
        <f t="shared" si="534"/>
        <v>133376</v>
      </c>
      <c r="DN205" s="108">
        <f t="shared" si="534"/>
        <v>174570.1</v>
      </c>
      <c r="DO205" s="108">
        <f t="shared" si="534"/>
        <v>200124.7</v>
      </c>
      <c r="DP205" s="108">
        <f t="shared" si="534"/>
        <v>236082.6</v>
      </c>
      <c r="DQ205" s="108">
        <f t="shared" si="534"/>
        <v>267565.5</v>
      </c>
      <c r="DR205" s="108">
        <f t="shared" si="534"/>
        <v>296169</v>
      </c>
      <c r="DS205" s="108">
        <f t="shared" si="534"/>
        <v>328911</v>
      </c>
      <c r="DT205" s="108">
        <f t="shared" si="527"/>
        <v>587326</v>
      </c>
      <c r="DU205" s="108">
        <v>75035</v>
      </c>
      <c r="DV205" s="108">
        <v>115377.60000000001</v>
      </c>
      <c r="DW205" s="108">
        <v>180085.8</v>
      </c>
      <c r="DX205" s="108">
        <v>216827.6</v>
      </c>
      <c r="DY205" s="108">
        <f t="shared" ref="DY205:EJ205" si="535">DY206</f>
        <v>23170</v>
      </c>
      <c r="DZ205" s="108">
        <f t="shared" si="535"/>
        <v>49674.5</v>
      </c>
      <c r="EA205" s="108">
        <f t="shared" si="535"/>
        <v>75035</v>
      </c>
      <c r="EB205" s="108">
        <f t="shared" si="535"/>
        <v>109128.5</v>
      </c>
      <c r="EC205" s="108">
        <f t="shared" si="535"/>
        <v>147483.1</v>
      </c>
      <c r="ED205" s="108">
        <f t="shared" si="535"/>
        <v>190412.6</v>
      </c>
      <c r="EE205" s="108">
        <f t="shared" si="535"/>
        <v>248276.9</v>
      </c>
      <c r="EF205" s="108">
        <f t="shared" si="535"/>
        <v>305108.40000000002</v>
      </c>
      <c r="EG205" s="108">
        <f t="shared" si="535"/>
        <v>370498.4</v>
      </c>
      <c r="EH205" s="108">
        <f t="shared" si="535"/>
        <v>422149.2</v>
      </c>
      <c r="EI205" s="108">
        <f t="shared" si="535"/>
        <v>468108.2</v>
      </c>
      <c r="EJ205" s="108">
        <f t="shared" si="535"/>
        <v>587326</v>
      </c>
      <c r="EK205" s="108">
        <v>728808</v>
      </c>
      <c r="EL205" s="108">
        <v>125197</v>
      </c>
      <c r="EM205" s="108">
        <v>137488.1</v>
      </c>
      <c r="EN205" s="108">
        <v>193603.5</v>
      </c>
      <c r="EO205" s="108">
        <v>272519.40000000002</v>
      </c>
      <c r="EP205" s="108">
        <f t="shared" ref="EP205:EW205" si="536">EP206</f>
        <v>38117.9</v>
      </c>
      <c r="EQ205" s="108">
        <f t="shared" si="536"/>
        <v>82047.3</v>
      </c>
      <c r="ER205" s="108">
        <f t="shared" si="536"/>
        <v>125197</v>
      </c>
      <c r="ES205" s="108">
        <f t="shared" si="536"/>
        <v>171195.2</v>
      </c>
      <c r="ET205" s="108">
        <f t="shared" si="536"/>
        <v>207851.8</v>
      </c>
      <c r="EU205" s="108">
        <f t="shared" si="536"/>
        <v>262685.09999999998</v>
      </c>
      <c r="EV205" s="108">
        <f t="shared" si="536"/>
        <v>321108</v>
      </c>
      <c r="EW205" s="108">
        <f t="shared" si="536"/>
        <v>380404.1</v>
      </c>
      <c r="EX205" s="108">
        <v>456288.6</v>
      </c>
      <c r="EY205" s="108">
        <v>503921.4</v>
      </c>
      <c r="EZ205" s="108">
        <v>546602.5</v>
      </c>
      <c r="FA205" s="108">
        <v>728808</v>
      </c>
      <c r="FB205" s="108">
        <v>1017615</v>
      </c>
      <c r="FC205" s="108">
        <v>188788.3</v>
      </c>
      <c r="FD205" s="108">
        <v>125344.4</v>
      </c>
      <c r="FE205" s="108">
        <v>187798.2</v>
      </c>
      <c r="FF205" s="108">
        <v>515684.1</v>
      </c>
      <c r="FG205" s="108">
        <v>36407.9</v>
      </c>
      <c r="FH205" s="108">
        <v>88359.4</v>
      </c>
      <c r="FI205" s="108">
        <v>188788.3</v>
      </c>
      <c r="FJ205" s="108">
        <v>235340.4</v>
      </c>
      <c r="FK205" s="108">
        <v>270898.59999999998</v>
      </c>
      <c r="FL205" s="108">
        <v>314132.7</v>
      </c>
      <c r="FM205" s="108">
        <v>364836.6</v>
      </c>
      <c r="FN205" s="108">
        <v>414936.3</v>
      </c>
      <c r="FO205" s="108">
        <v>501930.9</v>
      </c>
      <c r="FP205" s="108">
        <v>574748.30000000005</v>
      </c>
      <c r="FQ205" s="108">
        <v>649973</v>
      </c>
      <c r="FR205" s="108">
        <v>1017615</v>
      </c>
      <c r="FS205" s="108">
        <v>954515</v>
      </c>
      <c r="FT205" s="108">
        <v>169026.1</v>
      </c>
      <c r="FU205" s="108">
        <v>229921.2</v>
      </c>
      <c r="FV205" s="108">
        <v>259945.60000000001</v>
      </c>
      <c r="FW205" s="108">
        <v>295622.09999999998</v>
      </c>
      <c r="FX205" s="108">
        <v>48311.4</v>
      </c>
      <c r="FY205" s="108">
        <v>103978.2</v>
      </c>
      <c r="FZ205" s="108">
        <f>FZ206</f>
        <v>169026.1</v>
      </c>
      <c r="GA205" s="108">
        <v>233734.3</v>
      </c>
      <c r="GB205" s="108">
        <v>308952.90000000002</v>
      </c>
      <c r="GC205" s="108">
        <v>398947.3</v>
      </c>
      <c r="GD205" s="108">
        <v>468563.3</v>
      </c>
      <c r="GE205" s="108">
        <v>549163.69999999995</v>
      </c>
      <c r="GF205" s="108">
        <v>658892.9</v>
      </c>
      <c r="GG205" s="108">
        <v>754612.9</v>
      </c>
      <c r="GH205" s="108">
        <v>854538.3</v>
      </c>
      <c r="GI205" s="108">
        <v>954515</v>
      </c>
      <c r="GJ205" s="108">
        <v>1258536</v>
      </c>
      <c r="GK205" s="108">
        <v>240181.7</v>
      </c>
      <c r="GL205" s="108">
        <v>310382.5</v>
      </c>
      <c r="GM205" s="108">
        <v>312544.40000000002</v>
      </c>
      <c r="GN205" s="108">
        <v>391411.9</v>
      </c>
      <c r="GO205" s="108">
        <v>72307.199999999997</v>
      </c>
      <c r="GP205" s="108">
        <v>154079.79999999999</v>
      </c>
      <c r="GQ205" s="108">
        <v>240181.7</v>
      </c>
      <c r="GR205" s="108">
        <v>320506.5</v>
      </c>
      <c r="GS205" s="108">
        <v>415296.5</v>
      </c>
      <c r="GT205" s="108">
        <v>550564.19999999995</v>
      </c>
      <c r="GU205" s="108">
        <v>633149.4</v>
      </c>
      <c r="GV205" s="108">
        <v>719805.8</v>
      </c>
      <c r="GW205" s="108">
        <v>863108.6</v>
      </c>
      <c r="GX205" s="108">
        <v>984839.6</v>
      </c>
      <c r="GY205" s="108">
        <v>1114398</v>
      </c>
      <c r="GZ205" s="108">
        <v>1254520.5</v>
      </c>
      <c r="HA205" s="108">
        <v>1543305.1</v>
      </c>
      <c r="HB205" s="108">
        <v>296353.2</v>
      </c>
      <c r="HC205" s="108">
        <v>377045.8</v>
      </c>
      <c r="HD205" s="108">
        <v>328567.7</v>
      </c>
      <c r="HE205" s="108">
        <v>541338.4</v>
      </c>
      <c r="HF205" s="108">
        <v>80977.600000000006</v>
      </c>
      <c r="HG205" s="108">
        <v>179964.79999999999</v>
      </c>
      <c r="HH205" s="108">
        <v>296353.2</v>
      </c>
      <c r="HI205" s="108">
        <v>421957.6</v>
      </c>
      <c r="HJ205" s="108">
        <v>552139.5</v>
      </c>
      <c r="HK205" s="108">
        <v>673399</v>
      </c>
      <c r="HL205" s="108">
        <v>766702.4</v>
      </c>
      <c r="HM205" s="108">
        <v>868527.7</v>
      </c>
      <c r="HN205" s="108">
        <v>1001966.7</v>
      </c>
      <c r="HO205" s="108">
        <v>1217126.3</v>
      </c>
      <c r="HP205" s="108">
        <v>1382847.7</v>
      </c>
      <c r="HQ205" s="108">
        <v>1543305.1</v>
      </c>
      <c r="HR205" s="108">
        <v>1797788.5</v>
      </c>
      <c r="HS205" s="108">
        <v>358743.9</v>
      </c>
      <c r="HT205" s="108">
        <v>440085.2</v>
      </c>
      <c r="HU205" s="108">
        <v>448414.9</v>
      </c>
      <c r="HV205" s="108">
        <v>550544.5</v>
      </c>
      <c r="HW205" s="108">
        <v>130102.1</v>
      </c>
      <c r="HX205" s="108">
        <v>237163.6</v>
      </c>
      <c r="HY205" s="108">
        <v>358743.9</v>
      </c>
      <c r="HZ205" s="108">
        <v>507250.5</v>
      </c>
      <c r="IA205" s="108">
        <v>658093</v>
      </c>
      <c r="IB205" s="108">
        <v>798829.1</v>
      </c>
      <c r="IC205" s="108">
        <v>924801.9</v>
      </c>
      <c r="ID205" s="108">
        <v>1046898.4</v>
      </c>
      <c r="IE205" s="108">
        <v>1247244</v>
      </c>
      <c r="IF205" s="108">
        <v>1427186.4</v>
      </c>
      <c r="IG205" s="108">
        <v>1580602.5</v>
      </c>
      <c r="IH205" s="108">
        <v>1797788.5</v>
      </c>
    </row>
    <row r="206" spans="1:242" s="32" customFormat="1" ht="12.95" customHeight="1" x14ac:dyDescent="0.2">
      <c r="A206" s="112" t="s">
        <v>404</v>
      </c>
      <c r="B206" s="51">
        <v>195</v>
      </c>
      <c r="C206" s="52">
        <v>36903</v>
      </c>
      <c r="D206" s="33"/>
      <c r="E206" s="108">
        <f t="shared" si="407"/>
        <v>0</v>
      </c>
      <c r="F206" s="108">
        <f t="shared" si="509"/>
        <v>0</v>
      </c>
      <c r="G206" s="108">
        <f t="shared" si="510"/>
        <v>0</v>
      </c>
      <c r="H206" s="108">
        <f t="shared" si="511"/>
        <v>0</v>
      </c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>
        <f t="shared" si="409"/>
        <v>0</v>
      </c>
      <c r="W206" s="108">
        <f t="shared" si="512"/>
        <v>0</v>
      </c>
      <c r="X206" s="108">
        <f t="shared" si="513"/>
        <v>0</v>
      </c>
      <c r="Y206" s="108">
        <f t="shared" si="514"/>
        <v>0</v>
      </c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>
        <f t="shared" si="411"/>
        <v>0</v>
      </c>
      <c r="AN206" s="108">
        <f t="shared" si="515"/>
        <v>0</v>
      </c>
      <c r="AO206" s="108">
        <f t="shared" si="516"/>
        <v>0</v>
      </c>
      <c r="AP206" s="108">
        <f t="shared" si="517"/>
        <v>0</v>
      </c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>
        <f t="shared" si="518"/>
        <v>0</v>
      </c>
      <c r="BE206" s="108">
        <f t="shared" si="519"/>
        <v>0</v>
      </c>
      <c r="BF206" s="108">
        <f t="shared" si="520"/>
        <v>0</v>
      </c>
      <c r="BG206" s="108">
        <f t="shared" si="521"/>
        <v>0</v>
      </c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/>
      <c r="BU206" s="108">
        <f t="shared" si="522"/>
        <v>0</v>
      </c>
      <c r="BV206" s="108">
        <f t="shared" si="523"/>
        <v>0</v>
      </c>
      <c r="BW206" s="108">
        <f t="shared" si="524"/>
        <v>0</v>
      </c>
      <c r="BX206" s="108">
        <f t="shared" si="525"/>
        <v>0</v>
      </c>
      <c r="BY206" s="108"/>
      <c r="BZ206" s="108"/>
      <c r="CA206" s="108"/>
      <c r="CB206" s="108"/>
      <c r="CC206" s="108"/>
      <c r="CD206" s="108"/>
      <c r="CE206" s="108"/>
      <c r="CF206" s="108"/>
      <c r="CG206" s="108"/>
      <c r="CH206" s="108"/>
      <c r="CI206" s="108"/>
      <c r="CJ206" s="108"/>
      <c r="CK206" s="108"/>
      <c r="CL206" s="108">
        <f t="shared" si="526"/>
        <v>0</v>
      </c>
      <c r="CM206" s="108">
        <v>0</v>
      </c>
      <c r="CN206" s="108">
        <v>0</v>
      </c>
      <c r="CO206" s="108">
        <v>0</v>
      </c>
      <c r="CP206" s="108">
        <v>0</v>
      </c>
      <c r="CQ206" s="108"/>
      <c r="CR206" s="108"/>
      <c r="CS206" s="108"/>
      <c r="CT206" s="108"/>
      <c r="CU206" s="108"/>
      <c r="CV206" s="108"/>
      <c r="CW206" s="108"/>
      <c r="CX206" s="108"/>
      <c r="CY206" s="108"/>
      <c r="CZ206" s="108"/>
      <c r="DA206" s="108"/>
      <c r="DB206" s="108"/>
      <c r="DC206" s="108">
        <f t="shared" ref="DC206:DC233" si="537">DS206</f>
        <v>328911</v>
      </c>
      <c r="DD206" s="108">
        <v>0</v>
      </c>
      <c r="DE206" s="108">
        <v>133376</v>
      </c>
      <c r="DF206" s="108">
        <v>102706.6</v>
      </c>
      <c r="DG206" s="108">
        <v>92828.4</v>
      </c>
      <c r="DH206" s="108"/>
      <c r="DI206" s="108"/>
      <c r="DJ206" s="108"/>
      <c r="DK206" s="108">
        <v>91963.9</v>
      </c>
      <c r="DL206" s="108">
        <v>115058</v>
      </c>
      <c r="DM206" s="108">
        <v>133376</v>
      </c>
      <c r="DN206" s="108">
        <v>174570.1</v>
      </c>
      <c r="DO206" s="108">
        <v>200124.7</v>
      </c>
      <c r="DP206" s="108">
        <v>236082.6</v>
      </c>
      <c r="DQ206" s="108">
        <v>267565.5</v>
      </c>
      <c r="DR206" s="108">
        <v>296169</v>
      </c>
      <c r="DS206" s="108">
        <v>328911</v>
      </c>
      <c r="DT206" s="108">
        <f t="shared" si="527"/>
        <v>587326</v>
      </c>
      <c r="DU206" s="108">
        <v>75035</v>
      </c>
      <c r="DV206" s="108">
        <v>115377.60000000001</v>
      </c>
      <c r="DW206" s="108">
        <v>180085.8</v>
      </c>
      <c r="DX206" s="108">
        <v>216827.6</v>
      </c>
      <c r="DY206" s="108">
        <v>23170</v>
      </c>
      <c r="DZ206" s="108">
        <v>49674.5</v>
      </c>
      <c r="EA206" s="108">
        <v>75035</v>
      </c>
      <c r="EB206" s="108">
        <v>109128.5</v>
      </c>
      <c r="EC206" s="108">
        <v>147483.1</v>
      </c>
      <c r="ED206" s="108">
        <v>190412.6</v>
      </c>
      <c r="EE206" s="108">
        <v>248276.9</v>
      </c>
      <c r="EF206" s="108">
        <v>305108.40000000002</v>
      </c>
      <c r="EG206" s="108">
        <v>370498.4</v>
      </c>
      <c r="EH206" s="108">
        <v>422149.2</v>
      </c>
      <c r="EI206" s="108">
        <v>468108.2</v>
      </c>
      <c r="EJ206" s="108">
        <v>587326</v>
      </c>
      <c r="EK206" s="108">
        <v>728808</v>
      </c>
      <c r="EL206" s="108">
        <v>125197</v>
      </c>
      <c r="EM206" s="108">
        <v>137488.1</v>
      </c>
      <c r="EN206" s="108">
        <v>193603.5</v>
      </c>
      <c r="EO206" s="108">
        <v>272519.40000000002</v>
      </c>
      <c r="EP206" s="108">
        <v>38117.9</v>
      </c>
      <c r="EQ206" s="108">
        <v>82047.3</v>
      </c>
      <c r="ER206" s="108">
        <v>125197</v>
      </c>
      <c r="ES206" s="108">
        <v>171195.2</v>
      </c>
      <c r="ET206" s="108">
        <v>207851.8</v>
      </c>
      <c r="EU206" s="108">
        <v>262685.09999999998</v>
      </c>
      <c r="EV206" s="108">
        <v>321108</v>
      </c>
      <c r="EW206" s="108">
        <v>380404.1</v>
      </c>
      <c r="EX206" s="108">
        <v>456288.6</v>
      </c>
      <c r="EY206" s="108">
        <v>503921.4</v>
      </c>
      <c r="EZ206" s="108">
        <v>546602.5</v>
      </c>
      <c r="FA206" s="108">
        <v>728808</v>
      </c>
      <c r="FB206" s="108">
        <v>1017615</v>
      </c>
      <c r="FC206" s="108">
        <v>188788.3</v>
      </c>
      <c r="FD206" s="108">
        <v>125344.4</v>
      </c>
      <c r="FE206" s="108">
        <v>187798.2</v>
      </c>
      <c r="FF206" s="108">
        <v>515684.1</v>
      </c>
      <c r="FG206" s="108">
        <v>36407.9</v>
      </c>
      <c r="FH206" s="108">
        <v>88359.4</v>
      </c>
      <c r="FI206" s="108">
        <v>188788.3</v>
      </c>
      <c r="FJ206" s="108">
        <v>235340.4</v>
      </c>
      <c r="FK206" s="108">
        <v>270898.59999999998</v>
      </c>
      <c r="FL206" s="108">
        <v>314132.7</v>
      </c>
      <c r="FM206" s="108">
        <v>364836.6</v>
      </c>
      <c r="FN206" s="108">
        <v>414936.3</v>
      </c>
      <c r="FO206" s="108">
        <v>501930.9</v>
      </c>
      <c r="FP206" s="108">
        <v>574748.30000000005</v>
      </c>
      <c r="FQ206" s="108">
        <v>649973</v>
      </c>
      <c r="FR206" s="108">
        <v>1017615</v>
      </c>
      <c r="FS206" s="108">
        <v>954515</v>
      </c>
      <c r="FT206" s="108">
        <v>169026.1</v>
      </c>
      <c r="FU206" s="108">
        <v>229921.2</v>
      </c>
      <c r="FV206" s="108">
        <v>259945.60000000001</v>
      </c>
      <c r="FW206" s="108">
        <v>295622.09999999998</v>
      </c>
      <c r="FX206" s="108">
        <v>48311.4</v>
      </c>
      <c r="FY206" s="108">
        <v>103978.2</v>
      </c>
      <c r="FZ206" s="108">
        <f>20937.7+148088.4</f>
        <v>169026.1</v>
      </c>
      <c r="GA206" s="108">
        <v>233734.3</v>
      </c>
      <c r="GB206" s="108">
        <v>308952.90000000002</v>
      </c>
      <c r="GC206" s="108">
        <v>398947.3</v>
      </c>
      <c r="GD206" s="108">
        <v>468563.3</v>
      </c>
      <c r="GE206" s="108">
        <v>549163.69999999995</v>
      </c>
      <c r="GF206" s="108">
        <v>658892.9</v>
      </c>
      <c r="GG206" s="108">
        <v>754612.9</v>
      </c>
      <c r="GH206" s="108">
        <v>854538.3</v>
      </c>
      <c r="GI206" s="108">
        <v>954515</v>
      </c>
      <c r="GJ206" s="108">
        <v>1258536</v>
      </c>
      <c r="GK206" s="108">
        <v>240181.7</v>
      </c>
      <c r="GL206" s="108">
        <v>310382.5</v>
      </c>
      <c r="GM206" s="108">
        <v>312544.40000000002</v>
      </c>
      <c r="GN206" s="108">
        <v>391411.9</v>
      </c>
      <c r="GO206" s="108">
        <v>72307.199999999997</v>
      </c>
      <c r="GP206" s="108">
        <v>154079.79999999999</v>
      </c>
      <c r="GQ206" s="108">
        <v>240181.7</v>
      </c>
      <c r="GR206" s="108">
        <v>320506.5</v>
      </c>
      <c r="GS206" s="108">
        <v>415296.5</v>
      </c>
      <c r="GT206" s="108">
        <v>550564.19999999995</v>
      </c>
      <c r="GU206" s="108">
        <v>633149.4</v>
      </c>
      <c r="GV206" s="108">
        <v>719805.8</v>
      </c>
      <c r="GW206" s="108">
        <v>863108.6</v>
      </c>
      <c r="GX206" s="108">
        <v>984839.6</v>
      </c>
      <c r="GY206" s="108">
        <v>1114398</v>
      </c>
      <c r="GZ206" s="108">
        <v>1254520.5</v>
      </c>
      <c r="HA206" s="108">
        <v>1543305.1</v>
      </c>
      <c r="HB206" s="108">
        <v>296353.2</v>
      </c>
      <c r="HC206" s="108">
        <v>377045.8</v>
      </c>
      <c r="HD206" s="108">
        <v>328567.7</v>
      </c>
      <c r="HE206" s="108">
        <v>541338.4</v>
      </c>
      <c r="HF206" s="108">
        <v>80977.600000000006</v>
      </c>
      <c r="HG206" s="108">
        <v>179964.79999999999</v>
      </c>
      <c r="HH206" s="108">
        <v>296353.2</v>
      </c>
      <c r="HI206" s="108">
        <v>421957.6</v>
      </c>
      <c r="HJ206" s="108">
        <v>552139.5</v>
      </c>
      <c r="HK206" s="108">
        <v>673399</v>
      </c>
      <c r="HL206" s="108">
        <v>766702.4</v>
      </c>
      <c r="HM206" s="108">
        <v>868527.7</v>
      </c>
      <c r="HN206" s="108">
        <v>1001966.7</v>
      </c>
      <c r="HO206" s="108">
        <v>1217126.3</v>
      </c>
      <c r="HP206" s="108">
        <v>1382847.7</v>
      </c>
      <c r="HQ206" s="108">
        <v>1543305.1</v>
      </c>
      <c r="HR206" s="108">
        <v>1797788.5</v>
      </c>
      <c r="HS206" s="108">
        <v>358743.9</v>
      </c>
      <c r="HT206" s="108">
        <v>440085.2</v>
      </c>
      <c r="HU206" s="108">
        <v>448414.9</v>
      </c>
      <c r="HV206" s="108">
        <v>550544.5</v>
      </c>
      <c r="HW206" s="108">
        <v>130102.1</v>
      </c>
      <c r="HX206" s="108">
        <v>237163.6</v>
      </c>
      <c r="HY206" s="108">
        <v>358743.9</v>
      </c>
      <c r="HZ206" s="108">
        <v>507250.5</v>
      </c>
      <c r="IA206" s="108">
        <v>658093</v>
      </c>
      <c r="IB206" s="108">
        <v>798829.1</v>
      </c>
      <c r="IC206" s="108">
        <v>924801.9</v>
      </c>
      <c r="ID206" s="108">
        <v>1046898.4</v>
      </c>
      <c r="IE206" s="108">
        <v>1247244</v>
      </c>
      <c r="IF206" s="108">
        <v>1427186.4</v>
      </c>
      <c r="IG206" s="108">
        <v>1580602.5</v>
      </c>
      <c r="IH206" s="108">
        <v>1797788.5</v>
      </c>
    </row>
    <row r="207" spans="1:242" s="32" customFormat="1" ht="12.95" customHeight="1" x14ac:dyDescent="0.2">
      <c r="A207" s="113" t="s">
        <v>405</v>
      </c>
      <c r="B207" s="51">
        <v>197</v>
      </c>
      <c r="C207" s="50" t="s">
        <v>406</v>
      </c>
      <c r="D207" s="30"/>
      <c r="E207" s="108">
        <f t="shared" si="407"/>
        <v>19.2</v>
      </c>
      <c r="F207" s="108">
        <f t="shared" si="509"/>
        <v>0</v>
      </c>
      <c r="G207" s="108">
        <f t="shared" si="510"/>
        <v>0</v>
      </c>
      <c r="H207" s="108">
        <f t="shared" si="511"/>
        <v>0</v>
      </c>
      <c r="I207" s="108">
        <f t="shared" ref="I207:I233" si="538">U207</f>
        <v>19.2</v>
      </c>
      <c r="J207" s="108">
        <f t="shared" ref="J207:U207" si="539">J208+J212+J213+J214</f>
        <v>0</v>
      </c>
      <c r="K207" s="108">
        <f t="shared" si="539"/>
        <v>0</v>
      </c>
      <c r="L207" s="108">
        <f t="shared" si="539"/>
        <v>0</v>
      </c>
      <c r="M207" s="108">
        <f t="shared" si="539"/>
        <v>0</v>
      </c>
      <c r="N207" s="108">
        <f t="shared" si="539"/>
        <v>0</v>
      </c>
      <c r="O207" s="108">
        <f t="shared" si="539"/>
        <v>0</v>
      </c>
      <c r="P207" s="108">
        <f t="shared" si="539"/>
        <v>0</v>
      </c>
      <c r="Q207" s="108">
        <f t="shared" si="539"/>
        <v>0</v>
      </c>
      <c r="R207" s="108">
        <f t="shared" si="539"/>
        <v>0</v>
      </c>
      <c r="S207" s="108">
        <f t="shared" si="539"/>
        <v>0</v>
      </c>
      <c r="T207" s="108">
        <f t="shared" si="539"/>
        <v>0</v>
      </c>
      <c r="U207" s="108">
        <f t="shared" si="539"/>
        <v>19.2</v>
      </c>
      <c r="V207" s="108">
        <f t="shared" si="409"/>
        <v>160.80000000000001</v>
      </c>
      <c r="W207" s="108">
        <f t="shared" si="512"/>
        <v>0</v>
      </c>
      <c r="X207" s="108">
        <f t="shared" si="513"/>
        <v>0</v>
      </c>
      <c r="Y207" s="108">
        <f t="shared" si="514"/>
        <v>0</v>
      </c>
      <c r="Z207" s="108">
        <f t="shared" ref="Z207:Z233" si="540">AL207</f>
        <v>160.80000000000001</v>
      </c>
      <c r="AA207" s="108">
        <f t="shared" ref="AA207:AL207" si="541">AA208+AA212+AA213+AA214</f>
        <v>0</v>
      </c>
      <c r="AB207" s="108">
        <f t="shared" si="541"/>
        <v>0</v>
      </c>
      <c r="AC207" s="108">
        <f t="shared" si="541"/>
        <v>0</v>
      </c>
      <c r="AD207" s="108">
        <f t="shared" si="541"/>
        <v>0</v>
      </c>
      <c r="AE207" s="108">
        <f t="shared" si="541"/>
        <v>0</v>
      </c>
      <c r="AF207" s="108">
        <f t="shared" si="541"/>
        <v>0</v>
      </c>
      <c r="AG207" s="108">
        <f t="shared" si="541"/>
        <v>0</v>
      </c>
      <c r="AH207" s="108">
        <f t="shared" si="541"/>
        <v>0</v>
      </c>
      <c r="AI207" s="108">
        <f t="shared" si="541"/>
        <v>0</v>
      </c>
      <c r="AJ207" s="108">
        <f t="shared" si="541"/>
        <v>0</v>
      </c>
      <c r="AK207" s="108">
        <f t="shared" si="541"/>
        <v>0</v>
      </c>
      <c r="AL207" s="108">
        <f t="shared" si="541"/>
        <v>160.80000000000001</v>
      </c>
      <c r="AM207" s="108">
        <f t="shared" si="411"/>
        <v>927.9</v>
      </c>
      <c r="AN207" s="108">
        <f t="shared" si="515"/>
        <v>0</v>
      </c>
      <c r="AO207" s="108">
        <f t="shared" si="516"/>
        <v>0</v>
      </c>
      <c r="AP207" s="108">
        <f t="shared" si="517"/>
        <v>0</v>
      </c>
      <c r="AQ207" s="108">
        <f t="shared" ref="AQ207:AQ233" si="542">BC207</f>
        <v>927.9</v>
      </c>
      <c r="AR207" s="108">
        <f t="shared" ref="AR207:BC207" si="543">AR208+AR212+AR213+AR214</f>
        <v>0</v>
      </c>
      <c r="AS207" s="108">
        <f t="shared" si="543"/>
        <v>0</v>
      </c>
      <c r="AT207" s="108">
        <f t="shared" si="543"/>
        <v>0</v>
      </c>
      <c r="AU207" s="108">
        <f t="shared" si="543"/>
        <v>0</v>
      </c>
      <c r="AV207" s="108">
        <f t="shared" si="543"/>
        <v>0</v>
      </c>
      <c r="AW207" s="108">
        <f t="shared" si="543"/>
        <v>0</v>
      </c>
      <c r="AX207" s="108">
        <f t="shared" si="543"/>
        <v>0</v>
      </c>
      <c r="AY207" s="108">
        <f t="shared" si="543"/>
        <v>0</v>
      </c>
      <c r="AZ207" s="108">
        <f t="shared" si="543"/>
        <v>0</v>
      </c>
      <c r="BA207" s="108">
        <f t="shared" si="543"/>
        <v>0</v>
      </c>
      <c r="BB207" s="108">
        <f t="shared" si="543"/>
        <v>0</v>
      </c>
      <c r="BC207" s="108">
        <f t="shared" si="543"/>
        <v>927.9</v>
      </c>
      <c r="BD207" s="108">
        <f t="shared" si="518"/>
        <v>696</v>
      </c>
      <c r="BE207" s="108">
        <f t="shared" si="519"/>
        <v>0</v>
      </c>
      <c r="BF207" s="108">
        <f t="shared" si="520"/>
        <v>0</v>
      </c>
      <c r="BG207" s="108">
        <f t="shared" si="521"/>
        <v>0</v>
      </c>
      <c r="BH207" s="108">
        <f t="shared" ref="BH207:BH233" si="544">BT207</f>
        <v>696</v>
      </c>
      <c r="BI207" s="108">
        <f t="shared" ref="BI207:BT207" si="545">BI208+BI212+BI213+BI214</f>
        <v>0</v>
      </c>
      <c r="BJ207" s="108">
        <f t="shared" si="545"/>
        <v>0</v>
      </c>
      <c r="BK207" s="108">
        <f t="shared" si="545"/>
        <v>0</v>
      </c>
      <c r="BL207" s="108">
        <f t="shared" si="545"/>
        <v>0</v>
      </c>
      <c r="BM207" s="108">
        <f t="shared" si="545"/>
        <v>0</v>
      </c>
      <c r="BN207" s="108">
        <f t="shared" si="545"/>
        <v>0</v>
      </c>
      <c r="BO207" s="108">
        <f t="shared" si="545"/>
        <v>0</v>
      </c>
      <c r="BP207" s="108">
        <f t="shared" si="545"/>
        <v>0</v>
      </c>
      <c r="BQ207" s="108">
        <f t="shared" si="545"/>
        <v>0</v>
      </c>
      <c r="BR207" s="108">
        <f t="shared" si="545"/>
        <v>0</v>
      </c>
      <c r="BS207" s="108">
        <f t="shared" si="545"/>
        <v>0</v>
      </c>
      <c r="BT207" s="108">
        <f t="shared" si="545"/>
        <v>696</v>
      </c>
      <c r="BU207" s="108">
        <f t="shared" si="522"/>
        <v>339</v>
      </c>
      <c r="BV207" s="108">
        <f t="shared" si="523"/>
        <v>0</v>
      </c>
      <c r="BW207" s="108">
        <f t="shared" si="524"/>
        <v>0</v>
      </c>
      <c r="BX207" s="108">
        <f t="shared" si="525"/>
        <v>0</v>
      </c>
      <c r="BY207" s="108">
        <f t="shared" ref="BY207:BY233" si="546">CK207</f>
        <v>339</v>
      </c>
      <c r="BZ207" s="108">
        <f t="shared" ref="BZ207:CK207" si="547">BZ208+BZ212+BZ213+BZ214</f>
        <v>0</v>
      </c>
      <c r="CA207" s="108">
        <f t="shared" si="547"/>
        <v>0</v>
      </c>
      <c r="CB207" s="108">
        <f t="shared" si="547"/>
        <v>0</v>
      </c>
      <c r="CC207" s="108">
        <f t="shared" si="547"/>
        <v>0</v>
      </c>
      <c r="CD207" s="108">
        <f t="shared" si="547"/>
        <v>0</v>
      </c>
      <c r="CE207" s="108">
        <f t="shared" si="547"/>
        <v>0</v>
      </c>
      <c r="CF207" s="108">
        <f t="shared" si="547"/>
        <v>0</v>
      </c>
      <c r="CG207" s="108">
        <f t="shared" si="547"/>
        <v>0</v>
      </c>
      <c r="CH207" s="108">
        <f t="shared" si="547"/>
        <v>0</v>
      </c>
      <c r="CI207" s="108">
        <f t="shared" si="547"/>
        <v>0</v>
      </c>
      <c r="CJ207" s="108">
        <f t="shared" si="547"/>
        <v>0</v>
      </c>
      <c r="CK207" s="108">
        <f t="shared" si="547"/>
        <v>339</v>
      </c>
      <c r="CL207" s="108">
        <f t="shared" si="526"/>
        <v>355</v>
      </c>
      <c r="CM207" s="108">
        <v>119</v>
      </c>
      <c r="CN207" s="108">
        <v>-117.2</v>
      </c>
      <c r="CO207" s="108">
        <v>2.4</v>
      </c>
      <c r="CP207" s="108">
        <v>350.8</v>
      </c>
      <c r="CQ207" s="108">
        <f t="shared" ref="CQ207:DB207" si="548">CQ208+CQ212+CQ213+CQ214</f>
        <v>0</v>
      </c>
      <c r="CR207" s="108">
        <f t="shared" si="548"/>
        <v>0</v>
      </c>
      <c r="CS207" s="108">
        <f t="shared" si="548"/>
        <v>119</v>
      </c>
      <c r="CT207" s="108">
        <v>545</v>
      </c>
      <c r="CU207" s="108">
        <f t="shared" si="548"/>
        <v>547</v>
      </c>
      <c r="CV207" s="108">
        <f t="shared" si="548"/>
        <v>1.8</v>
      </c>
      <c r="CW207" s="108">
        <f t="shared" si="548"/>
        <v>1.8</v>
      </c>
      <c r="CX207" s="108">
        <f t="shared" si="548"/>
        <v>4.2</v>
      </c>
      <c r="CY207" s="108">
        <f t="shared" si="548"/>
        <v>4.2</v>
      </c>
      <c r="CZ207" s="108">
        <f t="shared" si="548"/>
        <v>43.8</v>
      </c>
      <c r="DA207" s="108">
        <f t="shared" si="548"/>
        <v>43.8</v>
      </c>
      <c r="DB207" s="108">
        <f t="shared" si="548"/>
        <v>355</v>
      </c>
      <c r="DC207" s="108">
        <f t="shared" si="537"/>
        <v>275733</v>
      </c>
      <c r="DD207" s="108">
        <v>79924.600000000006</v>
      </c>
      <c r="DE207" s="108">
        <v>30896.799999999999</v>
      </c>
      <c r="DF207" s="108">
        <v>77240.7</v>
      </c>
      <c r="DG207" s="108">
        <v>87670.9</v>
      </c>
      <c r="DH207" s="108">
        <f t="shared" ref="DH207:DS207" si="549">DH208+DH212+DH213+DH214</f>
        <v>331.5</v>
      </c>
      <c r="DI207" s="108">
        <f t="shared" si="549"/>
        <v>451.8</v>
      </c>
      <c r="DJ207" s="108">
        <f t="shared" si="549"/>
        <v>79924.600000000006</v>
      </c>
      <c r="DK207" s="108">
        <f t="shared" si="549"/>
        <v>81530.899999999994</v>
      </c>
      <c r="DL207" s="108">
        <f t="shared" si="549"/>
        <v>105106.5</v>
      </c>
      <c r="DM207" s="108">
        <f t="shared" si="549"/>
        <v>110821.4</v>
      </c>
      <c r="DN207" s="108">
        <f t="shared" si="549"/>
        <v>159397.79999999999</v>
      </c>
      <c r="DO207" s="108">
        <f t="shared" si="549"/>
        <v>180852.2</v>
      </c>
      <c r="DP207" s="108">
        <f t="shared" si="549"/>
        <v>188062.1</v>
      </c>
      <c r="DQ207" s="108">
        <f t="shared" si="549"/>
        <v>185496.2</v>
      </c>
      <c r="DR207" s="108">
        <f t="shared" si="549"/>
        <v>184169</v>
      </c>
      <c r="DS207" s="108">
        <f t="shared" si="549"/>
        <v>275733</v>
      </c>
      <c r="DT207" s="108">
        <f t="shared" si="527"/>
        <v>132791</v>
      </c>
      <c r="DU207" s="108">
        <v>3447.4</v>
      </c>
      <c r="DV207" s="108">
        <v>180.9</v>
      </c>
      <c r="DW207" s="108">
        <v>2741.8</v>
      </c>
      <c r="DX207" s="108">
        <v>126420.9</v>
      </c>
      <c r="DY207" s="108">
        <f t="shared" ref="DY207:EJ207" si="550">DY208+DY212+DY213+DY214</f>
        <v>65.8</v>
      </c>
      <c r="DZ207" s="108">
        <f t="shared" si="550"/>
        <v>270.89999999999998</v>
      </c>
      <c r="EA207" s="108">
        <f t="shared" si="550"/>
        <v>3447.4</v>
      </c>
      <c r="EB207" s="108">
        <f t="shared" si="550"/>
        <v>3448.7</v>
      </c>
      <c r="EC207" s="108">
        <f t="shared" si="550"/>
        <v>3575.2</v>
      </c>
      <c r="ED207" s="108">
        <f t="shared" si="550"/>
        <v>3628.3</v>
      </c>
      <c r="EE207" s="108">
        <f t="shared" si="550"/>
        <v>3650.5</v>
      </c>
      <c r="EF207" s="108">
        <f t="shared" si="550"/>
        <v>5025</v>
      </c>
      <c r="EG207" s="108">
        <f t="shared" si="550"/>
        <v>6370.0999999999995</v>
      </c>
      <c r="EH207" s="108">
        <f t="shared" si="550"/>
        <v>6455.3</v>
      </c>
      <c r="EI207" s="108">
        <f t="shared" si="550"/>
        <v>9159.0999999999985</v>
      </c>
      <c r="EJ207" s="108">
        <f t="shared" si="550"/>
        <v>132791</v>
      </c>
      <c r="EK207" s="108">
        <v>89522</v>
      </c>
      <c r="EL207" s="108">
        <v>476.2</v>
      </c>
      <c r="EM207" s="108">
        <v>8864.6</v>
      </c>
      <c r="EN207" s="108">
        <v>66276.399999999994</v>
      </c>
      <c r="EO207" s="108">
        <v>13904.8</v>
      </c>
      <c r="EP207" s="108">
        <f t="shared" ref="EP207:EW207" si="551">EP208+EP212+EP213+EP214</f>
        <v>679.9</v>
      </c>
      <c r="EQ207" s="108">
        <f t="shared" si="551"/>
        <v>18.5</v>
      </c>
      <c r="ER207" s="108">
        <f t="shared" si="551"/>
        <v>476.2</v>
      </c>
      <c r="ES207" s="108">
        <f t="shared" si="551"/>
        <v>1125.2</v>
      </c>
      <c r="ET207" s="108">
        <f t="shared" si="551"/>
        <v>7869.9</v>
      </c>
      <c r="EU207" s="108">
        <f t="shared" si="551"/>
        <v>9340.7999999999993</v>
      </c>
      <c r="EV207" s="108">
        <f t="shared" si="551"/>
        <v>9469.5</v>
      </c>
      <c r="EW207" s="108">
        <f t="shared" si="551"/>
        <v>10739.3</v>
      </c>
      <c r="EX207" s="108">
        <v>75617.2</v>
      </c>
      <c r="EY207" s="108">
        <v>82454.600000000006</v>
      </c>
      <c r="EZ207" s="108">
        <v>82455.3</v>
      </c>
      <c r="FA207" s="108">
        <v>89522</v>
      </c>
      <c r="FB207" s="108">
        <v>148492</v>
      </c>
      <c r="FC207" s="108">
        <v>3371.6</v>
      </c>
      <c r="FD207" s="108">
        <v>48804.7</v>
      </c>
      <c r="FE207" s="108">
        <v>27493.8</v>
      </c>
      <c r="FF207" s="108">
        <v>68821.899999999994</v>
      </c>
      <c r="FG207" s="108">
        <v>52.6</v>
      </c>
      <c r="FH207" s="108">
        <v>201.1</v>
      </c>
      <c r="FI207" s="108">
        <v>3371.6</v>
      </c>
      <c r="FJ207" s="108">
        <v>12373.3</v>
      </c>
      <c r="FK207" s="108">
        <v>12374</v>
      </c>
      <c r="FL207" s="108">
        <v>52176.3</v>
      </c>
      <c r="FM207" s="108">
        <v>79619.600000000006</v>
      </c>
      <c r="FN207" s="108">
        <v>79655.100000000006</v>
      </c>
      <c r="FO207" s="108">
        <v>79670.100000000006</v>
      </c>
      <c r="FP207" s="108">
        <v>79702.2</v>
      </c>
      <c r="FQ207" s="108">
        <v>80103.7</v>
      </c>
      <c r="FR207" s="108">
        <v>148492</v>
      </c>
      <c r="FS207" s="108">
        <v>23544</v>
      </c>
      <c r="FT207" s="108">
        <v>2418.1</v>
      </c>
      <c r="FU207" s="108">
        <v>9373.4</v>
      </c>
      <c r="FV207" s="108">
        <v>4372.3999999999996</v>
      </c>
      <c r="FW207" s="108">
        <v>7380.1</v>
      </c>
      <c r="FX207" s="108">
        <v>-45.4</v>
      </c>
      <c r="FY207" s="108">
        <v>271.2</v>
      </c>
      <c r="FZ207" s="108">
        <f>FZ208+FZ212+FZ213+FZ214</f>
        <v>2418.1</v>
      </c>
      <c r="GA207" s="108">
        <v>2426.8000000000002</v>
      </c>
      <c r="GB207" s="108">
        <v>4596.2</v>
      </c>
      <c r="GC207" s="108">
        <v>11791.5</v>
      </c>
      <c r="GD207" s="108">
        <v>12811.7</v>
      </c>
      <c r="GE207" s="108">
        <v>13624.2</v>
      </c>
      <c r="GF207" s="108">
        <v>16163.9</v>
      </c>
      <c r="GG207" s="108">
        <v>16338</v>
      </c>
      <c r="GH207" s="108">
        <v>18707.900000000001</v>
      </c>
      <c r="GI207" s="108">
        <v>23544</v>
      </c>
      <c r="GJ207" s="108">
        <v>57135.3</v>
      </c>
      <c r="GK207" s="108">
        <v>8491.6</v>
      </c>
      <c r="GL207" s="108">
        <v>3663.7</v>
      </c>
      <c r="GM207" s="108">
        <v>9751.4</v>
      </c>
      <c r="GN207" s="108">
        <v>35228.699999999997</v>
      </c>
      <c r="GO207" s="108">
        <v>1476</v>
      </c>
      <c r="GP207" s="108">
        <v>4916.8</v>
      </c>
      <c r="GQ207" s="108">
        <v>8491.6</v>
      </c>
      <c r="GR207" s="108">
        <v>11555.7</v>
      </c>
      <c r="GS207" s="108">
        <v>11940.9</v>
      </c>
      <c r="GT207" s="108">
        <v>12155.3</v>
      </c>
      <c r="GU207" s="108">
        <v>12609.5</v>
      </c>
      <c r="GV207" s="108">
        <v>21795</v>
      </c>
      <c r="GW207" s="108">
        <v>21906.7</v>
      </c>
      <c r="GX207" s="108">
        <v>24898</v>
      </c>
      <c r="GY207" s="108">
        <v>54133.8</v>
      </c>
      <c r="GZ207" s="108">
        <v>57135.4</v>
      </c>
      <c r="HA207" s="108">
        <v>129525</v>
      </c>
      <c r="HB207" s="108">
        <v>57703.8</v>
      </c>
      <c r="HC207" s="108">
        <v>8449.9</v>
      </c>
      <c r="HD207" s="108">
        <v>12392.1</v>
      </c>
      <c r="HE207" s="108">
        <v>50979.199999999997</v>
      </c>
      <c r="HF207" s="108">
        <v>79.3</v>
      </c>
      <c r="HG207" s="108">
        <v>394.9</v>
      </c>
      <c r="HH207" s="108">
        <v>57703.8</v>
      </c>
      <c r="HI207" s="108">
        <v>62836.2</v>
      </c>
      <c r="HJ207" s="108">
        <v>64738.7</v>
      </c>
      <c r="HK207" s="108">
        <v>66153.7</v>
      </c>
      <c r="HL207" s="108">
        <v>66376.5</v>
      </c>
      <c r="HM207" s="108">
        <v>66810.600000000006</v>
      </c>
      <c r="HN207" s="108">
        <v>78545.8</v>
      </c>
      <c r="HO207" s="108">
        <v>80209</v>
      </c>
      <c r="HP207" s="108">
        <v>81418.2</v>
      </c>
      <c r="HQ207" s="108">
        <v>129525</v>
      </c>
      <c r="HR207" s="108">
        <v>136711.4</v>
      </c>
      <c r="HS207" s="108">
        <v>12369.5</v>
      </c>
      <c r="HT207" s="108">
        <v>5269.9</v>
      </c>
      <c r="HU207" s="108">
        <v>3800.4</v>
      </c>
      <c r="HV207" s="108">
        <v>115271.6</v>
      </c>
      <c r="HW207" s="108">
        <v>856.1</v>
      </c>
      <c r="HX207" s="108">
        <v>1384.2</v>
      </c>
      <c r="HY207" s="108">
        <v>12369.5</v>
      </c>
      <c r="HZ207" s="108">
        <v>13616.5</v>
      </c>
      <c r="IA207" s="108">
        <v>16275.8</v>
      </c>
      <c r="IB207" s="108">
        <v>17639.400000000001</v>
      </c>
      <c r="IC207" s="108">
        <v>18975.8</v>
      </c>
      <c r="ID207" s="108">
        <v>19956.2</v>
      </c>
      <c r="IE207" s="108">
        <v>21439.8</v>
      </c>
      <c r="IF207" s="108">
        <v>22978.3</v>
      </c>
      <c r="IG207" s="108">
        <v>33797.199999999997</v>
      </c>
      <c r="IH207" s="108">
        <v>136711.4</v>
      </c>
    </row>
    <row r="208" spans="1:242" s="32" customFormat="1" ht="12.95" customHeight="1" x14ac:dyDescent="0.2">
      <c r="A208" s="112" t="s">
        <v>407</v>
      </c>
      <c r="B208" s="51">
        <v>198</v>
      </c>
      <c r="C208" s="51" t="s">
        <v>408</v>
      </c>
      <c r="D208" s="30"/>
      <c r="E208" s="108">
        <f t="shared" si="407"/>
        <v>19.2</v>
      </c>
      <c r="F208" s="108">
        <f t="shared" si="509"/>
        <v>0</v>
      </c>
      <c r="G208" s="108">
        <f t="shared" si="510"/>
        <v>0</v>
      </c>
      <c r="H208" s="108">
        <f t="shared" si="511"/>
        <v>0</v>
      </c>
      <c r="I208" s="108">
        <f t="shared" si="538"/>
        <v>19.2</v>
      </c>
      <c r="J208" s="108">
        <f t="shared" ref="J208:U208" si="552">J209+J210+J211</f>
        <v>0</v>
      </c>
      <c r="K208" s="108">
        <f t="shared" si="552"/>
        <v>0</v>
      </c>
      <c r="L208" s="108">
        <f t="shared" si="552"/>
        <v>0</v>
      </c>
      <c r="M208" s="108">
        <f t="shared" si="552"/>
        <v>0</v>
      </c>
      <c r="N208" s="108">
        <f t="shared" si="552"/>
        <v>0</v>
      </c>
      <c r="O208" s="108">
        <f t="shared" si="552"/>
        <v>0</v>
      </c>
      <c r="P208" s="108">
        <f t="shared" si="552"/>
        <v>0</v>
      </c>
      <c r="Q208" s="108">
        <f t="shared" si="552"/>
        <v>0</v>
      </c>
      <c r="R208" s="108">
        <f t="shared" si="552"/>
        <v>0</v>
      </c>
      <c r="S208" s="108">
        <f t="shared" si="552"/>
        <v>0</v>
      </c>
      <c r="T208" s="108">
        <f t="shared" si="552"/>
        <v>0</v>
      </c>
      <c r="U208" s="108">
        <f t="shared" si="552"/>
        <v>19.2</v>
      </c>
      <c r="V208" s="108">
        <f t="shared" si="409"/>
        <v>160.80000000000001</v>
      </c>
      <c r="W208" s="108">
        <f t="shared" si="512"/>
        <v>0</v>
      </c>
      <c r="X208" s="108">
        <f t="shared" si="513"/>
        <v>0</v>
      </c>
      <c r="Y208" s="108">
        <f t="shared" si="514"/>
        <v>0</v>
      </c>
      <c r="Z208" s="108">
        <f t="shared" si="540"/>
        <v>160.80000000000001</v>
      </c>
      <c r="AA208" s="108">
        <f t="shared" ref="AA208:AL208" si="553">AA209+AA210+AA211</f>
        <v>0</v>
      </c>
      <c r="AB208" s="108">
        <f t="shared" si="553"/>
        <v>0</v>
      </c>
      <c r="AC208" s="108">
        <f t="shared" si="553"/>
        <v>0</v>
      </c>
      <c r="AD208" s="108">
        <f t="shared" si="553"/>
        <v>0</v>
      </c>
      <c r="AE208" s="108">
        <f t="shared" si="553"/>
        <v>0</v>
      </c>
      <c r="AF208" s="108">
        <f t="shared" si="553"/>
        <v>0</v>
      </c>
      <c r="AG208" s="108">
        <f t="shared" si="553"/>
        <v>0</v>
      </c>
      <c r="AH208" s="108">
        <f t="shared" si="553"/>
        <v>0</v>
      </c>
      <c r="AI208" s="108">
        <f t="shared" si="553"/>
        <v>0</v>
      </c>
      <c r="AJ208" s="108">
        <f t="shared" si="553"/>
        <v>0</v>
      </c>
      <c r="AK208" s="108">
        <f t="shared" si="553"/>
        <v>0</v>
      </c>
      <c r="AL208" s="108">
        <f t="shared" si="553"/>
        <v>160.80000000000001</v>
      </c>
      <c r="AM208" s="108">
        <f t="shared" si="411"/>
        <v>927.9</v>
      </c>
      <c r="AN208" s="108">
        <f t="shared" si="515"/>
        <v>0</v>
      </c>
      <c r="AO208" s="108">
        <f t="shared" si="516"/>
        <v>0</v>
      </c>
      <c r="AP208" s="108">
        <f t="shared" si="517"/>
        <v>0</v>
      </c>
      <c r="AQ208" s="108">
        <f t="shared" si="542"/>
        <v>927.9</v>
      </c>
      <c r="AR208" s="108">
        <f t="shared" ref="AR208:BC208" si="554">AR209+AR210+AR211</f>
        <v>0</v>
      </c>
      <c r="AS208" s="108">
        <f t="shared" si="554"/>
        <v>0</v>
      </c>
      <c r="AT208" s="108">
        <f t="shared" si="554"/>
        <v>0</v>
      </c>
      <c r="AU208" s="108">
        <f t="shared" si="554"/>
        <v>0</v>
      </c>
      <c r="AV208" s="108">
        <f t="shared" si="554"/>
        <v>0</v>
      </c>
      <c r="AW208" s="108">
        <f t="shared" si="554"/>
        <v>0</v>
      </c>
      <c r="AX208" s="108">
        <f t="shared" si="554"/>
        <v>0</v>
      </c>
      <c r="AY208" s="108">
        <f t="shared" si="554"/>
        <v>0</v>
      </c>
      <c r="AZ208" s="108">
        <f t="shared" si="554"/>
        <v>0</v>
      </c>
      <c r="BA208" s="108">
        <f t="shared" si="554"/>
        <v>0</v>
      </c>
      <c r="BB208" s="108">
        <f t="shared" si="554"/>
        <v>0</v>
      </c>
      <c r="BC208" s="108">
        <f t="shared" si="554"/>
        <v>927.9</v>
      </c>
      <c r="BD208" s="108">
        <f t="shared" si="518"/>
        <v>696</v>
      </c>
      <c r="BE208" s="108">
        <f t="shared" si="519"/>
        <v>0</v>
      </c>
      <c r="BF208" s="108">
        <f t="shared" si="520"/>
        <v>0</v>
      </c>
      <c r="BG208" s="108">
        <f t="shared" si="521"/>
        <v>0</v>
      </c>
      <c r="BH208" s="108">
        <f t="shared" si="544"/>
        <v>696</v>
      </c>
      <c r="BI208" s="108">
        <f t="shared" ref="BI208:BT208" si="555">BI209+BI210+BI211</f>
        <v>0</v>
      </c>
      <c r="BJ208" s="108">
        <f t="shared" si="555"/>
        <v>0</v>
      </c>
      <c r="BK208" s="108">
        <f t="shared" si="555"/>
        <v>0</v>
      </c>
      <c r="BL208" s="108">
        <f t="shared" si="555"/>
        <v>0</v>
      </c>
      <c r="BM208" s="108">
        <f t="shared" si="555"/>
        <v>0</v>
      </c>
      <c r="BN208" s="108">
        <f t="shared" si="555"/>
        <v>0</v>
      </c>
      <c r="BO208" s="108">
        <f t="shared" si="555"/>
        <v>0</v>
      </c>
      <c r="BP208" s="108">
        <f t="shared" si="555"/>
        <v>0</v>
      </c>
      <c r="BQ208" s="108">
        <f t="shared" si="555"/>
        <v>0</v>
      </c>
      <c r="BR208" s="108">
        <f t="shared" si="555"/>
        <v>0</v>
      </c>
      <c r="BS208" s="108">
        <f t="shared" si="555"/>
        <v>0</v>
      </c>
      <c r="BT208" s="108">
        <f t="shared" si="555"/>
        <v>696</v>
      </c>
      <c r="BU208" s="108">
        <f t="shared" si="522"/>
        <v>339</v>
      </c>
      <c r="BV208" s="108">
        <f t="shared" si="523"/>
        <v>0</v>
      </c>
      <c r="BW208" s="108">
        <f t="shared" si="524"/>
        <v>0</v>
      </c>
      <c r="BX208" s="108">
        <f t="shared" si="525"/>
        <v>0</v>
      </c>
      <c r="BY208" s="108">
        <f t="shared" si="546"/>
        <v>339</v>
      </c>
      <c r="BZ208" s="108">
        <f t="shared" ref="BZ208:CK208" si="556">BZ209+BZ210+BZ211</f>
        <v>0</v>
      </c>
      <c r="CA208" s="108">
        <f t="shared" si="556"/>
        <v>0</v>
      </c>
      <c r="CB208" s="108">
        <f t="shared" si="556"/>
        <v>0</v>
      </c>
      <c r="CC208" s="108">
        <f t="shared" si="556"/>
        <v>0</v>
      </c>
      <c r="CD208" s="108">
        <f t="shared" si="556"/>
        <v>0</v>
      </c>
      <c r="CE208" s="108">
        <f t="shared" si="556"/>
        <v>0</v>
      </c>
      <c r="CF208" s="108">
        <f t="shared" si="556"/>
        <v>0</v>
      </c>
      <c r="CG208" s="108">
        <f t="shared" si="556"/>
        <v>0</v>
      </c>
      <c r="CH208" s="108">
        <f t="shared" si="556"/>
        <v>0</v>
      </c>
      <c r="CI208" s="108">
        <f t="shared" si="556"/>
        <v>0</v>
      </c>
      <c r="CJ208" s="108">
        <f t="shared" si="556"/>
        <v>0</v>
      </c>
      <c r="CK208" s="108">
        <f t="shared" si="556"/>
        <v>339</v>
      </c>
      <c r="CL208" s="108">
        <f t="shared" si="526"/>
        <v>355</v>
      </c>
      <c r="CM208" s="108">
        <v>119</v>
      </c>
      <c r="CN208" s="108">
        <v>-117.2</v>
      </c>
      <c r="CO208" s="108">
        <v>2.4</v>
      </c>
      <c r="CP208" s="108">
        <v>350.8</v>
      </c>
      <c r="CQ208" s="108">
        <f t="shared" ref="CQ208:DB208" si="557">CQ209+CQ210+CQ211</f>
        <v>0</v>
      </c>
      <c r="CR208" s="108">
        <f t="shared" si="557"/>
        <v>0</v>
      </c>
      <c r="CS208" s="108">
        <f t="shared" si="557"/>
        <v>119</v>
      </c>
      <c r="CT208" s="108">
        <v>545</v>
      </c>
      <c r="CU208" s="108">
        <f t="shared" si="557"/>
        <v>547</v>
      </c>
      <c r="CV208" s="108">
        <f t="shared" si="557"/>
        <v>1.8</v>
      </c>
      <c r="CW208" s="108">
        <f t="shared" si="557"/>
        <v>1.8</v>
      </c>
      <c r="CX208" s="108">
        <f t="shared" si="557"/>
        <v>4.2</v>
      </c>
      <c r="CY208" s="108">
        <f t="shared" si="557"/>
        <v>4.2</v>
      </c>
      <c r="CZ208" s="108">
        <f t="shared" si="557"/>
        <v>43.8</v>
      </c>
      <c r="DA208" s="108">
        <f t="shared" si="557"/>
        <v>43.8</v>
      </c>
      <c r="DB208" s="108">
        <f t="shared" si="557"/>
        <v>355</v>
      </c>
      <c r="DC208" s="108">
        <f t="shared" si="537"/>
        <v>2065</v>
      </c>
      <c r="DD208" s="108">
        <v>79924.600000000006</v>
      </c>
      <c r="DE208" s="108">
        <v>30896.799999999999</v>
      </c>
      <c r="DF208" s="108">
        <v>77240.7</v>
      </c>
      <c r="DG208" s="108">
        <v>-185997.1</v>
      </c>
      <c r="DH208" s="108">
        <f t="shared" ref="DH208:DS208" si="558">DH209+DH210+DH211</f>
        <v>331.5</v>
      </c>
      <c r="DI208" s="108">
        <f t="shared" si="558"/>
        <v>451.8</v>
      </c>
      <c r="DJ208" s="108">
        <f t="shared" si="558"/>
        <v>79924.600000000006</v>
      </c>
      <c r="DK208" s="108">
        <f t="shared" si="558"/>
        <v>81530.899999999994</v>
      </c>
      <c r="DL208" s="108">
        <f t="shared" si="558"/>
        <v>105106.5</v>
      </c>
      <c r="DM208" s="108">
        <f t="shared" si="558"/>
        <v>110821.4</v>
      </c>
      <c r="DN208" s="108">
        <f t="shared" si="558"/>
        <v>159397.79999999999</v>
      </c>
      <c r="DO208" s="108">
        <f t="shared" si="558"/>
        <v>180852.2</v>
      </c>
      <c r="DP208" s="108">
        <f t="shared" si="558"/>
        <v>188062.1</v>
      </c>
      <c r="DQ208" s="108">
        <f t="shared" si="558"/>
        <v>185496.2</v>
      </c>
      <c r="DR208" s="108">
        <f t="shared" si="558"/>
        <v>184169</v>
      </c>
      <c r="DS208" s="108">
        <f t="shared" si="558"/>
        <v>2065</v>
      </c>
      <c r="DT208" s="108">
        <f t="shared" si="527"/>
        <v>6422</v>
      </c>
      <c r="DU208" s="108">
        <v>447.4</v>
      </c>
      <c r="DV208" s="108">
        <v>180.9</v>
      </c>
      <c r="DW208" s="108">
        <v>109.1</v>
      </c>
      <c r="DX208" s="108">
        <v>5684.6</v>
      </c>
      <c r="DY208" s="108">
        <f t="shared" ref="DY208:EJ208" si="559">DY209+DY210+DY211</f>
        <v>65.8</v>
      </c>
      <c r="DZ208" s="108">
        <f t="shared" si="559"/>
        <v>270.89999999999998</v>
      </c>
      <c r="EA208" s="108">
        <f t="shared" si="559"/>
        <v>447.4</v>
      </c>
      <c r="EB208" s="108">
        <f t="shared" si="559"/>
        <v>448.7</v>
      </c>
      <c r="EC208" s="108">
        <f t="shared" si="559"/>
        <v>575.20000000000005</v>
      </c>
      <c r="ED208" s="108">
        <f t="shared" si="559"/>
        <v>628.29999999999995</v>
      </c>
      <c r="EE208" s="108">
        <f t="shared" si="559"/>
        <v>650.5</v>
      </c>
      <c r="EF208" s="108">
        <f t="shared" si="559"/>
        <v>717.3</v>
      </c>
      <c r="EG208" s="108">
        <f t="shared" si="559"/>
        <v>737.4</v>
      </c>
      <c r="EH208" s="108">
        <f t="shared" si="559"/>
        <v>822.6</v>
      </c>
      <c r="EI208" s="108">
        <f t="shared" si="559"/>
        <v>845.3</v>
      </c>
      <c r="EJ208" s="108">
        <f t="shared" si="559"/>
        <v>6422</v>
      </c>
      <c r="EK208" s="108">
        <v>1745</v>
      </c>
      <c r="EL208" s="108">
        <v>476.2</v>
      </c>
      <c r="EM208" s="108">
        <v>8864.6</v>
      </c>
      <c r="EN208" s="108">
        <v>-7939.1</v>
      </c>
      <c r="EO208" s="108">
        <v>343.3</v>
      </c>
      <c r="EP208" s="108">
        <f t="shared" ref="EP208:EW208" si="560">EP209+EP210+EP211</f>
        <v>679.9</v>
      </c>
      <c r="EQ208" s="108">
        <f t="shared" si="560"/>
        <v>18.5</v>
      </c>
      <c r="ER208" s="108">
        <f t="shared" si="560"/>
        <v>476.2</v>
      </c>
      <c r="ES208" s="108">
        <f t="shared" si="560"/>
        <v>1125.2</v>
      </c>
      <c r="ET208" s="108">
        <f t="shared" si="560"/>
        <v>7869.9</v>
      </c>
      <c r="EU208" s="108">
        <f t="shared" si="560"/>
        <v>9340.7999999999993</v>
      </c>
      <c r="EV208" s="108">
        <f t="shared" si="560"/>
        <v>9469.5</v>
      </c>
      <c r="EW208" s="108">
        <f t="shared" si="560"/>
        <v>10739.3</v>
      </c>
      <c r="EX208" s="108">
        <v>1401.7</v>
      </c>
      <c r="EY208" s="108">
        <v>4439.1000000000004</v>
      </c>
      <c r="EZ208" s="108">
        <v>4439.8</v>
      </c>
      <c r="FA208" s="108">
        <v>1745</v>
      </c>
      <c r="FB208" s="108">
        <v>961</v>
      </c>
      <c r="FC208" s="108">
        <v>3371.6</v>
      </c>
      <c r="FD208" s="108">
        <v>-2941</v>
      </c>
      <c r="FE208" s="108">
        <v>61.3</v>
      </c>
      <c r="FF208" s="108">
        <v>469.1</v>
      </c>
      <c r="FG208" s="108">
        <v>52.6</v>
      </c>
      <c r="FH208" s="108">
        <v>201.1</v>
      </c>
      <c r="FI208" s="108">
        <v>3371.6</v>
      </c>
      <c r="FJ208" s="108">
        <v>12373.3</v>
      </c>
      <c r="FK208" s="108">
        <v>12374</v>
      </c>
      <c r="FL208" s="108">
        <v>430.6</v>
      </c>
      <c r="FM208" s="108">
        <v>441.4</v>
      </c>
      <c r="FN208" s="108">
        <v>476.9</v>
      </c>
      <c r="FO208" s="108">
        <v>491.9</v>
      </c>
      <c r="FP208" s="108">
        <v>524</v>
      </c>
      <c r="FQ208" s="108">
        <v>925.5</v>
      </c>
      <c r="FR208" s="108">
        <v>961</v>
      </c>
      <c r="FS208" s="108">
        <v>6359</v>
      </c>
      <c r="FT208" s="108">
        <v>2468.1</v>
      </c>
      <c r="FU208" s="108">
        <v>902.8</v>
      </c>
      <c r="FV208" s="108">
        <v>2478.5</v>
      </c>
      <c r="FW208" s="108">
        <v>509.6</v>
      </c>
      <c r="FX208" s="108">
        <v>4.5999999999999996</v>
      </c>
      <c r="FY208" s="108">
        <v>321.2</v>
      </c>
      <c r="FZ208" s="108">
        <f>FZ209+FZ210+FZ211</f>
        <v>2468.1</v>
      </c>
      <c r="GA208" s="108">
        <v>2490.8000000000002</v>
      </c>
      <c r="GB208" s="108">
        <v>2956.7</v>
      </c>
      <c r="GC208" s="108">
        <v>3370.9</v>
      </c>
      <c r="GD208" s="108">
        <v>3380.1</v>
      </c>
      <c r="GE208" s="108">
        <v>3489.4</v>
      </c>
      <c r="GF208" s="108">
        <v>5849.4</v>
      </c>
      <c r="GG208" s="108">
        <v>5921.1</v>
      </c>
      <c r="GH208" s="108">
        <v>6072.1</v>
      </c>
      <c r="GI208" s="108">
        <v>6359</v>
      </c>
      <c r="GJ208" s="108">
        <v>922.6</v>
      </c>
      <c r="GK208" s="108">
        <v>149.30000000000001</v>
      </c>
      <c r="GL208" s="108">
        <v>78.400000000000006</v>
      </c>
      <c r="GM208" s="108">
        <v>535.5</v>
      </c>
      <c r="GN208" s="108">
        <v>159.5</v>
      </c>
      <c r="GO208" s="108">
        <v>7.9</v>
      </c>
      <c r="GP208" s="108">
        <v>81.900000000000006</v>
      </c>
      <c r="GQ208" s="108">
        <v>149.30000000000001</v>
      </c>
      <c r="GR208" s="108">
        <v>206.3</v>
      </c>
      <c r="GS208" s="108">
        <v>206.9</v>
      </c>
      <c r="GT208" s="108">
        <v>227.7</v>
      </c>
      <c r="GU208" s="108">
        <v>656</v>
      </c>
      <c r="GV208" s="108">
        <v>658.6</v>
      </c>
      <c r="GW208" s="108">
        <v>763.2</v>
      </c>
      <c r="GX208" s="108">
        <v>818.4</v>
      </c>
      <c r="GY208" s="108">
        <v>890.5</v>
      </c>
      <c r="GZ208" s="108">
        <v>922.7</v>
      </c>
      <c r="HA208" s="108">
        <v>5178.2</v>
      </c>
      <c r="HB208" s="108">
        <v>1198.5</v>
      </c>
      <c r="HC208" s="108">
        <v>1229.5999999999999</v>
      </c>
      <c r="HD208" s="108">
        <v>837.6</v>
      </c>
      <c r="HE208" s="108">
        <v>1912.5</v>
      </c>
      <c r="HF208" s="108">
        <v>79.3</v>
      </c>
      <c r="HG208" s="108">
        <v>394.9</v>
      </c>
      <c r="HH208" s="108">
        <v>1198.5</v>
      </c>
      <c r="HI208" s="108">
        <v>1738.2</v>
      </c>
      <c r="HJ208" s="108">
        <v>2013</v>
      </c>
      <c r="HK208" s="108">
        <v>2428.1</v>
      </c>
      <c r="HL208" s="108">
        <v>2650.9</v>
      </c>
      <c r="HM208" s="108">
        <v>3085</v>
      </c>
      <c r="HN208" s="108">
        <v>3265.7</v>
      </c>
      <c r="HO208" s="108">
        <v>3928.9</v>
      </c>
      <c r="HP208" s="108">
        <v>5138.1000000000004</v>
      </c>
      <c r="HQ208" s="108">
        <v>5178.2</v>
      </c>
      <c r="HR208" s="108">
        <v>1214.8</v>
      </c>
      <c r="HS208" s="108">
        <v>1694.8</v>
      </c>
      <c r="HT208" s="108">
        <v>-1027.2</v>
      </c>
      <c r="HU208" s="108">
        <v>273.7</v>
      </c>
      <c r="HV208" s="108">
        <v>273.5</v>
      </c>
      <c r="HW208" s="108">
        <v>671.6</v>
      </c>
      <c r="HX208" s="108">
        <v>977.3</v>
      </c>
      <c r="HY208" s="108">
        <v>1694.8</v>
      </c>
      <c r="HZ208" s="108">
        <v>2189.3000000000002</v>
      </c>
      <c r="IA208" s="108">
        <v>2605.3000000000002</v>
      </c>
      <c r="IB208" s="108">
        <v>667.6</v>
      </c>
      <c r="IC208" s="108">
        <v>849.6</v>
      </c>
      <c r="ID208" s="108">
        <v>939.2</v>
      </c>
      <c r="IE208" s="108">
        <v>941.3</v>
      </c>
      <c r="IF208" s="108">
        <v>1063.7</v>
      </c>
      <c r="IG208" s="108">
        <v>1164.5</v>
      </c>
      <c r="IH208" s="108">
        <v>1214.8</v>
      </c>
    </row>
    <row r="209" spans="1:242" s="32" customFormat="1" ht="12.95" customHeight="1" x14ac:dyDescent="0.2">
      <c r="A209" s="112" t="s">
        <v>409</v>
      </c>
      <c r="B209" s="51">
        <v>199</v>
      </c>
      <c r="C209" s="51" t="s">
        <v>410</v>
      </c>
      <c r="D209" s="33"/>
      <c r="E209" s="108">
        <f t="shared" si="407"/>
        <v>19.2</v>
      </c>
      <c r="F209" s="108">
        <f t="shared" si="509"/>
        <v>0</v>
      </c>
      <c r="G209" s="108">
        <f t="shared" si="510"/>
        <v>0</v>
      </c>
      <c r="H209" s="108">
        <f t="shared" si="511"/>
        <v>0</v>
      </c>
      <c r="I209" s="108">
        <f t="shared" si="538"/>
        <v>19.2</v>
      </c>
      <c r="J209" s="108"/>
      <c r="K209" s="108"/>
      <c r="L209" s="108"/>
      <c r="M209" s="108"/>
      <c r="N209" s="108"/>
      <c r="O209" s="108"/>
      <c r="P209" s="108"/>
      <c r="Q209" s="108"/>
      <c r="R209" s="108"/>
      <c r="S209" s="108"/>
      <c r="T209" s="108"/>
      <c r="U209" s="108">
        <v>19.2</v>
      </c>
      <c r="V209" s="108">
        <f t="shared" si="409"/>
        <v>160.80000000000001</v>
      </c>
      <c r="W209" s="108">
        <f t="shared" si="512"/>
        <v>0</v>
      </c>
      <c r="X209" s="108">
        <f t="shared" si="513"/>
        <v>0</v>
      </c>
      <c r="Y209" s="108">
        <f t="shared" si="514"/>
        <v>0</v>
      </c>
      <c r="Z209" s="108">
        <f t="shared" si="540"/>
        <v>160.80000000000001</v>
      </c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>
        <v>160.80000000000001</v>
      </c>
      <c r="AM209" s="108">
        <f t="shared" si="411"/>
        <v>927.9</v>
      </c>
      <c r="AN209" s="108">
        <f t="shared" si="515"/>
        <v>0</v>
      </c>
      <c r="AO209" s="108">
        <f t="shared" si="516"/>
        <v>0</v>
      </c>
      <c r="AP209" s="108">
        <f t="shared" si="517"/>
        <v>0</v>
      </c>
      <c r="AQ209" s="108">
        <f t="shared" si="542"/>
        <v>927.9</v>
      </c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8">
        <v>927.9</v>
      </c>
      <c r="BD209" s="108">
        <f t="shared" si="518"/>
        <v>696</v>
      </c>
      <c r="BE209" s="108">
        <f t="shared" si="519"/>
        <v>0</v>
      </c>
      <c r="BF209" s="108">
        <f t="shared" si="520"/>
        <v>0</v>
      </c>
      <c r="BG209" s="108">
        <f t="shared" si="521"/>
        <v>0</v>
      </c>
      <c r="BH209" s="108">
        <f t="shared" si="544"/>
        <v>696</v>
      </c>
      <c r="BI209" s="108"/>
      <c r="BJ209" s="108"/>
      <c r="BK209" s="108"/>
      <c r="BL209" s="108"/>
      <c r="BM209" s="108"/>
      <c r="BN209" s="108"/>
      <c r="BO209" s="108"/>
      <c r="BP209" s="108"/>
      <c r="BQ209" s="108"/>
      <c r="BR209" s="108"/>
      <c r="BS209" s="108"/>
      <c r="BT209" s="108">
        <v>696</v>
      </c>
      <c r="BU209" s="108">
        <f t="shared" si="522"/>
        <v>339</v>
      </c>
      <c r="BV209" s="108">
        <f t="shared" si="523"/>
        <v>0</v>
      </c>
      <c r="BW209" s="108">
        <f t="shared" si="524"/>
        <v>0</v>
      </c>
      <c r="BX209" s="108">
        <f t="shared" si="525"/>
        <v>0</v>
      </c>
      <c r="BY209" s="108">
        <f t="shared" si="546"/>
        <v>339</v>
      </c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>
        <v>339</v>
      </c>
      <c r="CL209" s="108">
        <f t="shared" si="526"/>
        <v>355</v>
      </c>
      <c r="CM209" s="108">
        <v>119</v>
      </c>
      <c r="CN209" s="108">
        <v>-117.2</v>
      </c>
      <c r="CO209" s="108">
        <v>2.4</v>
      </c>
      <c r="CP209" s="108">
        <v>350.8</v>
      </c>
      <c r="CQ209" s="108"/>
      <c r="CR209" s="108"/>
      <c r="CS209" s="108">
        <v>119</v>
      </c>
      <c r="CT209" s="108">
        <v>545</v>
      </c>
      <c r="CU209" s="108">
        <v>547</v>
      </c>
      <c r="CV209" s="108">
        <v>1.8</v>
      </c>
      <c r="CW209" s="108">
        <v>1.8</v>
      </c>
      <c r="CX209" s="108">
        <v>4.2</v>
      </c>
      <c r="CY209" s="108">
        <v>4.2</v>
      </c>
      <c r="CZ209" s="108">
        <v>43.8</v>
      </c>
      <c r="DA209" s="108">
        <v>43.8</v>
      </c>
      <c r="DB209" s="108">
        <v>355</v>
      </c>
      <c r="DC209" s="108">
        <f t="shared" si="537"/>
        <v>2065</v>
      </c>
      <c r="DD209" s="108">
        <v>79924.600000000006</v>
      </c>
      <c r="DE209" s="108">
        <v>30896.799999999999</v>
      </c>
      <c r="DF209" s="108">
        <v>77240.7</v>
      </c>
      <c r="DG209" s="108">
        <v>-185997.1</v>
      </c>
      <c r="DH209" s="108">
        <v>331.5</v>
      </c>
      <c r="DI209" s="108">
        <v>451.8</v>
      </c>
      <c r="DJ209" s="108">
        <v>79924.600000000006</v>
      </c>
      <c r="DK209" s="108">
        <v>81530.899999999994</v>
      </c>
      <c r="DL209" s="108">
        <v>105106.5</v>
      </c>
      <c r="DM209" s="108">
        <v>110821.4</v>
      </c>
      <c r="DN209" s="108">
        <v>159397.79999999999</v>
      </c>
      <c r="DO209" s="108">
        <v>180852.2</v>
      </c>
      <c r="DP209" s="108">
        <v>188062.1</v>
      </c>
      <c r="DQ209" s="108">
        <v>185496.2</v>
      </c>
      <c r="DR209" s="108">
        <v>184169</v>
      </c>
      <c r="DS209" s="108">
        <v>2065</v>
      </c>
      <c r="DT209" s="108">
        <f t="shared" si="527"/>
        <v>958</v>
      </c>
      <c r="DU209" s="108">
        <v>447.4</v>
      </c>
      <c r="DV209" s="108">
        <v>180.9</v>
      </c>
      <c r="DW209" s="108">
        <v>109.1</v>
      </c>
      <c r="DX209" s="108">
        <v>220.6</v>
      </c>
      <c r="DY209" s="108">
        <v>65.8</v>
      </c>
      <c r="DZ209" s="108">
        <v>270.89999999999998</v>
      </c>
      <c r="EA209" s="108">
        <v>447.4</v>
      </c>
      <c r="EB209" s="108">
        <v>448.7</v>
      </c>
      <c r="EC209" s="108">
        <v>575.20000000000005</v>
      </c>
      <c r="ED209" s="108">
        <v>628.29999999999995</v>
      </c>
      <c r="EE209" s="108">
        <v>650.5</v>
      </c>
      <c r="EF209" s="108">
        <v>717.3</v>
      </c>
      <c r="EG209" s="108">
        <v>737.4</v>
      </c>
      <c r="EH209" s="108">
        <v>822.6</v>
      </c>
      <c r="EI209" s="108">
        <v>845.3</v>
      </c>
      <c r="EJ209" s="108">
        <v>958</v>
      </c>
      <c r="EK209" s="108">
        <v>505</v>
      </c>
      <c r="EL209" s="108">
        <v>476.2</v>
      </c>
      <c r="EM209" s="108">
        <v>8864.6</v>
      </c>
      <c r="EN209" s="108">
        <v>-8915.1</v>
      </c>
      <c r="EO209" s="108">
        <v>79.3</v>
      </c>
      <c r="EP209" s="108">
        <v>10.9</v>
      </c>
      <c r="EQ209" s="108">
        <v>18.5</v>
      </c>
      <c r="ER209" s="108">
        <v>476.2</v>
      </c>
      <c r="ES209" s="108">
        <v>1125.2</v>
      </c>
      <c r="ET209" s="108">
        <v>7869.9</v>
      </c>
      <c r="EU209" s="108">
        <v>9340.7999999999993</v>
      </c>
      <c r="EV209" s="108">
        <v>9469.5</v>
      </c>
      <c r="EW209" s="108">
        <v>10739.3</v>
      </c>
      <c r="EX209" s="108">
        <v>425.7</v>
      </c>
      <c r="EY209" s="108">
        <v>452.1</v>
      </c>
      <c r="EZ209" s="108">
        <v>452.8</v>
      </c>
      <c r="FA209" s="108">
        <v>505</v>
      </c>
      <c r="FB209" s="108">
        <v>592</v>
      </c>
      <c r="FC209" s="108">
        <v>70.3</v>
      </c>
      <c r="FD209" s="108">
        <v>30.6</v>
      </c>
      <c r="FE209" s="108">
        <v>32.299999999999997</v>
      </c>
      <c r="FF209" s="108">
        <v>458.8</v>
      </c>
      <c r="FG209" s="108">
        <v>52.6</v>
      </c>
      <c r="FH209" s="108">
        <v>201.1</v>
      </c>
      <c r="FI209" s="108">
        <v>3371.6</v>
      </c>
      <c r="FJ209" s="108">
        <v>12373.3</v>
      </c>
      <c r="FK209" s="108">
        <v>12374</v>
      </c>
      <c r="FL209" s="108">
        <v>100.9</v>
      </c>
      <c r="FM209" s="108">
        <v>94.2</v>
      </c>
      <c r="FN209" s="108">
        <v>131.1</v>
      </c>
      <c r="FO209" s="108">
        <v>133.19999999999999</v>
      </c>
      <c r="FP209" s="108">
        <v>160.4</v>
      </c>
      <c r="FQ209" s="108">
        <v>553.4</v>
      </c>
      <c r="FR209" s="108">
        <v>592</v>
      </c>
      <c r="FS209" s="108">
        <v>30</v>
      </c>
      <c r="FT209" s="108">
        <v>45.7</v>
      </c>
      <c r="FU209" s="108">
        <v>-27.5</v>
      </c>
      <c r="FV209" s="108">
        <v>6.4</v>
      </c>
      <c r="FW209" s="108">
        <v>5.4</v>
      </c>
      <c r="FX209" s="108">
        <v>4.5999999999999996</v>
      </c>
      <c r="FY209" s="108">
        <v>43.9</v>
      </c>
      <c r="FZ209" s="108">
        <v>45.7</v>
      </c>
      <c r="GA209" s="108">
        <v>57.4</v>
      </c>
      <c r="GB209" s="108">
        <v>65.2</v>
      </c>
      <c r="GC209" s="108">
        <v>18.2</v>
      </c>
      <c r="GD209" s="108">
        <v>18.8</v>
      </c>
      <c r="GE209" s="108">
        <v>20.9</v>
      </c>
      <c r="GF209" s="108">
        <v>24.6</v>
      </c>
      <c r="GG209" s="108">
        <v>26.3</v>
      </c>
      <c r="GH209" s="108">
        <v>29.4</v>
      </c>
      <c r="GI209" s="108">
        <v>30</v>
      </c>
      <c r="GJ209" s="108">
        <v>102.4</v>
      </c>
      <c r="GK209" s="108">
        <v>8.5</v>
      </c>
      <c r="GL209" s="108">
        <v>5.8</v>
      </c>
      <c r="GM209" s="108">
        <v>4.5999999999999996</v>
      </c>
      <c r="GN209" s="108">
        <v>87.2</v>
      </c>
      <c r="GO209" s="108">
        <v>7.9</v>
      </c>
      <c r="GP209" s="108">
        <v>3.4</v>
      </c>
      <c r="GQ209" s="108">
        <v>8.5</v>
      </c>
      <c r="GR209" s="108">
        <v>10.3</v>
      </c>
      <c r="GS209" s="108">
        <v>10.9</v>
      </c>
      <c r="GT209" s="108">
        <v>14.3</v>
      </c>
      <c r="GU209" s="108">
        <v>15.8</v>
      </c>
      <c r="GV209" s="108">
        <v>18.399999999999999</v>
      </c>
      <c r="GW209" s="108">
        <v>18.899999999999999</v>
      </c>
      <c r="GX209" s="108">
        <v>74.099999999999994</v>
      </c>
      <c r="GY209" s="108">
        <v>75.2</v>
      </c>
      <c r="GZ209" s="108">
        <v>106.1</v>
      </c>
      <c r="HA209" s="108">
        <v>74.599999999999994</v>
      </c>
      <c r="HB209" s="108">
        <v>21.2</v>
      </c>
      <c r="HC209" s="108">
        <v>9.1</v>
      </c>
      <c r="HD209" s="108">
        <v>13.1</v>
      </c>
      <c r="HE209" s="108">
        <v>31.2</v>
      </c>
      <c r="HF209" s="108">
        <v>17.8</v>
      </c>
      <c r="HG209" s="108">
        <v>20.7</v>
      </c>
      <c r="HH209" s="108">
        <v>21.2</v>
      </c>
      <c r="HI209" s="108">
        <v>22.9</v>
      </c>
      <c r="HJ209" s="108">
        <v>33.299999999999997</v>
      </c>
      <c r="HK209" s="108">
        <v>30.3</v>
      </c>
      <c r="HL209" s="108">
        <v>33.9</v>
      </c>
      <c r="HM209" s="108">
        <v>35.4</v>
      </c>
      <c r="HN209" s="108">
        <v>43.4</v>
      </c>
      <c r="HO209" s="108">
        <v>66.2</v>
      </c>
      <c r="HP209" s="108">
        <v>67.2</v>
      </c>
      <c r="HQ209" s="108">
        <v>74.599999999999994</v>
      </c>
      <c r="HR209" s="108">
        <v>387.9</v>
      </c>
      <c r="HS209" s="108">
        <v>58.8</v>
      </c>
      <c r="HT209" s="108">
        <v>253.5</v>
      </c>
      <c r="HU209" s="108">
        <v>7.1</v>
      </c>
      <c r="HV209" s="108">
        <v>68.5</v>
      </c>
      <c r="HW209" s="108">
        <v>0.8</v>
      </c>
      <c r="HX209" s="108">
        <v>10.8</v>
      </c>
      <c r="HY209" s="108">
        <v>58.8</v>
      </c>
      <c r="HZ209" s="108">
        <v>76.5</v>
      </c>
      <c r="IA209" s="108">
        <v>166.6</v>
      </c>
      <c r="IB209" s="108">
        <v>312.3</v>
      </c>
      <c r="IC209" s="108">
        <v>382.1</v>
      </c>
      <c r="ID209" s="108">
        <v>319.10000000000002</v>
      </c>
      <c r="IE209" s="108">
        <v>319.39999999999998</v>
      </c>
      <c r="IF209" s="108">
        <v>352</v>
      </c>
      <c r="IG209" s="108">
        <v>381.5</v>
      </c>
      <c r="IH209" s="108">
        <v>387.9</v>
      </c>
    </row>
    <row r="210" spans="1:242" s="32" customFormat="1" ht="24" customHeight="1" x14ac:dyDescent="0.2">
      <c r="A210" s="112" t="s">
        <v>411</v>
      </c>
      <c r="B210" s="51">
        <v>200</v>
      </c>
      <c r="C210" s="51" t="s">
        <v>412</v>
      </c>
      <c r="D210" s="33"/>
      <c r="E210" s="108">
        <f t="shared" si="407"/>
        <v>0</v>
      </c>
      <c r="F210" s="108">
        <f t="shared" si="509"/>
        <v>0</v>
      </c>
      <c r="G210" s="108">
        <f t="shared" si="510"/>
        <v>0</v>
      </c>
      <c r="H210" s="108">
        <f t="shared" si="511"/>
        <v>0</v>
      </c>
      <c r="I210" s="108">
        <f t="shared" si="538"/>
        <v>0</v>
      </c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>
        <f t="shared" si="409"/>
        <v>0</v>
      </c>
      <c r="W210" s="108">
        <f t="shared" si="512"/>
        <v>0</v>
      </c>
      <c r="X210" s="108">
        <f t="shared" si="513"/>
        <v>0</v>
      </c>
      <c r="Y210" s="108">
        <f t="shared" si="514"/>
        <v>0</v>
      </c>
      <c r="Z210" s="108">
        <f t="shared" si="540"/>
        <v>0</v>
      </c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>
        <f t="shared" si="411"/>
        <v>0</v>
      </c>
      <c r="AN210" s="108">
        <f t="shared" si="515"/>
        <v>0</v>
      </c>
      <c r="AO210" s="108">
        <f t="shared" si="516"/>
        <v>0</v>
      </c>
      <c r="AP210" s="108">
        <f t="shared" si="517"/>
        <v>0</v>
      </c>
      <c r="AQ210" s="108">
        <f t="shared" si="542"/>
        <v>0</v>
      </c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>
        <f t="shared" si="518"/>
        <v>0</v>
      </c>
      <c r="BE210" s="108">
        <f t="shared" si="519"/>
        <v>0</v>
      </c>
      <c r="BF210" s="108">
        <f t="shared" si="520"/>
        <v>0</v>
      </c>
      <c r="BG210" s="108">
        <f t="shared" si="521"/>
        <v>0</v>
      </c>
      <c r="BH210" s="108">
        <f t="shared" si="544"/>
        <v>0</v>
      </c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/>
      <c r="BU210" s="108">
        <f t="shared" si="522"/>
        <v>0</v>
      </c>
      <c r="BV210" s="108">
        <f t="shared" si="523"/>
        <v>0</v>
      </c>
      <c r="BW210" s="108">
        <f t="shared" si="524"/>
        <v>0</v>
      </c>
      <c r="BX210" s="108">
        <f t="shared" si="525"/>
        <v>0</v>
      </c>
      <c r="BY210" s="108">
        <f t="shared" si="546"/>
        <v>0</v>
      </c>
      <c r="BZ210" s="108"/>
      <c r="CA210" s="108"/>
      <c r="CB210" s="108"/>
      <c r="CC210" s="108"/>
      <c r="CD210" s="108"/>
      <c r="CE210" s="108"/>
      <c r="CF210" s="108"/>
      <c r="CG210" s="108"/>
      <c r="CH210" s="108"/>
      <c r="CI210" s="108"/>
      <c r="CJ210" s="108"/>
      <c r="CK210" s="108"/>
      <c r="CL210" s="108">
        <f t="shared" si="526"/>
        <v>0</v>
      </c>
      <c r="CM210" s="108">
        <v>0</v>
      </c>
      <c r="CN210" s="108">
        <v>0</v>
      </c>
      <c r="CO210" s="108">
        <v>0</v>
      </c>
      <c r="CP210" s="108">
        <v>0</v>
      </c>
      <c r="CQ210" s="108"/>
      <c r="CR210" s="108"/>
      <c r="CS210" s="108"/>
      <c r="CT210" s="108"/>
      <c r="CU210" s="108"/>
      <c r="CV210" s="108"/>
      <c r="CW210" s="108"/>
      <c r="CX210" s="108"/>
      <c r="CY210" s="108"/>
      <c r="CZ210" s="108"/>
      <c r="DA210" s="108"/>
      <c r="DB210" s="108"/>
      <c r="DC210" s="108">
        <f t="shared" si="537"/>
        <v>0</v>
      </c>
      <c r="DD210" s="108">
        <v>0</v>
      </c>
      <c r="DE210" s="108">
        <v>0</v>
      </c>
      <c r="DF210" s="108">
        <v>0</v>
      </c>
      <c r="DG210" s="108">
        <v>0</v>
      </c>
      <c r="DH210" s="108"/>
      <c r="DI210" s="108"/>
      <c r="DJ210" s="108"/>
      <c r="DK210" s="108"/>
      <c r="DL210" s="108"/>
      <c r="DM210" s="108"/>
      <c r="DN210" s="108"/>
      <c r="DO210" s="108"/>
      <c r="DP210" s="108"/>
      <c r="DQ210" s="108"/>
      <c r="DR210" s="108"/>
      <c r="DS210" s="108"/>
      <c r="DT210" s="108">
        <f t="shared" si="527"/>
        <v>425</v>
      </c>
      <c r="DU210" s="108">
        <v>0</v>
      </c>
      <c r="DV210" s="108">
        <v>0</v>
      </c>
      <c r="DW210" s="108">
        <v>0</v>
      </c>
      <c r="DX210" s="108">
        <v>425</v>
      </c>
      <c r="DY210" s="108"/>
      <c r="DZ210" s="108"/>
      <c r="EA210" s="108"/>
      <c r="EB210" s="108"/>
      <c r="EC210" s="108"/>
      <c r="ED210" s="108"/>
      <c r="EE210" s="108"/>
      <c r="EF210" s="108"/>
      <c r="EG210" s="108"/>
      <c r="EH210" s="108"/>
      <c r="EI210" s="108"/>
      <c r="EJ210" s="108">
        <v>425</v>
      </c>
      <c r="EK210" s="108">
        <v>223</v>
      </c>
      <c r="EL210" s="108">
        <v>0</v>
      </c>
      <c r="EM210" s="108">
        <v>0</v>
      </c>
      <c r="EN210" s="108">
        <v>201.5</v>
      </c>
      <c r="EO210" s="108">
        <v>21.5</v>
      </c>
      <c r="EP210" s="108">
        <v>669</v>
      </c>
      <c r="EQ210" s="108"/>
      <c r="ER210" s="108"/>
      <c r="ES210" s="108"/>
      <c r="ET210" s="108"/>
      <c r="EU210" s="108"/>
      <c r="EV210" s="108"/>
      <c r="EW210" s="108"/>
      <c r="EX210" s="108">
        <v>201.5</v>
      </c>
      <c r="EY210" s="108">
        <v>201.5</v>
      </c>
      <c r="EZ210" s="108">
        <v>201.5</v>
      </c>
      <c r="FA210" s="108">
        <v>223</v>
      </c>
      <c r="FB210" s="108">
        <v>0</v>
      </c>
      <c r="FC210" s="108">
        <v>0</v>
      </c>
      <c r="FD210" s="108">
        <v>0</v>
      </c>
      <c r="FE210" s="108">
        <v>0</v>
      </c>
      <c r="FF210" s="108">
        <v>0</v>
      </c>
      <c r="FG210" s="108"/>
      <c r="FH210" s="108"/>
      <c r="FI210" s="108"/>
      <c r="FJ210" s="108"/>
      <c r="FK210" s="108"/>
      <c r="FL210" s="108"/>
      <c r="FM210" s="108"/>
      <c r="FN210" s="108"/>
      <c r="FO210" s="108"/>
      <c r="FP210" s="108"/>
      <c r="FQ210" s="108"/>
      <c r="FR210" s="108"/>
      <c r="FS210" s="108"/>
      <c r="FT210" s="108"/>
      <c r="FU210" s="108"/>
      <c r="FV210" s="108"/>
      <c r="FW210" s="108">
        <v>0</v>
      </c>
      <c r="FX210" s="108"/>
      <c r="FY210" s="108"/>
      <c r="FZ210" s="108"/>
      <c r="GA210" s="108"/>
      <c r="GB210" s="108"/>
      <c r="GC210" s="108"/>
      <c r="GD210" s="108"/>
      <c r="GE210" s="108"/>
      <c r="GF210" s="108"/>
      <c r="GG210" s="108"/>
      <c r="GH210" s="108"/>
      <c r="GI210" s="108"/>
      <c r="GJ210" s="108"/>
      <c r="GK210" s="108"/>
      <c r="GL210" s="108"/>
      <c r="GM210" s="108"/>
      <c r="GN210" s="108"/>
      <c r="GO210" s="108"/>
      <c r="GP210" s="108"/>
      <c r="GQ210" s="108"/>
      <c r="GR210" s="108"/>
      <c r="GS210" s="108"/>
      <c r="GT210" s="108"/>
      <c r="GU210" s="108"/>
      <c r="GV210" s="108"/>
      <c r="GW210" s="108"/>
      <c r="GX210" s="108"/>
      <c r="GY210" s="108"/>
      <c r="GZ210" s="108"/>
      <c r="HA210" s="108"/>
      <c r="HB210" s="108"/>
      <c r="HC210" s="108"/>
      <c r="HD210" s="108"/>
      <c r="HE210" s="108"/>
      <c r="HF210" s="108"/>
      <c r="HG210" s="108"/>
      <c r="HH210" s="108"/>
      <c r="HI210" s="108"/>
      <c r="HJ210" s="108"/>
      <c r="HK210" s="108"/>
      <c r="HL210" s="108"/>
      <c r="HM210" s="108"/>
      <c r="HN210" s="108"/>
      <c r="HO210" s="108"/>
      <c r="HP210" s="108"/>
      <c r="HQ210" s="108"/>
      <c r="HR210" s="108">
        <v>248.3</v>
      </c>
      <c r="HS210" s="108">
        <v>1491.1</v>
      </c>
      <c r="HT210" s="108">
        <v>-1470.1</v>
      </c>
      <c r="HU210" s="108">
        <v>185.6</v>
      </c>
      <c r="HV210" s="108">
        <v>41.7</v>
      </c>
      <c r="HW210" s="108">
        <v>618.29999999999995</v>
      </c>
      <c r="HX210" s="108">
        <v>856.7</v>
      </c>
      <c r="HY210" s="108">
        <v>1491.1</v>
      </c>
      <c r="HZ210" s="108">
        <v>1869.2</v>
      </c>
      <c r="IA210" s="108">
        <v>2111.4</v>
      </c>
      <c r="IB210" s="108">
        <v>21</v>
      </c>
      <c r="IC210" s="108">
        <v>66.5</v>
      </c>
      <c r="ID210" s="108">
        <v>204.8</v>
      </c>
      <c r="IE210" s="108">
        <v>206.6</v>
      </c>
      <c r="IF210" s="108">
        <v>206.6</v>
      </c>
      <c r="IG210" s="108">
        <v>206.6</v>
      </c>
      <c r="IH210" s="108">
        <v>248.3</v>
      </c>
    </row>
    <row r="211" spans="1:242" s="32" customFormat="1" ht="14.1" customHeight="1" x14ac:dyDescent="0.2">
      <c r="A211" s="112" t="s">
        <v>413</v>
      </c>
      <c r="B211" s="51">
        <v>201</v>
      </c>
      <c r="C211" s="51" t="s">
        <v>414</v>
      </c>
      <c r="D211" s="33"/>
      <c r="E211" s="108">
        <f t="shared" si="407"/>
        <v>0</v>
      </c>
      <c r="F211" s="108">
        <f t="shared" si="509"/>
        <v>0</v>
      </c>
      <c r="G211" s="108">
        <f t="shared" si="510"/>
        <v>0</v>
      </c>
      <c r="H211" s="108">
        <f t="shared" si="511"/>
        <v>0</v>
      </c>
      <c r="I211" s="108">
        <f t="shared" si="538"/>
        <v>0</v>
      </c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>
        <f t="shared" si="409"/>
        <v>0</v>
      </c>
      <c r="W211" s="108">
        <f t="shared" si="512"/>
        <v>0</v>
      </c>
      <c r="X211" s="108">
        <f t="shared" si="513"/>
        <v>0</v>
      </c>
      <c r="Y211" s="108">
        <f t="shared" si="514"/>
        <v>0</v>
      </c>
      <c r="Z211" s="108">
        <f t="shared" si="540"/>
        <v>0</v>
      </c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>
        <f t="shared" si="411"/>
        <v>0</v>
      </c>
      <c r="AN211" s="108">
        <f t="shared" si="515"/>
        <v>0</v>
      </c>
      <c r="AO211" s="108">
        <f t="shared" si="516"/>
        <v>0</v>
      </c>
      <c r="AP211" s="108">
        <f t="shared" si="517"/>
        <v>0</v>
      </c>
      <c r="AQ211" s="108">
        <f t="shared" si="542"/>
        <v>0</v>
      </c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>
        <f t="shared" si="518"/>
        <v>0</v>
      </c>
      <c r="BE211" s="108">
        <f t="shared" si="519"/>
        <v>0</v>
      </c>
      <c r="BF211" s="108">
        <f t="shared" si="520"/>
        <v>0</v>
      </c>
      <c r="BG211" s="108">
        <f t="shared" si="521"/>
        <v>0</v>
      </c>
      <c r="BH211" s="108">
        <f t="shared" si="544"/>
        <v>0</v>
      </c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/>
      <c r="BU211" s="108">
        <f t="shared" si="522"/>
        <v>0</v>
      </c>
      <c r="BV211" s="108">
        <f t="shared" si="523"/>
        <v>0</v>
      </c>
      <c r="BW211" s="108">
        <f t="shared" si="524"/>
        <v>0</v>
      </c>
      <c r="BX211" s="108">
        <f t="shared" si="525"/>
        <v>0</v>
      </c>
      <c r="BY211" s="108">
        <f t="shared" si="546"/>
        <v>0</v>
      </c>
      <c r="BZ211" s="108"/>
      <c r="CA211" s="108"/>
      <c r="CB211" s="108"/>
      <c r="CC211" s="108"/>
      <c r="CD211" s="108"/>
      <c r="CE211" s="108"/>
      <c r="CF211" s="108"/>
      <c r="CG211" s="108"/>
      <c r="CH211" s="108"/>
      <c r="CI211" s="108"/>
      <c r="CJ211" s="108"/>
      <c r="CK211" s="108"/>
      <c r="CL211" s="108">
        <f t="shared" si="526"/>
        <v>0</v>
      </c>
      <c r="CM211" s="108">
        <v>0</v>
      </c>
      <c r="CN211" s="108">
        <v>0</v>
      </c>
      <c r="CO211" s="108">
        <v>0</v>
      </c>
      <c r="CP211" s="108">
        <v>0</v>
      </c>
      <c r="CQ211" s="108"/>
      <c r="CR211" s="108"/>
      <c r="CS211" s="108"/>
      <c r="CT211" s="108"/>
      <c r="CU211" s="108"/>
      <c r="CV211" s="108"/>
      <c r="CW211" s="108"/>
      <c r="CX211" s="108"/>
      <c r="CY211" s="108"/>
      <c r="CZ211" s="108"/>
      <c r="DA211" s="108"/>
      <c r="DB211" s="108"/>
      <c r="DC211" s="108">
        <f t="shared" si="537"/>
        <v>0</v>
      </c>
      <c r="DD211" s="108">
        <v>0</v>
      </c>
      <c r="DE211" s="108">
        <v>0</v>
      </c>
      <c r="DF211" s="108">
        <v>0</v>
      </c>
      <c r="DG211" s="108">
        <v>0</v>
      </c>
      <c r="DH211" s="108"/>
      <c r="DI211" s="108"/>
      <c r="DJ211" s="108"/>
      <c r="DK211" s="108"/>
      <c r="DL211" s="108"/>
      <c r="DM211" s="108"/>
      <c r="DN211" s="108"/>
      <c r="DO211" s="108"/>
      <c r="DP211" s="108"/>
      <c r="DQ211" s="108"/>
      <c r="DR211" s="108"/>
      <c r="DS211" s="108"/>
      <c r="DT211" s="108">
        <f t="shared" si="527"/>
        <v>5039</v>
      </c>
      <c r="DU211" s="108">
        <v>0</v>
      </c>
      <c r="DV211" s="108">
        <v>0</v>
      </c>
      <c r="DW211" s="108">
        <v>0</v>
      </c>
      <c r="DX211" s="108">
        <v>5039</v>
      </c>
      <c r="DY211" s="108"/>
      <c r="DZ211" s="108"/>
      <c r="EA211" s="108"/>
      <c r="EB211" s="108"/>
      <c r="EC211" s="108"/>
      <c r="ED211" s="108"/>
      <c r="EE211" s="108"/>
      <c r="EF211" s="108"/>
      <c r="EG211" s="108"/>
      <c r="EH211" s="108"/>
      <c r="EI211" s="108"/>
      <c r="EJ211" s="108">
        <v>5039</v>
      </c>
      <c r="EK211" s="108">
        <v>1017</v>
      </c>
      <c r="EL211" s="108">
        <v>0</v>
      </c>
      <c r="EM211" s="108">
        <v>0</v>
      </c>
      <c r="EN211" s="108">
        <v>774.5</v>
      </c>
      <c r="EO211" s="108">
        <v>242.5</v>
      </c>
      <c r="EP211" s="108"/>
      <c r="EQ211" s="108"/>
      <c r="ER211" s="108"/>
      <c r="ES211" s="108"/>
      <c r="ET211" s="108"/>
      <c r="EU211" s="108"/>
      <c r="EV211" s="108"/>
      <c r="EW211" s="108"/>
      <c r="EX211" s="108">
        <v>774.5</v>
      </c>
      <c r="EY211" s="108">
        <v>3785.5</v>
      </c>
      <c r="EZ211" s="108">
        <v>3785.5</v>
      </c>
      <c r="FA211" s="108">
        <v>1017</v>
      </c>
      <c r="FB211" s="108">
        <v>369</v>
      </c>
      <c r="FC211" s="108">
        <v>3301.3</v>
      </c>
      <c r="FD211" s="108">
        <v>-2971.6</v>
      </c>
      <c r="FE211" s="108">
        <v>29</v>
      </c>
      <c r="FF211" s="108">
        <v>10.3</v>
      </c>
      <c r="FG211" s="108"/>
      <c r="FH211" s="108"/>
      <c r="FI211" s="108"/>
      <c r="FJ211" s="108"/>
      <c r="FK211" s="108"/>
      <c r="FL211" s="108">
        <v>329.7</v>
      </c>
      <c r="FM211" s="108">
        <v>347.2</v>
      </c>
      <c r="FN211" s="108">
        <v>345.8</v>
      </c>
      <c r="FO211" s="108">
        <v>358.7</v>
      </c>
      <c r="FP211" s="108">
        <v>363.6</v>
      </c>
      <c r="FQ211" s="108">
        <v>372.1</v>
      </c>
      <c r="FR211" s="108">
        <v>369</v>
      </c>
      <c r="FS211" s="108">
        <v>5346</v>
      </c>
      <c r="FT211" s="108">
        <v>2422.4</v>
      </c>
      <c r="FU211" s="108">
        <v>930.3</v>
      </c>
      <c r="FV211" s="108">
        <v>2472.1</v>
      </c>
      <c r="FW211" s="108">
        <v>-478.79999999999927</v>
      </c>
      <c r="FX211" s="108"/>
      <c r="FY211" s="108">
        <v>277.3</v>
      </c>
      <c r="FZ211" s="108">
        <f>370+2052.4</f>
        <v>2422.4</v>
      </c>
      <c r="GA211" s="108">
        <v>2433.4</v>
      </c>
      <c r="GB211" s="108">
        <v>2891.5</v>
      </c>
      <c r="GC211" s="108">
        <v>3352.7</v>
      </c>
      <c r="GD211" s="108">
        <v>3361.3</v>
      </c>
      <c r="GE211" s="108">
        <v>3468.5</v>
      </c>
      <c r="GF211" s="108">
        <v>5824.8</v>
      </c>
      <c r="GG211" s="108">
        <v>5894.8</v>
      </c>
      <c r="GH211" s="108">
        <v>6042.7</v>
      </c>
      <c r="GI211" s="108">
        <v>5346</v>
      </c>
      <c r="GJ211" s="108">
        <v>820.2</v>
      </c>
      <c r="GK211" s="108">
        <v>140.80000000000001</v>
      </c>
      <c r="GL211" s="108">
        <v>-243.8</v>
      </c>
      <c r="GM211" s="108">
        <v>847.3</v>
      </c>
      <c r="GN211" s="108">
        <v>72.3</v>
      </c>
      <c r="GO211" s="108"/>
      <c r="GP211" s="108">
        <v>78.5</v>
      </c>
      <c r="GQ211" s="108">
        <v>140.80000000000001</v>
      </c>
      <c r="GR211" s="108">
        <v>196</v>
      </c>
      <c r="GS211" s="108">
        <v>196</v>
      </c>
      <c r="GT211" s="108">
        <v>-103</v>
      </c>
      <c r="GU211" s="108">
        <v>640.20000000000005</v>
      </c>
      <c r="GV211" s="108">
        <v>640.20000000000005</v>
      </c>
      <c r="GW211" s="108">
        <v>744.3</v>
      </c>
      <c r="GX211" s="108">
        <v>744.3</v>
      </c>
      <c r="GY211" s="108">
        <v>815.3</v>
      </c>
      <c r="GZ211" s="108">
        <v>816.6</v>
      </c>
      <c r="HA211" s="108">
        <v>5103.6000000000004</v>
      </c>
      <c r="HB211" s="108">
        <v>1177.3</v>
      </c>
      <c r="HC211" s="108">
        <v>1220.5</v>
      </c>
      <c r="HD211" s="108">
        <v>824.5</v>
      </c>
      <c r="HE211" s="108">
        <v>1881.3</v>
      </c>
      <c r="HF211" s="108">
        <v>61.5</v>
      </c>
      <c r="HG211" s="108">
        <v>374.2</v>
      </c>
      <c r="HH211" s="108">
        <v>1177.3</v>
      </c>
      <c r="HI211" s="108">
        <v>1715.3</v>
      </c>
      <c r="HJ211" s="108">
        <v>1979.7</v>
      </c>
      <c r="HK211" s="108">
        <v>2397.8000000000002</v>
      </c>
      <c r="HL211" s="108">
        <v>2617</v>
      </c>
      <c r="HM211" s="108">
        <v>3049.6</v>
      </c>
      <c r="HN211" s="108">
        <v>3222.3</v>
      </c>
      <c r="HO211" s="108">
        <v>3862.7</v>
      </c>
      <c r="HP211" s="108">
        <v>5070.8999999999996</v>
      </c>
      <c r="HQ211" s="108">
        <v>5103.6000000000004</v>
      </c>
      <c r="HR211" s="108">
        <v>578.6</v>
      </c>
      <c r="HS211" s="108">
        <v>144.9</v>
      </c>
      <c r="HT211" s="108">
        <v>189.4</v>
      </c>
      <c r="HU211" s="108">
        <v>81</v>
      </c>
      <c r="HV211" s="108">
        <v>163.30000000000001</v>
      </c>
      <c r="HW211" s="108">
        <v>52.5</v>
      </c>
      <c r="HX211" s="108">
        <v>109.8</v>
      </c>
      <c r="HY211" s="108">
        <v>144.9</v>
      </c>
      <c r="HZ211" s="108">
        <v>243.6</v>
      </c>
      <c r="IA211" s="108">
        <v>327.3</v>
      </c>
      <c r="IB211" s="108">
        <v>334.3</v>
      </c>
      <c r="IC211" s="108">
        <v>401</v>
      </c>
      <c r="ID211" s="108">
        <v>415.3</v>
      </c>
      <c r="IE211" s="108">
        <v>415.3</v>
      </c>
      <c r="IF211" s="108">
        <v>505.1</v>
      </c>
      <c r="IG211" s="108">
        <v>576.4</v>
      </c>
      <c r="IH211" s="108">
        <v>578.6</v>
      </c>
    </row>
    <row r="212" spans="1:242" s="32" customFormat="1" ht="12.95" customHeight="1" x14ac:dyDescent="0.2">
      <c r="A212" s="112" t="s">
        <v>415</v>
      </c>
      <c r="B212" s="51">
        <v>202</v>
      </c>
      <c r="C212" s="51" t="s">
        <v>416</v>
      </c>
      <c r="D212" s="33"/>
      <c r="E212" s="108">
        <f t="shared" si="407"/>
        <v>0</v>
      </c>
      <c r="F212" s="108">
        <f t="shared" si="509"/>
        <v>0</v>
      </c>
      <c r="G212" s="108">
        <f t="shared" si="510"/>
        <v>0</v>
      </c>
      <c r="H212" s="108">
        <f t="shared" si="511"/>
        <v>0</v>
      </c>
      <c r="I212" s="108">
        <f t="shared" si="538"/>
        <v>0</v>
      </c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>
        <f t="shared" si="409"/>
        <v>0</v>
      </c>
      <c r="W212" s="108">
        <f t="shared" si="512"/>
        <v>0</v>
      </c>
      <c r="X212" s="108">
        <f t="shared" si="513"/>
        <v>0</v>
      </c>
      <c r="Y212" s="108">
        <f t="shared" si="514"/>
        <v>0</v>
      </c>
      <c r="Z212" s="108">
        <f t="shared" si="540"/>
        <v>0</v>
      </c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>
        <f t="shared" si="411"/>
        <v>0</v>
      </c>
      <c r="AN212" s="108">
        <f t="shared" si="515"/>
        <v>0</v>
      </c>
      <c r="AO212" s="108">
        <f t="shared" si="516"/>
        <v>0</v>
      </c>
      <c r="AP212" s="108">
        <f t="shared" si="517"/>
        <v>0</v>
      </c>
      <c r="AQ212" s="108">
        <f t="shared" si="542"/>
        <v>0</v>
      </c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>
        <f t="shared" si="518"/>
        <v>0</v>
      </c>
      <c r="BE212" s="108">
        <f t="shared" si="519"/>
        <v>0</v>
      </c>
      <c r="BF212" s="108">
        <f t="shared" si="520"/>
        <v>0</v>
      </c>
      <c r="BG212" s="108">
        <f t="shared" si="521"/>
        <v>0</v>
      </c>
      <c r="BH212" s="108">
        <f t="shared" si="544"/>
        <v>0</v>
      </c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/>
      <c r="BU212" s="108">
        <f t="shared" si="522"/>
        <v>0</v>
      </c>
      <c r="BV212" s="108">
        <f t="shared" si="523"/>
        <v>0</v>
      </c>
      <c r="BW212" s="108">
        <f t="shared" si="524"/>
        <v>0</v>
      </c>
      <c r="BX212" s="108">
        <f t="shared" si="525"/>
        <v>0</v>
      </c>
      <c r="BY212" s="108">
        <f t="shared" si="546"/>
        <v>0</v>
      </c>
      <c r="BZ212" s="108"/>
      <c r="CA212" s="108"/>
      <c r="CB212" s="108"/>
      <c r="CC212" s="108"/>
      <c r="CD212" s="108"/>
      <c r="CE212" s="108"/>
      <c r="CF212" s="108"/>
      <c r="CG212" s="108"/>
      <c r="CH212" s="108"/>
      <c r="CI212" s="108"/>
      <c r="CJ212" s="108"/>
      <c r="CK212" s="108"/>
      <c r="CL212" s="108">
        <f t="shared" si="526"/>
        <v>0</v>
      </c>
      <c r="CM212" s="108">
        <v>0</v>
      </c>
      <c r="CN212" s="108">
        <v>0</v>
      </c>
      <c r="CO212" s="108">
        <v>0</v>
      </c>
      <c r="CP212" s="108">
        <v>0</v>
      </c>
      <c r="CQ212" s="108"/>
      <c r="CR212" s="108"/>
      <c r="CS212" s="108"/>
      <c r="CT212" s="108"/>
      <c r="CU212" s="108"/>
      <c r="CV212" s="108"/>
      <c r="CW212" s="108"/>
      <c r="CX212" s="108"/>
      <c r="CY212" s="108"/>
      <c r="CZ212" s="108"/>
      <c r="DA212" s="108"/>
      <c r="DB212" s="108"/>
      <c r="DC212" s="108">
        <f t="shared" si="537"/>
        <v>273668</v>
      </c>
      <c r="DD212" s="108">
        <v>0</v>
      </c>
      <c r="DE212" s="108">
        <v>0</v>
      </c>
      <c r="DF212" s="108">
        <v>0</v>
      </c>
      <c r="DG212" s="108">
        <v>273668</v>
      </c>
      <c r="DH212" s="108"/>
      <c r="DI212" s="108"/>
      <c r="DJ212" s="108"/>
      <c r="DK212" s="108"/>
      <c r="DL212" s="108"/>
      <c r="DM212" s="108"/>
      <c r="DN212" s="108"/>
      <c r="DO212" s="108"/>
      <c r="DP212" s="108"/>
      <c r="DQ212" s="108"/>
      <c r="DR212" s="108"/>
      <c r="DS212" s="108">
        <v>273668</v>
      </c>
      <c r="DT212" s="108">
        <f t="shared" si="527"/>
        <v>126369</v>
      </c>
      <c r="DU212" s="108">
        <v>3000</v>
      </c>
      <c r="DV212" s="108">
        <v>0</v>
      </c>
      <c r="DW212" s="108">
        <v>2632.7</v>
      </c>
      <c r="DX212" s="108">
        <v>120736.3</v>
      </c>
      <c r="DY212" s="108"/>
      <c r="DZ212" s="108"/>
      <c r="EA212" s="108">
        <v>3000</v>
      </c>
      <c r="EB212" s="108">
        <v>3000</v>
      </c>
      <c r="EC212" s="108">
        <v>3000</v>
      </c>
      <c r="ED212" s="108">
        <v>3000</v>
      </c>
      <c r="EE212" s="108">
        <v>3000</v>
      </c>
      <c r="EF212" s="108">
        <v>4307.7</v>
      </c>
      <c r="EG212" s="108">
        <v>5632.7</v>
      </c>
      <c r="EH212" s="108">
        <v>5632.7</v>
      </c>
      <c r="EI212" s="108">
        <v>8313.7999999999993</v>
      </c>
      <c r="EJ212" s="108">
        <v>126369</v>
      </c>
      <c r="EK212" s="108">
        <v>87777</v>
      </c>
      <c r="EL212" s="108">
        <v>0</v>
      </c>
      <c r="EM212" s="108">
        <v>0</v>
      </c>
      <c r="EN212" s="108">
        <v>74215.5</v>
      </c>
      <c r="EO212" s="108">
        <v>13561.5</v>
      </c>
      <c r="EP212" s="108"/>
      <c r="EQ212" s="108"/>
      <c r="ER212" s="108"/>
      <c r="ES212" s="108"/>
      <c r="ET212" s="108"/>
      <c r="EU212" s="108"/>
      <c r="EV212" s="108"/>
      <c r="EW212" s="108"/>
      <c r="EX212" s="108">
        <v>74215.5</v>
      </c>
      <c r="EY212" s="108">
        <v>78015.5</v>
      </c>
      <c r="EZ212" s="108">
        <v>78015.5</v>
      </c>
      <c r="FA212" s="108">
        <v>87777</v>
      </c>
      <c r="FB212" s="108">
        <v>147531</v>
      </c>
      <c r="FC212" s="108">
        <v>0</v>
      </c>
      <c r="FD212" s="108">
        <v>51745.7</v>
      </c>
      <c r="FE212" s="108">
        <v>27432.5</v>
      </c>
      <c r="FF212" s="108">
        <v>68352.800000000003</v>
      </c>
      <c r="FG212" s="108"/>
      <c r="FH212" s="108"/>
      <c r="FI212" s="108"/>
      <c r="FJ212" s="108"/>
      <c r="FK212" s="108"/>
      <c r="FL212" s="108">
        <v>51745.7</v>
      </c>
      <c r="FM212" s="108">
        <v>79178.2</v>
      </c>
      <c r="FN212" s="108">
        <v>79178.2</v>
      </c>
      <c r="FO212" s="108">
        <v>79178.2</v>
      </c>
      <c r="FP212" s="108">
        <v>79178.2</v>
      </c>
      <c r="FQ212" s="108">
        <v>79178.2</v>
      </c>
      <c r="FR212" s="108">
        <v>147531</v>
      </c>
      <c r="FS212" s="108">
        <v>17185</v>
      </c>
      <c r="FT212" s="108">
        <v>-50</v>
      </c>
      <c r="FU212" s="108">
        <v>8470.6</v>
      </c>
      <c r="FV212" s="108">
        <v>1893.9</v>
      </c>
      <c r="FW212" s="108">
        <v>6870.5</v>
      </c>
      <c r="FX212" s="108">
        <v>-50</v>
      </c>
      <c r="FY212" s="108">
        <v>-50</v>
      </c>
      <c r="FZ212" s="108">
        <v>-50</v>
      </c>
      <c r="GA212" s="108">
        <v>-64</v>
      </c>
      <c r="GB212" s="108">
        <v>1639.5</v>
      </c>
      <c r="GC212" s="108">
        <v>8420.6</v>
      </c>
      <c r="GD212" s="108">
        <v>9431.6</v>
      </c>
      <c r="GE212" s="108">
        <v>10134.799999999999</v>
      </c>
      <c r="GF212" s="108">
        <v>10314.5</v>
      </c>
      <c r="GG212" s="108">
        <v>10416.9</v>
      </c>
      <c r="GH212" s="108">
        <v>12635.8</v>
      </c>
      <c r="GI212" s="108">
        <v>17185</v>
      </c>
      <c r="GJ212" s="108">
        <v>56212.7</v>
      </c>
      <c r="GK212" s="108">
        <v>8342.2999999999993</v>
      </c>
      <c r="GL212" s="108">
        <v>3585.3</v>
      </c>
      <c r="GM212" s="108">
        <v>9215.9</v>
      </c>
      <c r="GN212" s="108">
        <v>35069.199999999997</v>
      </c>
      <c r="GO212" s="108">
        <v>1468.1</v>
      </c>
      <c r="GP212" s="108">
        <v>4834.8999999999996</v>
      </c>
      <c r="GQ212" s="108">
        <v>8342.2999999999993</v>
      </c>
      <c r="GR212" s="108">
        <v>11349.4</v>
      </c>
      <c r="GS212" s="108">
        <v>11734</v>
      </c>
      <c r="GT212" s="108">
        <v>11927.6</v>
      </c>
      <c r="GU212" s="108">
        <v>11953.5</v>
      </c>
      <c r="GV212" s="108">
        <v>21136.400000000001</v>
      </c>
      <c r="GW212" s="108">
        <v>21143.5</v>
      </c>
      <c r="GX212" s="108">
        <v>24079.599999999999</v>
      </c>
      <c r="GY212" s="108">
        <v>53243.3</v>
      </c>
      <c r="GZ212" s="108">
        <v>56212.7</v>
      </c>
      <c r="HA212" s="108">
        <v>120665.3</v>
      </c>
      <c r="HB212" s="108">
        <v>56505.3</v>
      </c>
      <c r="HC212" s="108">
        <v>7220.3</v>
      </c>
      <c r="HD212" s="108">
        <v>11554.5</v>
      </c>
      <c r="HE212" s="108">
        <v>45385.2</v>
      </c>
      <c r="HF212" s="108"/>
      <c r="HG212" s="108"/>
      <c r="HH212" s="108">
        <v>56505.3</v>
      </c>
      <c r="HI212" s="108">
        <v>61098</v>
      </c>
      <c r="HJ212" s="108">
        <v>62725.7</v>
      </c>
      <c r="HK212" s="108">
        <v>63725.599999999999</v>
      </c>
      <c r="HL212" s="108">
        <v>63725.599999999999</v>
      </c>
      <c r="HM212" s="108">
        <v>63725.599999999999</v>
      </c>
      <c r="HN212" s="108">
        <v>75280.100000000006</v>
      </c>
      <c r="HO212" s="108">
        <v>76280.100000000006</v>
      </c>
      <c r="HP212" s="108">
        <v>76280.100000000006</v>
      </c>
      <c r="HQ212" s="108">
        <v>120665.3</v>
      </c>
      <c r="HR212" s="108">
        <v>119737.2</v>
      </c>
      <c r="HS212" s="108">
        <v>8388.9</v>
      </c>
      <c r="HT212" s="108">
        <v>2501</v>
      </c>
      <c r="HU212" s="108">
        <v>0</v>
      </c>
      <c r="HV212" s="108">
        <v>108847.3</v>
      </c>
      <c r="HW212" s="108"/>
      <c r="HX212" s="108"/>
      <c r="HY212" s="108">
        <v>8388.9</v>
      </c>
      <c r="HZ212" s="108">
        <v>8388.9</v>
      </c>
      <c r="IA212" s="108">
        <v>10388.6</v>
      </c>
      <c r="IB212" s="108">
        <v>10889.9</v>
      </c>
      <c r="IC212" s="108">
        <v>10889.9</v>
      </c>
      <c r="ID212" s="108">
        <v>10889.9</v>
      </c>
      <c r="IE212" s="108">
        <v>10889.9</v>
      </c>
      <c r="IF212" s="108">
        <v>10889.9</v>
      </c>
      <c r="IG212" s="108">
        <v>20775.900000000001</v>
      </c>
      <c r="IH212" s="108">
        <v>119737.2</v>
      </c>
    </row>
    <row r="213" spans="1:242" s="32" customFormat="1" ht="12.95" customHeight="1" x14ac:dyDescent="0.2">
      <c r="A213" s="112" t="s">
        <v>417</v>
      </c>
      <c r="B213" s="51">
        <v>203</v>
      </c>
      <c r="C213" s="51" t="s">
        <v>418</v>
      </c>
      <c r="D213" s="33"/>
      <c r="E213" s="108">
        <f t="shared" si="407"/>
        <v>0</v>
      </c>
      <c r="F213" s="108">
        <f t="shared" si="509"/>
        <v>0</v>
      </c>
      <c r="G213" s="108">
        <f t="shared" si="510"/>
        <v>0</v>
      </c>
      <c r="H213" s="108">
        <f t="shared" si="511"/>
        <v>0</v>
      </c>
      <c r="I213" s="108">
        <f t="shared" si="538"/>
        <v>0</v>
      </c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>
        <f t="shared" si="409"/>
        <v>0</v>
      </c>
      <c r="W213" s="108">
        <f t="shared" si="512"/>
        <v>0</v>
      </c>
      <c r="X213" s="108">
        <f t="shared" si="513"/>
        <v>0</v>
      </c>
      <c r="Y213" s="108">
        <f t="shared" si="514"/>
        <v>0</v>
      </c>
      <c r="Z213" s="108">
        <f t="shared" si="540"/>
        <v>0</v>
      </c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>
        <f t="shared" si="411"/>
        <v>0</v>
      </c>
      <c r="AN213" s="108">
        <f t="shared" si="515"/>
        <v>0</v>
      </c>
      <c r="AO213" s="108">
        <f t="shared" si="516"/>
        <v>0</v>
      </c>
      <c r="AP213" s="108">
        <f t="shared" si="517"/>
        <v>0</v>
      </c>
      <c r="AQ213" s="108">
        <f t="shared" si="542"/>
        <v>0</v>
      </c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>
        <f t="shared" si="518"/>
        <v>0</v>
      </c>
      <c r="BE213" s="108">
        <f t="shared" si="519"/>
        <v>0</v>
      </c>
      <c r="BF213" s="108">
        <f t="shared" si="520"/>
        <v>0</v>
      </c>
      <c r="BG213" s="108">
        <f t="shared" si="521"/>
        <v>0</v>
      </c>
      <c r="BH213" s="108">
        <f t="shared" si="544"/>
        <v>0</v>
      </c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/>
      <c r="BU213" s="108">
        <f t="shared" si="522"/>
        <v>0</v>
      </c>
      <c r="BV213" s="108">
        <f t="shared" si="523"/>
        <v>0</v>
      </c>
      <c r="BW213" s="108">
        <f t="shared" si="524"/>
        <v>0</v>
      </c>
      <c r="BX213" s="108">
        <f t="shared" si="525"/>
        <v>0</v>
      </c>
      <c r="BY213" s="108">
        <f t="shared" si="546"/>
        <v>0</v>
      </c>
      <c r="BZ213" s="108"/>
      <c r="CA213" s="108"/>
      <c r="CB213" s="108"/>
      <c r="CC213" s="108"/>
      <c r="CD213" s="108"/>
      <c r="CE213" s="108"/>
      <c r="CF213" s="108"/>
      <c r="CG213" s="108"/>
      <c r="CH213" s="108"/>
      <c r="CI213" s="108"/>
      <c r="CJ213" s="108"/>
      <c r="CK213" s="108"/>
      <c r="CL213" s="108">
        <f t="shared" si="526"/>
        <v>0</v>
      </c>
      <c r="CM213" s="108">
        <v>0</v>
      </c>
      <c r="CN213" s="108">
        <v>0</v>
      </c>
      <c r="CO213" s="108">
        <v>0</v>
      </c>
      <c r="CP213" s="108">
        <v>0</v>
      </c>
      <c r="CQ213" s="108"/>
      <c r="CR213" s="108"/>
      <c r="CS213" s="108"/>
      <c r="CT213" s="108"/>
      <c r="CU213" s="108"/>
      <c r="CV213" s="108"/>
      <c r="CW213" s="108"/>
      <c r="CX213" s="108"/>
      <c r="CY213" s="108"/>
      <c r="CZ213" s="108"/>
      <c r="DA213" s="108"/>
      <c r="DB213" s="108"/>
      <c r="DC213" s="108">
        <f t="shared" si="537"/>
        <v>0</v>
      </c>
      <c r="DD213" s="108">
        <v>0</v>
      </c>
      <c r="DE213" s="108">
        <v>0</v>
      </c>
      <c r="DF213" s="108">
        <v>0</v>
      </c>
      <c r="DG213" s="108">
        <v>0</v>
      </c>
      <c r="DH213" s="108"/>
      <c r="DI213" s="108"/>
      <c r="DJ213" s="108"/>
      <c r="DK213" s="108"/>
      <c r="DL213" s="108"/>
      <c r="DM213" s="108"/>
      <c r="DN213" s="108"/>
      <c r="DO213" s="108"/>
      <c r="DP213" s="108"/>
      <c r="DQ213" s="108"/>
      <c r="DR213" s="108"/>
      <c r="DS213" s="108"/>
      <c r="DT213" s="108">
        <f t="shared" si="527"/>
        <v>0</v>
      </c>
      <c r="DU213" s="108">
        <v>0</v>
      </c>
      <c r="DV213" s="108">
        <v>0</v>
      </c>
      <c r="DW213" s="108">
        <v>0</v>
      </c>
      <c r="DX213" s="108">
        <v>0</v>
      </c>
      <c r="DY213" s="108"/>
      <c r="DZ213" s="108"/>
      <c r="EA213" s="108"/>
      <c r="EB213" s="108"/>
      <c r="EC213" s="108"/>
      <c r="ED213" s="108"/>
      <c r="EE213" s="108"/>
      <c r="EF213" s="108"/>
      <c r="EG213" s="108"/>
      <c r="EH213" s="108"/>
      <c r="EI213" s="108"/>
      <c r="EJ213" s="108"/>
      <c r="EK213" s="108">
        <v>0</v>
      </c>
      <c r="EL213" s="108">
        <v>0</v>
      </c>
      <c r="EM213" s="108">
        <v>0</v>
      </c>
      <c r="EN213" s="108">
        <v>0</v>
      </c>
      <c r="EO213" s="108">
        <v>0</v>
      </c>
      <c r="EP213" s="108"/>
      <c r="EQ213" s="108"/>
      <c r="ER213" s="108"/>
      <c r="ES213" s="108"/>
      <c r="ET213" s="108"/>
      <c r="EU213" s="108"/>
      <c r="EV213" s="108"/>
      <c r="EW213" s="108"/>
      <c r="EX213" s="108"/>
      <c r="EY213" s="108"/>
      <c r="EZ213" s="108"/>
      <c r="FA213" s="108"/>
      <c r="FB213" s="108">
        <v>0</v>
      </c>
      <c r="FC213" s="108">
        <v>0</v>
      </c>
      <c r="FD213" s="108">
        <v>0</v>
      </c>
      <c r="FE213" s="108">
        <v>0</v>
      </c>
      <c r="FF213" s="108">
        <v>0</v>
      </c>
      <c r="FG213" s="108"/>
      <c r="FH213" s="108"/>
      <c r="FI213" s="108"/>
      <c r="FJ213" s="108"/>
      <c r="FK213" s="108"/>
      <c r="FL213" s="108"/>
      <c r="FM213" s="108"/>
      <c r="FN213" s="108"/>
      <c r="FO213" s="108"/>
      <c r="FP213" s="108"/>
      <c r="FQ213" s="108"/>
      <c r="FR213" s="108"/>
      <c r="FS213" s="108"/>
      <c r="FT213" s="108"/>
      <c r="FU213" s="108"/>
      <c r="FV213" s="108"/>
      <c r="FW213" s="108">
        <v>0</v>
      </c>
      <c r="FX213" s="108"/>
      <c r="FY213" s="108"/>
      <c r="FZ213" s="108"/>
      <c r="GA213" s="108"/>
      <c r="GB213" s="108"/>
      <c r="GC213" s="108"/>
      <c r="GD213" s="108"/>
      <c r="GE213" s="108"/>
      <c r="GF213" s="108"/>
      <c r="GG213" s="108"/>
      <c r="GH213" s="108"/>
      <c r="GI213" s="108"/>
      <c r="GJ213" s="108"/>
      <c r="GK213" s="108"/>
      <c r="GL213" s="108"/>
      <c r="GM213" s="108"/>
      <c r="GN213" s="108"/>
      <c r="GO213" s="108"/>
      <c r="GP213" s="108"/>
      <c r="GQ213" s="108"/>
      <c r="GR213" s="108"/>
      <c r="GS213" s="108"/>
      <c r="GT213" s="108"/>
      <c r="GU213" s="108"/>
      <c r="GV213" s="108"/>
      <c r="GW213" s="108"/>
      <c r="GX213" s="108"/>
      <c r="GY213" s="108"/>
      <c r="GZ213" s="108"/>
      <c r="HA213" s="108">
        <v>3681.5</v>
      </c>
      <c r="HB213" s="108"/>
      <c r="HC213" s="108"/>
      <c r="HD213" s="108"/>
      <c r="HE213" s="108">
        <v>3681.5</v>
      </c>
      <c r="HF213" s="108"/>
      <c r="HG213" s="108"/>
      <c r="HH213" s="108"/>
      <c r="HI213" s="108"/>
      <c r="HJ213" s="108"/>
      <c r="HK213" s="108"/>
      <c r="HL213" s="108"/>
      <c r="HM213" s="108"/>
      <c r="HN213" s="108"/>
      <c r="HO213" s="108"/>
      <c r="HP213" s="108"/>
      <c r="HQ213" s="108">
        <v>3681.5</v>
      </c>
      <c r="HR213" s="108">
        <v>15759.4</v>
      </c>
      <c r="HS213" s="108">
        <v>2285.8000000000002</v>
      </c>
      <c r="HT213" s="108">
        <v>3796.1</v>
      </c>
      <c r="HU213" s="108">
        <v>3526.7</v>
      </c>
      <c r="HV213" s="108">
        <v>6150.8</v>
      </c>
      <c r="HW213" s="108">
        <v>184.5</v>
      </c>
      <c r="HX213" s="108">
        <v>406.9</v>
      </c>
      <c r="HY213" s="108">
        <v>2285.8000000000002</v>
      </c>
      <c r="HZ213" s="108">
        <v>3038.3</v>
      </c>
      <c r="IA213" s="108">
        <v>3281.9</v>
      </c>
      <c r="IB213" s="108">
        <v>6081.9</v>
      </c>
      <c r="IC213" s="108">
        <v>7236.3</v>
      </c>
      <c r="ID213" s="108">
        <v>8127.1</v>
      </c>
      <c r="IE213" s="108">
        <v>9608.6</v>
      </c>
      <c r="IF213" s="108">
        <v>11024.7</v>
      </c>
      <c r="IG213" s="108">
        <v>11856.8</v>
      </c>
      <c r="IH213" s="108">
        <v>15759.4</v>
      </c>
    </row>
    <row r="214" spans="1:242" s="32" customFormat="1" ht="24" customHeight="1" x14ac:dyDescent="0.2">
      <c r="A214" s="112" t="s">
        <v>419</v>
      </c>
      <c r="B214" s="51">
        <v>204</v>
      </c>
      <c r="C214" s="51" t="s">
        <v>420</v>
      </c>
      <c r="D214" s="30"/>
      <c r="E214" s="108">
        <f t="shared" si="407"/>
        <v>0</v>
      </c>
      <c r="F214" s="108">
        <f t="shared" si="509"/>
        <v>0</v>
      </c>
      <c r="G214" s="108">
        <f t="shared" si="510"/>
        <v>0</v>
      </c>
      <c r="H214" s="108">
        <f t="shared" si="511"/>
        <v>0</v>
      </c>
      <c r="I214" s="108">
        <f t="shared" si="538"/>
        <v>0</v>
      </c>
      <c r="J214" s="108">
        <f t="shared" ref="J214:U214" si="561">J215+J218</f>
        <v>0</v>
      </c>
      <c r="K214" s="108">
        <f t="shared" si="561"/>
        <v>0</v>
      </c>
      <c r="L214" s="108">
        <f t="shared" si="561"/>
        <v>0</v>
      </c>
      <c r="M214" s="108">
        <f t="shared" si="561"/>
        <v>0</v>
      </c>
      <c r="N214" s="108">
        <f t="shared" si="561"/>
        <v>0</v>
      </c>
      <c r="O214" s="108">
        <f t="shared" si="561"/>
        <v>0</v>
      </c>
      <c r="P214" s="108">
        <f t="shared" si="561"/>
        <v>0</v>
      </c>
      <c r="Q214" s="108">
        <f t="shared" si="561"/>
        <v>0</v>
      </c>
      <c r="R214" s="108">
        <f t="shared" si="561"/>
        <v>0</v>
      </c>
      <c r="S214" s="108">
        <f t="shared" si="561"/>
        <v>0</v>
      </c>
      <c r="T214" s="108">
        <f t="shared" si="561"/>
        <v>0</v>
      </c>
      <c r="U214" s="108">
        <f t="shared" si="561"/>
        <v>0</v>
      </c>
      <c r="V214" s="108">
        <f t="shared" si="409"/>
        <v>0</v>
      </c>
      <c r="W214" s="108">
        <f t="shared" si="512"/>
        <v>0</v>
      </c>
      <c r="X214" s="108">
        <f t="shared" si="513"/>
        <v>0</v>
      </c>
      <c r="Y214" s="108">
        <f t="shared" si="514"/>
        <v>0</v>
      </c>
      <c r="Z214" s="108">
        <f t="shared" si="540"/>
        <v>0</v>
      </c>
      <c r="AA214" s="108">
        <f t="shared" ref="AA214:AL214" si="562">AA215+AA218</f>
        <v>0</v>
      </c>
      <c r="AB214" s="108">
        <f t="shared" si="562"/>
        <v>0</v>
      </c>
      <c r="AC214" s="108">
        <f t="shared" si="562"/>
        <v>0</v>
      </c>
      <c r="AD214" s="108">
        <f t="shared" si="562"/>
        <v>0</v>
      </c>
      <c r="AE214" s="108">
        <f t="shared" si="562"/>
        <v>0</v>
      </c>
      <c r="AF214" s="108">
        <f t="shared" si="562"/>
        <v>0</v>
      </c>
      <c r="AG214" s="108">
        <f t="shared" si="562"/>
        <v>0</v>
      </c>
      <c r="AH214" s="108">
        <f t="shared" si="562"/>
        <v>0</v>
      </c>
      <c r="AI214" s="108">
        <f t="shared" si="562"/>
        <v>0</v>
      </c>
      <c r="AJ214" s="108">
        <f t="shared" si="562"/>
        <v>0</v>
      </c>
      <c r="AK214" s="108">
        <f t="shared" si="562"/>
        <v>0</v>
      </c>
      <c r="AL214" s="108">
        <f t="shared" si="562"/>
        <v>0</v>
      </c>
      <c r="AM214" s="108">
        <f t="shared" si="411"/>
        <v>0</v>
      </c>
      <c r="AN214" s="108">
        <f t="shared" si="515"/>
        <v>0</v>
      </c>
      <c r="AO214" s="108">
        <f t="shared" si="516"/>
        <v>0</v>
      </c>
      <c r="AP214" s="108">
        <f t="shared" si="517"/>
        <v>0</v>
      </c>
      <c r="AQ214" s="108">
        <f t="shared" si="542"/>
        <v>0</v>
      </c>
      <c r="AR214" s="108">
        <f t="shared" ref="AR214:BC214" si="563">AR215+AR218</f>
        <v>0</v>
      </c>
      <c r="AS214" s="108">
        <f t="shared" si="563"/>
        <v>0</v>
      </c>
      <c r="AT214" s="108">
        <f t="shared" si="563"/>
        <v>0</v>
      </c>
      <c r="AU214" s="108">
        <f t="shared" si="563"/>
        <v>0</v>
      </c>
      <c r="AV214" s="108">
        <f t="shared" si="563"/>
        <v>0</v>
      </c>
      <c r="AW214" s="108">
        <f t="shared" si="563"/>
        <v>0</v>
      </c>
      <c r="AX214" s="108">
        <f t="shared" si="563"/>
        <v>0</v>
      </c>
      <c r="AY214" s="108">
        <f t="shared" si="563"/>
        <v>0</v>
      </c>
      <c r="AZ214" s="108">
        <f t="shared" si="563"/>
        <v>0</v>
      </c>
      <c r="BA214" s="108">
        <f t="shared" si="563"/>
        <v>0</v>
      </c>
      <c r="BB214" s="108">
        <f t="shared" si="563"/>
        <v>0</v>
      </c>
      <c r="BC214" s="108">
        <f t="shared" si="563"/>
        <v>0</v>
      </c>
      <c r="BD214" s="108">
        <f t="shared" si="518"/>
        <v>0</v>
      </c>
      <c r="BE214" s="108">
        <f t="shared" si="519"/>
        <v>0</v>
      </c>
      <c r="BF214" s="108">
        <f t="shared" si="520"/>
        <v>0</v>
      </c>
      <c r="BG214" s="108">
        <f t="shared" si="521"/>
        <v>0</v>
      </c>
      <c r="BH214" s="108">
        <f t="shared" si="544"/>
        <v>0</v>
      </c>
      <c r="BI214" s="108">
        <f t="shared" ref="BI214:BT214" si="564">BI215+BI218</f>
        <v>0</v>
      </c>
      <c r="BJ214" s="108">
        <f t="shared" si="564"/>
        <v>0</v>
      </c>
      <c r="BK214" s="108">
        <f t="shared" si="564"/>
        <v>0</v>
      </c>
      <c r="BL214" s="108">
        <f t="shared" si="564"/>
        <v>0</v>
      </c>
      <c r="BM214" s="108">
        <f t="shared" si="564"/>
        <v>0</v>
      </c>
      <c r="BN214" s="108">
        <f t="shared" si="564"/>
        <v>0</v>
      </c>
      <c r="BO214" s="108">
        <f t="shared" si="564"/>
        <v>0</v>
      </c>
      <c r="BP214" s="108">
        <f t="shared" si="564"/>
        <v>0</v>
      </c>
      <c r="BQ214" s="108">
        <f t="shared" si="564"/>
        <v>0</v>
      </c>
      <c r="BR214" s="108">
        <f t="shared" si="564"/>
        <v>0</v>
      </c>
      <c r="BS214" s="108">
        <f t="shared" si="564"/>
        <v>0</v>
      </c>
      <c r="BT214" s="108">
        <f t="shared" si="564"/>
        <v>0</v>
      </c>
      <c r="BU214" s="108">
        <f t="shared" si="522"/>
        <v>0</v>
      </c>
      <c r="BV214" s="108">
        <f t="shared" si="523"/>
        <v>0</v>
      </c>
      <c r="BW214" s="108">
        <f t="shared" si="524"/>
        <v>0</v>
      </c>
      <c r="BX214" s="108">
        <f t="shared" si="525"/>
        <v>0</v>
      </c>
      <c r="BY214" s="108">
        <f t="shared" si="546"/>
        <v>0</v>
      </c>
      <c r="BZ214" s="108">
        <f t="shared" ref="BZ214:CK214" si="565">BZ215+BZ218</f>
        <v>0</v>
      </c>
      <c r="CA214" s="108">
        <f t="shared" si="565"/>
        <v>0</v>
      </c>
      <c r="CB214" s="108">
        <f t="shared" si="565"/>
        <v>0</v>
      </c>
      <c r="CC214" s="108">
        <f t="shared" si="565"/>
        <v>0</v>
      </c>
      <c r="CD214" s="108">
        <f t="shared" si="565"/>
        <v>0</v>
      </c>
      <c r="CE214" s="108">
        <f t="shared" si="565"/>
        <v>0</v>
      </c>
      <c r="CF214" s="108">
        <f t="shared" si="565"/>
        <v>0</v>
      </c>
      <c r="CG214" s="108">
        <f t="shared" si="565"/>
        <v>0</v>
      </c>
      <c r="CH214" s="108">
        <f t="shared" si="565"/>
        <v>0</v>
      </c>
      <c r="CI214" s="108">
        <f t="shared" si="565"/>
        <v>0</v>
      </c>
      <c r="CJ214" s="108">
        <f t="shared" si="565"/>
        <v>0</v>
      </c>
      <c r="CK214" s="108">
        <f t="shared" si="565"/>
        <v>0</v>
      </c>
      <c r="CL214" s="108">
        <f t="shared" si="526"/>
        <v>0</v>
      </c>
      <c r="CM214" s="108">
        <v>0</v>
      </c>
      <c r="CN214" s="108">
        <v>0</v>
      </c>
      <c r="CO214" s="108">
        <v>0</v>
      </c>
      <c r="CP214" s="108">
        <v>0</v>
      </c>
      <c r="CQ214" s="108">
        <f t="shared" ref="CQ214:DB214" si="566">CQ215+CQ218</f>
        <v>0</v>
      </c>
      <c r="CR214" s="108">
        <f t="shared" si="566"/>
        <v>0</v>
      </c>
      <c r="CS214" s="108">
        <f t="shared" si="566"/>
        <v>0</v>
      </c>
      <c r="CT214" s="108">
        <v>0</v>
      </c>
      <c r="CU214" s="108">
        <f t="shared" si="566"/>
        <v>0</v>
      </c>
      <c r="CV214" s="108">
        <f t="shared" si="566"/>
        <v>0</v>
      </c>
      <c r="CW214" s="108">
        <f t="shared" si="566"/>
        <v>0</v>
      </c>
      <c r="CX214" s="108">
        <f t="shared" si="566"/>
        <v>0</v>
      </c>
      <c r="CY214" s="108">
        <f t="shared" si="566"/>
        <v>0</v>
      </c>
      <c r="CZ214" s="108">
        <f t="shared" si="566"/>
        <v>0</v>
      </c>
      <c r="DA214" s="108">
        <f t="shared" si="566"/>
        <v>0</v>
      </c>
      <c r="DB214" s="108">
        <f t="shared" si="566"/>
        <v>0</v>
      </c>
      <c r="DC214" s="108">
        <f t="shared" si="537"/>
        <v>0</v>
      </c>
      <c r="DD214" s="108">
        <v>0</v>
      </c>
      <c r="DE214" s="108">
        <v>0</v>
      </c>
      <c r="DF214" s="108">
        <v>0</v>
      </c>
      <c r="DG214" s="108">
        <v>0</v>
      </c>
      <c r="DH214" s="108">
        <f t="shared" ref="DH214:DS214" si="567">DH215+DH218</f>
        <v>0</v>
      </c>
      <c r="DI214" s="108">
        <f t="shared" si="567"/>
        <v>0</v>
      </c>
      <c r="DJ214" s="108">
        <f t="shared" si="567"/>
        <v>0</v>
      </c>
      <c r="DK214" s="108">
        <f t="shared" si="567"/>
        <v>0</v>
      </c>
      <c r="DL214" s="108">
        <f t="shared" si="567"/>
        <v>0</v>
      </c>
      <c r="DM214" s="108">
        <f t="shared" si="567"/>
        <v>0</v>
      </c>
      <c r="DN214" s="108">
        <f t="shared" si="567"/>
        <v>0</v>
      </c>
      <c r="DO214" s="108">
        <f t="shared" si="567"/>
        <v>0</v>
      </c>
      <c r="DP214" s="108">
        <f t="shared" si="567"/>
        <v>0</v>
      </c>
      <c r="DQ214" s="108">
        <f t="shared" si="567"/>
        <v>0</v>
      </c>
      <c r="DR214" s="108">
        <f t="shared" si="567"/>
        <v>0</v>
      </c>
      <c r="DS214" s="108">
        <f t="shared" si="567"/>
        <v>0</v>
      </c>
      <c r="DT214" s="108">
        <f t="shared" si="527"/>
        <v>0</v>
      </c>
      <c r="DU214" s="108">
        <v>0</v>
      </c>
      <c r="DV214" s="108">
        <v>0</v>
      </c>
      <c r="DW214" s="108">
        <v>0</v>
      </c>
      <c r="DX214" s="108">
        <v>0</v>
      </c>
      <c r="DY214" s="108">
        <f t="shared" ref="DY214:EJ214" si="568">DY215+DY218</f>
        <v>0</v>
      </c>
      <c r="DZ214" s="108">
        <f t="shared" si="568"/>
        <v>0</v>
      </c>
      <c r="EA214" s="108">
        <f t="shared" si="568"/>
        <v>0</v>
      </c>
      <c r="EB214" s="108">
        <f t="shared" si="568"/>
        <v>0</v>
      </c>
      <c r="EC214" s="108">
        <f t="shared" si="568"/>
        <v>0</v>
      </c>
      <c r="ED214" s="108">
        <f t="shared" si="568"/>
        <v>0</v>
      </c>
      <c r="EE214" s="108">
        <f t="shared" si="568"/>
        <v>0</v>
      </c>
      <c r="EF214" s="108">
        <f t="shared" si="568"/>
        <v>0</v>
      </c>
      <c r="EG214" s="108">
        <f t="shared" si="568"/>
        <v>0</v>
      </c>
      <c r="EH214" s="108">
        <f t="shared" si="568"/>
        <v>0</v>
      </c>
      <c r="EI214" s="108">
        <f t="shared" si="568"/>
        <v>0</v>
      </c>
      <c r="EJ214" s="108">
        <f t="shared" si="568"/>
        <v>0</v>
      </c>
      <c r="EK214" s="108">
        <v>0</v>
      </c>
      <c r="EL214" s="108">
        <v>0</v>
      </c>
      <c r="EM214" s="108">
        <v>0</v>
      </c>
      <c r="EN214" s="108">
        <v>0</v>
      </c>
      <c r="EO214" s="108">
        <v>0</v>
      </c>
      <c r="EP214" s="108">
        <f t="shared" ref="EP214:EW214" si="569">EP215+EP218</f>
        <v>0</v>
      </c>
      <c r="EQ214" s="108">
        <f t="shared" si="569"/>
        <v>0</v>
      </c>
      <c r="ER214" s="108">
        <f t="shared" si="569"/>
        <v>0</v>
      </c>
      <c r="ES214" s="108">
        <f t="shared" si="569"/>
        <v>0</v>
      </c>
      <c r="ET214" s="108">
        <f t="shared" si="569"/>
        <v>0</v>
      </c>
      <c r="EU214" s="108">
        <f t="shared" si="569"/>
        <v>0</v>
      </c>
      <c r="EV214" s="108">
        <f t="shared" si="569"/>
        <v>0</v>
      </c>
      <c r="EW214" s="108">
        <f t="shared" si="569"/>
        <v>0</v>
      </c>
      <c r="EX214" s="108">
        <v>0</v>
      </c>
      <c r="EY214" s="108">
        <v>0</v>
      </c>
      <c r="EZ214" s="108">
        <v>0</v>
      </c>
      <c r="FA214" s="108">
        <v>0</v>
      </c>
      <c r="FB214" s="108">
        <v>0</v>
      </c>
      <c r="FC214" s="108">
        <v>0</v>
      </c>
      <c r="FD214" s="108">
        <v>0</v>
      </c>
      <c r="FE214" s="108">
        <v>0</v>
      </c>
      <c r="FF214" s="108">
        <v>0</v>
      </c>
      <c r="FG214" s="108"/>
      <c r="FH214" s="108"/>
      <c r="FI214" s="108"/>
      <c r="FJ214" s="108"/>
      <c r="FK214" s="108"/>
      <c r="FL214" s="108"/>
      <c r="FM214" s="108"/>
      <c r="FN214" s="108"/>
      <c r="FO214" s="108"/>
      <c r="FP214" s="108"/>
      <c r="FQ214" s="108"/>
      <c r="FR214" s="108"/>
      <c r="FS214" s="108"/>
      <c r="FT214" s="108"/>
      <c r="FU214" s="108"/>
      <c r="FV214" s="108"/>
      <c r="FW214" s="108">
        <v>0</v>
      </c>
      <c r="FX214" s="108"/>
      <c r="FY214" s="108"/>
      <c r="FZ214" s="108"/>
      <c r="GA214" s="108"/>
      <c r="GB214" s="108"/>
      <c r="GC214" s="108"/>
      <c r="GD214" s="108"/>
      <c r="GE214" s="108"/>
      <c r="GF214" s="108"/>
      <c r="GG214" s="108"/>
      <c r="GH214" s="108"/>
      <c r="GI214" s="108"/>
      <c r="GJ214" s="108"/>
      <c r="GK214" s="108"/>
      <c r="GL214" s="108"/>
      <c r="GM214" s="108"/>
      <c r="GN214" s="108"/>
      <c r="GO214" s="108"/>
      <c r="GP214" s="108"/>
      <c r="GQ214" s="108"/>
      <c r="GR214" s="108"/>
      <c r="GS214" s="108"/>
      <c r="GT214" s="108"/>
      <c r="GU214" s="108"/>
      <c r="GV214" s="108"/>
      <c r="GW214" s="108"/>
      <c r="GX214" s="108"/>
      <c r="GY214" s="108"/>
      <c r="GZ214" s="108"/>
      <c r="HA214" s="108"/>
      <c r="HB214" s="108"/>
      <c r="HC214" s="108"/>
      <c r="HD214" s="108"/>
      <c r="HE214" s="108"/>
      <c r="HF214" s="108"/>
      <c r="HG214" s="108"/>
      <c r="HH214" s="108"/>
      <c r="HI214" s="108"/>
      <c r="HJ214" s="108"/>
      <c r="HK214" s="108"/>
      <c r="HL214" s="108"/>
      <c r="HM214" s="108"/>
      <c r="HN214" s="108"/>
      <c r="HO214" s="108"/>
      <c r="HP214" s="108"/>
      <c r="HQ214" s="108"/>
      <c r="HR214" s="108"/>
      <c r="HS214" s="108"/>
      <c r="HT214" s="108"/>
      <c r="HU214" s="108"/>
      <c r="HV214" s="108"/>
      <c r="HW214" s="108"/>
      <c r="HX214" s="108"/>
      <c r="HY214" s="108"/>
      <c r="HZ214" s="108"/>
      <c r="IA214" s="108"/>
      <c r="IB214" s="108"/>
      <c r="IC214" s="108"/>
      <c r="ID214" s="108"/>
      <c r="IE214" s="108"/>
      <c r="IF214" s="108"/>
      <c r="IG214" s="108"/>
      <c r="IH214" s="108"/>
    </row>
    <row r="215" spans="1:242" s="32" customFormat="1" ht="12.95" customHeight="1" x14ac:dyDescent="0.2">
      <c r="A215" s="112" t="s">
        <v>421</v>
      </c>
      <c r="B215" s="51">
        <v>205</v>
      </c>
      <c r="C215" s="51" t="s">
        <v>422</v>
      </c>
      <c r="D215" s="30"/>
      <c r="E215" s="108">
        <f t="shared" si="407"/>
        <v>0</v>
      </c>
      <c r="F215" s="108">
        <f t="shared" si="509"/>
        <v>0</v>
      </c>
      <c r="G215" s="108">
        <f t="shared" si="510"/>
        <v>0</v>
      </c>
      <c r="H215" s="108">
        <f t="shared" si="511"/>
        <v>0</v>
      </c>
      <c r="I215" s="108">
        <f t="shared" si="538"/>
        <v>0</v>
      </c>
      <c r="J215" s="108">
        <f t="shared" ref="J215:U215" si="570">J216+J217</f>
        <v>0</v>
      </c>
      <c r="K215" s="108">
        <f t="shared" si="570"/>
        <v>0</v>
      </c>
      <c r="L215" s="108">
        <f t="shared" si="570"/>
        <v>0</v>
      </c>
      <c r="M215" s="108">
        <f t="shared" si="570"/>
        <v>0</v>
      </c>
      <c r="N215" s="108">
        <f t="shared" si="570"/>
        <v>0</v>
      </c>
      <c r="O215" s="108">
        <f t="shared" si="570"/>
        <v>0</v>
      </c>
      <c r="P215" s="108">
        <f t="shared" si="570"/>
        <v>0</v>
      </c>
      <c r="Q215" s="108">
        <f t="shared" si="570"/>
        <v>0</v>
      </c>
      <c r="R215" s="108">
        <f t="shared" si="570"/>
        <v>0</v>
      </c>
      <c r="S215" s="108">
        <f t="shared" si="570"/>
        <v>0</v>
      </c>
      <c r="T215" s="108">
        <f t="shared" si="570"/>
        <v>0</v>
      </c>
      <c r="U215" s="108">
        <f t="shared" si="570"/>
        <v>0</v>
      </c>
      <c r="V215" s="108">
        <f t="shared" si="409"/>
        <v>0</v>
      </c>
      <c r="W215" s="108">
        <f t="shared" si="512"/>
        <v>0</v>
      </c>
      <c r="X215" s="108">
        <f t="shared" si="513"/>
        <v>0</v>
      </c>
      <c r="Y215" s="108">
        <f t="shared" si="514"/>
        <v>0</v>
      </c>
      <c r="Z215" s="108">
        <f t="shared" si="540"/>
        <v>0</v>
      </c>
      <c r="AA215" s="108">
        <f t="shared" ref="AA215:AL215" si="571">AA216+AA217</f>
        <v>0</v>
      </c>
      <c r="AB215" s="108">
        <f t="shared" si="571"/>
        <v>0</v>
      </c>
      <c r="AC215" s="108">
        <f t="shared" si="571"/>
        <v>0</v>
      </c>
      <c r="AD215" s="108">
        <f t="shared" si="571"/>
        <v>0</v>
      </c>
      <c r="AE215" s="108">
        <f t="shared" si="571"/>
        <v>0</v>
      </c>
      <c r="AF215" s="108">
        <f t="shared" si="571"/>
        <v>0</v>
      </c>
      <c r="AG215" s="108">
        <f t="shared" si="571"/>
        <v>0</v>
      </c>
      <c r="AH215" s="108">
        <f t="shared" si="571"/>
        <v>0</v>
      </c>
      <c r="AI215" s="108">
        <f t="shared" si="571"/>
        <v>0</v>
      </c>
      <c r="AJ215" s="108">
        <f t="shared" si="571"/>
        <v>0</v>
      </c>
      <c r="AK215" s="108">
        <f t="shared" si="571"/>
        <v>0</v>
      </c>
      <c r="AL215" s="108">
        <f t="shared" si="571"/>
        <v>0</v>
      </c>
      <c r="AM215" s="108">
        <f t="shared" si="411"/>
        <v>0</v>
      </c>
      <c r="AN215" s="108">
        <f t="shared" si="515"/>
        <v>0</v>
      </c>
      <c r="AO215" s="108">
        <f t="shared" si="516"/>
        <v>0</v>
      </c>
      <c r="AP215" s="108">
        <f t="shared" si="517"/>
        <v>0</v>
      </c>
      <c r="AQ215" s="108">
        <f t="shared" si="542"/>
        <v>0</v>
      </c>
      <c r="AR215" s="108">
        <f t="shared" ref="AR215:BC215" si="572">AR216+AR217</f>
        <v>0</v>
      </c>
      <c r="AS215" s="108">
        <f t="shared" si="572"/>
        <v>0</v>
      </c>
      <c r="AT215" s="108">
        <f t="shared" si="572"/>
        <v>0</v>
      </c>
      <c r="AU215" s="108">
        <f t="shared" si="572"/>
        <v>0</v>
      </c>
      <c r="AV215" s="108">
        <f t="shared" si="572"/>
        <v>0</v>
      </c>
      <c r="AW215" s="108">
        <f t="shared" si="572"/>
        <v>0</v>
      </c>
      <c r="AX215" s="108">
        <f t="shared" si="572"/>
        <v>0</v>
      </c>
      <c r="AY215" s="108">
        <f t="shared" si="572"/>
        <v>0</v>
      </c>
      <c r="AZ215" s="108">
        <f t="shared" si="572"/>
        <v>0</v>
      </c>
      <c r="BA215" s="108">
        <f t="shared" si="572"/>
        <v>0</v>
      </c>
      <c r="BB215" s="108">
        <f t="shared" si="572"/>
        <v>0</v>
      </c>
      <c r="BC215" s="108">
        <f t="shared" si="572"/>
        <v>0</v>
      </c>
      <c r="BD215" s="108">
        <f t="shared" si="518"/>
        <v>0</v>
      </c>
      <c r="BE215" s="108">
        <f t="shared" si="519"/>
        <v>0</v>
      </c>
      <c r="BF215" s="108">
        <f t="shared" si="520"/>
        <v>0</v>
      </c>
      <c r="BG215" s="108">
        <f t="shared" si="521"/>
        <v>0</v>
      </c>
      <c r="BH215" s="108">
        <f t="shared" si="544"/>
        <v>0</v>
      </c>
      <c r="BI215" s="108">
        <f t="shared" ref="BI215:BT215" si="573">BI216+BI217</f>
        <v>0</v>
      </c>
      <c r="BJ215" s="108">
        <f t="shared" si="573"/>
        <v>0</v>
      </c>
      <c r="BK215" s="108">
        <f t="shared" si="573"/>
        <v>0</v>
      </c>
      <c r="BL215" s="108">
        <f t="shared" si="573"/>
        <v>0</v>
      </c>
      <c r="BM215" s="108">
        <f t="shared" si="573"/>
        <v>0</v>
      </c>
      <c r="BN215" s="108">
        <f t="shared" si="573"/>
        <v>0</v>
      </c>
      <c r="BO215" s="108">
        <f t="shared" si="573"/>
        <v>0</v>
      </c>
      <c r="BP215" s="108">
        <f t="shared" si="573"/>
        <v>0</v>
      </c>
      <c r="BQ215" s="108">
        <f t="shared" si="573"/>
        <v>0</v>
      </c>
      <c r="BR215" s="108">
        <f t="shared" si="573"/>
        <v>0</v>
      </c>
      <c r="BS215" s="108">
        <f t="shared" si="573"/>
        <v>0</v>
      </c>
      <c r="BT215" s="108">
        <f t="shared" si="573"/>
        <v>0</v>
      </c>
      <c r="BU215" s="108">
        <f t="shared" si="522"/>
        <v>0</v>
      </c>
      <c r="BV215" s="108">
        <f t="shared" si="523"/>
        <v>0</v>
      </c>
      <c r="BW215" s="108">
        <f t="shared" si="524"/>
        <v>0</v>
      </c>
      <c r="BX215" s="108">
        <f t="shared" si="525"/>
        <v>0</v>
      </c>
      <c r="BY215" s="108">
        <f t="shared" si="546"/>
        <v>0</v>
      </c>
      <c r="BZ215" s="108">
        <f t="shared" ref="BZ215:CK215" si="574">BZ216+BZ217</f>
        <v>0</v>
      </c>
      <c r="CA215" s="108">
        <f t="shared" si="574"/>
        <v>0</v>
      </c>
      <c r="CB215" s="108">
        <f t="shared" si="574"/>
        <v>0</v>
      </c>
      <c r="CC215" s="108">
        <f t="shared" si="574"/>
        <v>0</v>
      </c>
      <c r="CD215" s="108">
        <f t="shared" si="574"/>
        <v>0</v>
      </c>
      <c r="CE215" s="108">
        <f t="shared" si="574"/>
        <v>0</v>
      </c>
      <c r="CF215" s="108">
        <f t="shared" si="574"/>
        <v>0</v>
      </c>
      <c r="CG215" s="108">
        <f t="shared" si="574"/>
        <v>0</v>
      </c>
      <c r="CH215" s="108">
        <f t="shared" si="574"/>
        <v>0</v>
      </c>
      <c r="CI215" s="108">
        <f t="shared" si="574"/>
        <v>0</v>
      </c>
      <c r="CJ215" s="108">
        <f t="shared" si="574"/>
        <v>0</v>
      </c>
      <c r="CK215" s="108">
        <f t="shared" si="574"/>
        <v>0</v>
      </c>
      <c r="CL215" s="108">
        <f t="shared" si="526"/>
        <v>0</v>
      </c>
      <c r="CM215" s="108">
        <v>0</v>
      </c>
      <c r="CN215" s="108">
        <v>0</v>
      </c>
      <c r="CO215" s="108">
        <v>0</v>
      </c>
      <c r="CP215" s="108">
        <v>0</v>
      </c>
      <c r="CQ215" s="108">
        <f t="shared" ref="CQ215:DB215" si="575">CQ216+CQ217</f>
        <v>0</v>
      </c>
      <c r="CR215" s="108">
        <f t="shared" si="575"/>
        <v>0</v>
      </c>
      <c r="CS215" s="108">
        <f t="shared" si="575"/>
        <v>0</v>
      </c>
      <c r="CT215" s="108">
        <v>0</v>
      </c>
      <c r="CU215" s="108">
        <f t="shared" si="575"/>
        <v>0</v>
      </c>
      <c r="CV215" s="108">
        <f t="shared" si="575"/>
        <v>0</v>
      </c>
      <c r="CW215" s="108">
        <f t="shared" si="575"/>
        <v>0</v>
      </c>
      <c r="CX215" s="108">
        <f t="shared" si="575"/>
        <v>0</v>
      </c>
      <c r="CY215" s="108">
        <f t="shared" si="575"/>
        <v>0</v>
      </c>
      <c r="CZ215" s="108">
        <f t="shared" si="575"/>
        <v>0</v>
      </c>
      <c r="DA215" s="108">
        <f t="shared" si="575"/>
        <v>0</v>
      </c>
      <c r="DB215" s="108">
        <f t="shared" si="575"/>
        <v>0</v>
      </c>
      <c r="DC215" s="108">
        <f t="shared" si="537"/>
        <v>0</v>
      </c>
      <c r="DD215" s="108">
        <v>0</v>
      </c>
      <c r="DE215" s="108">
        <v>0</v>
      </c>
      <c r="DF215" s="108">
        <v>0</v>
      </c>
      <c r="DG215" s="108">
        <v>0</v>
      </c>
      <c r="DH215" s="108">
        <f t="shared" ref="DH215:DS215" si="576">DH216+DH217</f>
        <v>0</v>
      </c>
      <c r="DI215" s="108">
        <f t="shared" si="576"/>
        <v>0</v>
      </c>
      <c r="DJ215" s="108">
        <f t="shared" si="576"/>
        <v>0</v>
      </c>
      <c r="DK215" s="108">
        <f t="shared" si="576"/>
        <v>0</v>
      </c>
      <c r="DL215" s="108">
        <f t="shared" si="576"/>
        <v>0</v>
      </c>
      <c r="DM215" s="108">
        <f t="shared" si="576"/>
        <v>0</v>
      </c>
      <c r="DN215" s="108">
        <f t="shared" si="576"/>
        <v>0</v>
      </c>
      <c r="DO215" s="108">
        <f t="shared" si="576"/>
        <v>0</v>
      </c>
      <c r="DP215" s="108">
        <f t="shared" si="576"/>
        <v>0</v>
      </c>
      <c r="DQ215" s="108">
        <f t="shared" si="576"/>
        <v>0</v>
      </c>
      <c r="DR215" s="108">
        <f t="shared" si="576"/>
        <v>0</v>
      </c>
      <c r="DS215" s="108">
        <f t="shared" si="576"/>
        <v>0</v>
      </c>
      <c r="DT215" s="108">
        <f t="shared" si="527"/>
        <v>0</v>
      </c>
      <c r="DU215" s="108">
        <v>0</v>
      </c>
      <c r="DV215" s="108">
        <v>0</v>
      </c>
      <c r="DW215" s="108">
        <v>0</v>
      </c>
      <c r="DX215" s="108">
        <v>0</v>
      </c>
      <c r="DY215" s="108">
        <f t="shared" ref="DY215:EJ215" si="577">DY216+DY217</f>
        <v>0</v>
      </c>
      <c r="DZ215" s="108">
        <f t="shared" si="577"/>
        <v>0</v>
      </c>
      <c r="EA215" s="108">
        <f t="shared" si="577"/>
        <v>0</v>
      </c>
      <c r="EB215" s="108">
        <f t="shared" si="577"/>
        <v>0</v>
      </c>
      <c r="EC215" s="108">
        <f t="shared" si="577"/>
        <v>0</v>
      </c>
      <c r="ED215" s="108">
        <f t="shared" si="577"/>
        <v>0</v>
      </c>
      <c r="EE215" s="108">
        <f t="shared" si="577"/>
        <v>0</v>
      </c>
      <c r="EF215" s="108">
        <f t="shared" si="577"/>
        <v>0</v>
      </c>
      <c r="EG215" s="108">
        <f t="shared" si="577"/>
        <v>0</v>
      </c>
      <c r="EH215" s="108">
        <f t="shared" si="577"/>
        <v>0</v>
      </c>
      <c r="EI215" s="108">
        <f t="shared" si="577"/>
        <v>0</v>
      </c>
      <c r="EJ215" s="108">
        <f t="shared" si="577"/>
        <v>0</v>
      </c>
      <c r="EK215" s="108">
        <v>0</v>
      </c>
      <c r="EL215" s="108">
        <v>0</v>
      </c>
      <c r="EM215" s="108">
        <v>0</v>
      </c>
      <c r="EN215" s="108">
        <v>0</v>
      </c>
      <c r="EO215" s="108">
        <v>0</v>
      </c>
      <c r="EP215" s="108">
        <f t="shared" ref="EP215:EW215" si="578">EP216+EP217</f>
        <v>0</v>
      </c>
      <c r="EQ215" s="108">
        <f t="shared" si="578"/>
        <v>0</v>
      </c>
      <c r="ER215" s="108">
        <f t="shared" si="578"/>
        <v>0</v>
      </c>
      <c r="ES215" s="108">
        <f t="shared" si="578"/>
        <v>0</v>
      </c>
      <c r="ET215" s="108">
        <f t="shared" si="578"/>
        <v>0</v>
      </c>
      <c r="EU215" s="108">
        <f t="shared" si="578"/>
        <v>0</v>
      </c>
      <c r="EV215" s="108">
        <f t="shared" si="578"/>
        <v>0</v>
      </c>
      <c r="EW215" s="108">
        <f t="shared" si="578"/>
        <v>0</v>
      </c>
      <c r="EX215" s="108">
        <v>0</v>
      </c>
      <c r="EY215" s="108">
        <v>0</v>
      </c>
      <c r="EZ215" s="108">
        <v>0</v>
      </c>
      <c r="FA215" s="108">
        <v>0</v>
      </c>
      <c r="FB215" s="108">
        <v>0</v>
      </c>
      <c r="FC215" s="108">
        <v>0</v>
      </c>
      <c r="FD215" s="108">
        <v>0</v>
      </c>
      <c r="FE215" s="108">
        <v>0</v>
      </c>
      <c r="FF215" s="108">
        <v>0</v>
      </c>
      <c r="FG215" s="108"/>
      <c r="FH215" s="108"/>
      <c r="FI215" s="108"/>
      <c r="FJ215" s="108"/>
      <c r="FK215" s="108"/>
      <c r="FL215" s="108"/>
      <c r="FM215" s="108"/>
      <c r="FN215" s="108"/>
      <c r="FO215" s="108"/>
      <c r="FP215" s="108"/>
      <c r="FQ215" s="108"/>
      <c r="FR215" s="108"/>
      <c r="FS215" s="108"/>
      <c r="FT215" s="108"/>
      <c r="FU215" s="108"/>
      <c r="FV215" s="108"/>
      <c r="FW215" s="108">
        <v>0</v>
      </c>
      <c r="FX215" s="108"/>
      <c r="FY215" s="108"/>
      <c r="FZ215" s="108"/>
      <c r="GA215" s="108"/>
      <c r="GB215" s="108"/>
      <c r="GC215" s="108"/>
      <c r="GD215" s="108"/>
      <c r="GE215" s="108"/>
      <c r="GF215" s="108"/>
      <c r="GG215" s="108"/>
      <c r="GH215" s="108"/>
      <c r="GI215" s="108"/>
      <c r="GJ215" s="108"/>
      <c r="GK215" s="108"/>
      <c r="GL215" s="108"/>
      <c r="GM215" s="108"/>
      <c r="GN215" s="108"/>
      <c r="GO215" s="108"/>
      <c r="GP215" s="108"/>
      <c r="GQ215" s="108"/>
      <c r="GR215" s="108"/>
      <c r="GS215" s="108"/>
      <c r="GT215" s="108"/>
      <c r="GU215" s="108"/>
      <c r="GV215" s="108"/>
      <c r="GW215" s="108"/>
      <c r="GX215" s="108"/>
      <c r="GY215" s="108"/>
      <c r="GZ215" s="108"/>
      <c r="HA215" s="108"/>
      <c r="HB215" s="108"/>
      <c r="HC215" s="108"/>
      <c r="HD215" s="108"/>
      <c r="HE215" s="108"/>
      <c r="HF215" s="108"/>
      <c r="HG215" s="108"/>
      <c r="HH215" s="108"/>
      <c r="HI215" s="108"/>
      <c r="HJ215" s="108"/>
      <c r="HK215" s="108"/>
      <c r="HL215" s="108"/>
      <c r="HM215" s="108"/>
      <c r="HN215" s="108"/>
      <c r="HO215" s="108"/>
      <c r="HP215" s="108"/>
      <c r="HQ215" s="108"/>
      <c r="HR215" s="108"/>
      <c r="HS215" s="108"/>
      <c r="HT215" s="108"/>
      <c r="HU215" s="108"/>
      <c r="HV215" s="108"/>
      <c r="HW215" s="108"/>
      <c r="HX215" s="108"/>
      <c r="HY215" s="108"/>
      <c r="HZ215" s="108"/>
      <c r="IA215" s="108"/>
      <c r="IB215" s="108"/>
      <c r="IC215" s="108"/>
      <c r="ID215" s="108"/>
      <c r="IE215" s="108"/>
      <c r="IF215" s="108"/>
      <c r="IG215" s="108"/>
      <c r="IH215" s="108"/>
    </row>
    <row r="216" spans="1:242" s="32" customFormat="1" ht="12.95" customHeight="1" x14ac:dyDescent="0.2">
      <c r="A216" s="112" t="s">
        <v>423</v>
      </c>
      <c r="B216" s="51">
        <v>206</v>
      </c>
      <c r="C216" s="51" t="s">
        <v>424</v>
      </c>
      <c r="D216" s="33"/>
      <c r="E216" s="108">
        <f t="shared" si="407"/>
        <v>0</v>
      </c>
      <c r="F216" s="108">
        <f t="shared" si="509"/>
        <v>0</v>
      </c>
      <c r="G216" s="108">
        <f t="shared" si="510"/>
        <v>0</v>
      </c>
      <c r="H216" s="108">
        <f t="shared" si="511"/>
        <v>0</v>
      </c>
      <c r="I216" s="108">
        <f t="shared" si="538"/>
        <v>0</v>
      </c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>
        <f t="shared" si="409"/>
        <v>0</v>
      </c>
      <c r="W216" s="108">
        <f t="shared" si="512"/>
        <v>0</v>
      </c>
      <c r="X216" s="108">
        <f t="shared" si="513"/>
        <v>0</v>
      </c>
      <c r="Y216" s="108">
        <f t="shared" si="514"/>
        <v>0</v>
      </c>
      <c r="Z216" s="108">
        <f t="shared" si="540"/>
        <v>0</v>
      </c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>
        <f t="shared" si="411"/>
        <v>0</v>
      </c>
      <c r="AN216" s="108">
        <f t="shared" si="515"/>
        <v>0</v>
      </c>
      <c r="AO216" s="108">
        <f t="shared" si="516"/>
        <v>0</v>
      </c>
      <c r="AP216" s="108">
        <f t="shared" si="517"/>
        <v>0</v>
      </c>
      <c r="AQ216" s="108">
        <f t="shared" si="542"/>
        <v>0</v>
      </c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8"/>
      <c r="BD216" s="108">
        <f t="shared" si="518"/>
        <v>0</v>
      </c>
      <c r="BE216" s="108">
        <f t="shared" si="519"/>
        <v>0</v>
      </c>
      <c r="BF216" s="108">
        <f t="shared" si="520"/>
        <v>0</v>
      </c>
      <c r="BG216" s="108">
        <f t="shared" si="521"/>
        <v>0</v>
      </c>
      <c r="BH216" s="108">
        <f t="shared" si="544"/>
        <v>0</v>
      </c>
      <c r="BI216" s="108"/>
      <c r="BJ216" s="108"/>
      <c r="BK216" s="108"/>
      <c r="BL216" s="108"/>
      <c r="BM216" s="108"/>
      <c r="BN216" s="108"/>
      <c r="BO216" s="108"/>
      <c r="BP216" s="108"/>
      <c r="BQ216" s="108"/>
      <c r="BR216" s="108"/>
      <c r="BS216" s="108"/>
      <c r="BT216" s="108"/>
      <c r="BU216" s="108">
        <f t="shared" si="522"/>
        <v>0</v>
      </c>
      <c r="BV216" s="108">
        <f t="shared" si="523"/>
        <v>0</v>
      </c>
      <c r="BW216" s="108">
        <f t="shared" si="524"/>
        <v>0</v>
      </c>
      <c r="BX216" s="108">
        <f t="shared" si="525"/>
        <v>0</v>
      </c>
      <c r="BY216" s="108">
        <f t="shared" si="546"/>
        <v>0</v>
      </c>
      <c r="BZ216" s="108"/>
      <c r="CA216" s="108"/>
      <c r="CB216" s="108"/>
      <c r="CC216" s="108"/>
      <c r="CD216" s="108"/>
      <c r="CE216" s="108"/>
      <c r="CF216" s="108"/>
      <c r="CG216" s="108"/>
      <c r="CH216" s="108"/>
      <c r="CI216" s="108"/>
      <c r="CJ216" s="108"/>
      <c r="CK216" s="108"/>
      <c r="CL216" s="108">
        <f t="shared" si="526"/>
        <v>0</v>
      </c>
      <c r="CM216" s="108">
        <v>0</v>
      </c>
      <c r="CN216" s="108">
        <v>0</v>
      </c>
      <c r="CO216" s="108">
        <v>0</v>
      </c>
      <c r="CP216" s="108">
        <v>0</v>
      </c>
      <c r="CQ216" s="108"/>
      <c r="CR216" s="108"/>
      <c r="CS216" s="108"/>
      <c r="CT216" s="108"/>
      <c r="CU216" s="108"/>
      <c r="CV216" s="108"/>
      <c r="CW216" s="108"/>
      <c r="CX216" s="108"/>
      <c r="CY216" s="108"/>
      <c r="CZ216" s="108"/>
      <c r="DA216" s="108"/>
      <c r="DB216" s="108"/>
      <c r="DC216" s="108">
        <f t="shared" si="537"/>
        <v>0</v>
      </c>
      <c r="DD216" s="108">
        <v>0</v>
      </c>
      <c r="DE216" s="108">
        <v>0</v>
      </c>
      <c r="DF216" s="108">
        <v>0</v>
      </c>
      <c r="DG216" s="108">
        <v>0</v>
      </c>
      <c r="DH216" s="108"/>
      <c r="DI216" s="108"/>
      <c r="DJ216" s="108"/>
      <c r="DK216" s="108"/>
      <c r="DL216" s="108"/>
      <c r="DM216" s="108"/>
      <c r="DN216" s="108"/>
      <c r="DO216" s="108"/>
      <c r="DP216" s="108"/>
      <c r="DQ216" s="108"/>
      <c r="DR216" s="108"/>
      <c r="DS216" s="108"/>
      <c r="DT216" s="108">
        <f t="shared" si="527"/>
        <v>0</v>
      </c>
      <c r="DU216" s="108">
        <v>0</v>
      </c>
      <c r="DV216" s="108">
        <v>0</v>
      </c>
      <c r="DW216" s="108">
        <v>0</v>
      </c>
      <c r="DX216" s="108">
        <v>0</v>
      </c>
      <c r="DY216" s="108"/>
      <c r="DZ216" s="108"/>
      <c r="EA216" s="108"/>
      <c r="EB216" s="108"/>
      <c r="EC216" s="108"/>
      <c r="ED216" s="108"/>
      <c r="EE216" s="108"/>
      <c r="EF216" s="108"/>
      <c r="EG216" s="108"/>
      <c r="EH216" s="108"/>
      <c r="EI216" s="108"/>
      <c r="EJ216" s="108"/>
      <c r="EK216" s="108">
        <v>0</v>
      </c>
      <c r="EL216" s="108">
        <v>0</v>
      </c>
      <c r="EM216" s="108">
        <v>0</v>
      </c>
      <c r="EN216" s="108">
        <v>0</v>
      </c>
      <c r="EO216" s="108">
        <v>0</v>
      </c>
      <c r="EP216" s="108"/>
      <c r="EQ216" s="108"/>
      <c r="ER216" s="108"/>
      <c r="ES216" s="108"/>
      <c r="ET216" s="108"/>
      <c r="EU216" s="108"/>
      <c r="EV216" s="108"/>
      <c r="EW216" s="108"/>
      <c r="EX216" s="108"/>
      <c r="EY216" s="108"/>
      <c r="EZ216" s="108"/>
      <c r="FA216" s="108"/>
      <c r="FB216" s="108">
        <v>0</v>
      </c>
      <c r="FC216" s="108">
        <v>0</v>
      </c>
      <c r="FD216" s="108">
        <v>0</v>
      </c>
      <c r="FE216" s="108">
        <v>0</v>
      </c>
      <c r="FF216" s="108">
        <v>0</v>
      </c>
      <c r="FG216" s="108"/>
      <c r="FH216" s="108"/>
      <c r="FI216" s="108"/>
      <c r="FJ216" s="108"/>
      <c r="FK216" s="108"/>
      <c r="FL216" s="108"/>
      <c r="FM216" s="108"/>
      <c r="FN216" s="108"/>
      <c r="FO216" s="108"/>
      <c r="FP216" s="108"/>
      <c r="FQ216" s="108"/>
      <c r="FR216" s="108"/>
      <c r="FS216" s="108"/>
      <c r="FT216" s="108"/>
      <c r="FU216" s="108"/>
      <c r="FV216" s="108"/>
      <c r="FW216" s="108">
        <v>0</v>
      </c>
      <c r="FX216" s="108"/>
      <c r="FY216" s="108"/>
      <c r="FZ216" s="108"/>
      <c r="GA216" s="108"/>
      <c r="GB216" s="108"/>
      <c r="GC216" s="108"/>
      <c r="GD216" s="108"/>
      <c r="GE216" s="108"/>
      <c r="GF216" s="108"/>
      <c r="GG216" s="108"/>
      <c r="GH216" s="108"/>
      <c r="GI216" s="108"/>
      <c r="GJ216" s="108"/>
      <c r="GK216" s="108"/>
      <c r="GL216" s="108"/>
      <c r="GM216" s="108"/>
      <c r="GN216" s="108"/>
      <c r="GO216" s="108"/>
      <c r="GP216" s="108"/>
      <c r="GQ216" s="108"/>
      <c r="GR216" s="108"/>
      <c r="GS216" s="108"/>
      <c r="GT216" s="108"/>
      <c r="GU216" s="108"/>
      <c r="GV216" s="108"/>
      <c r="GW216" s="108"/>
      <c r="GX216" s="108"/>
      <c r="GY216" s="108"/>
      <c r="GZ216" s="108"/>
      <c r="HA216" s="108"/>
      <c r="HB216" s="108"/>
      <c r="HC216" s="108"/>
      <c r="HD216" s="108"/>
      <c r="HE216" s="108"/>
      <c r="HF216" s="108"/>
      <c r="HG216" s="108"/>
      <c r="HH216" s="108"/>
      <c r="HI216" s="108"/>
      <c r="HJ216" s="108"/>
      <c r="HK216" s="108"/>
      <c r="HL216" s="108"/>
      <c r="HM216" s="108"/>
      <c r="HN216" s="108"/>
      <c r="HO216" s="108"/>
      <c r="HP216" s="108"/>
      <c r="HQ216" s="108"/>
      <c r="HR216" s="108"/>
      <c r="HS216" s="108"/>
      <c r="HT216" s="108"/>
      <c r="HU216" s="108"/>
      <c r="HV216" s="108"/>
      <c r="HW216" s="108"/>
      <c r="HX216" s="108"/>
      <c r="HY216" s="108"/>
      <c r="HZ216" s="108"/>
      <c r="IA216" s="108"/>
      <c r="IB216" s="108"/>
      <c r="IC216" s="108"/>
      <c r="ID216" s="108"/>
      <c r="IE216" s="108"/>
      <c r="IF216" s="108"/>
      <c r="IG216" s="108"/>
      <c r="IH216" s="108"/>
    </row>
    <row r="217" spans="1:242" s="32" customFormat="1" ht="12.95" customHeight="1" x14ac:dyDescent="0.2">
      <c r="A217" s="112" t="s">
        <v>425</v>
      </c>
      <c r="B217" s="51">
        <v>207</v>
      </c>
      <c r="C217" s="51" t="s">
        <v>426</v>
      </c>
      <c r="D217" s="33"/>
      <c r="E217" s="108">
        <f t="shared" si="407"/>
        <v>0</v>
      </c>
      <c r="F217" s="108">
        <f t="shared" si="509"/>
        <v>0</v>
      </c>
      <c r="G217" s="108">
        <f t="shared" si="510"/>
        <v>0</v>
      </c>
      <c r="H217" s="108">
        <f t="shared" si="511"/>
        <v>0</v>
      </c>
      <c r="I217" s="108">
        <f t="shared" si="538"/>
        <v>0</v>
      </c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>
        <f t="shared" si="409"/>
        <v>0</v>
      </c>
      <c r="W217" s="108">
        <f t="shared" si="512"/>
        <v>0</v>
      </c>
      <c r="X217" s="108">
        <f t="shared" si="513"/>
        <v>0</v>
      </c>
      <c r="Y217" s="108">
        <f t="shared" si="514"/>
        <v>0</v>
      </c>
      <c r="Z217" s="108">
        <f t="shared" si="540"/>
        <v>0</v>
      </c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>
        <f t="shared" si="411"/>
        <v>0</v>
      </c>
      <c r="AN217" s="108">
        <f t="shared" si="515"/>
        <v>0</v>
      </c>
      <c r="AO217" s="108">
        <f t="shared" si="516"/>
        <v>0</v>
      </c>
      <c r="AP217" s="108">
        <f t="shared" si="517"/>
        <v>0</v>
      </c>
      <c r="AQ217" s="108">
        <f t="shared" si="542"/>
        <v>0</v>
      </c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8"/>
      <c r="BD217" s="108">
        <f t="shared" si="518"/>
        <v>0</v>
      </c>
      <c r="BE217" s="108">
        <f t="shared" si="519"/>
        <v>0</v>
      </c>
      <c r="BF217" s="108">
        <f t="shared" si="520"/>
        <v>0</v>
      </c>
      <c r="BG217" s="108">
        <f t="shared" si="521"/>
        <v>0</v>
      </c>
      <c r="BH217" s="108">
        <f t="shared" si="544"/>
        <v>0</v>
      </c>
      <c r="BI217" s="108"/>
      <c r="BJ217" s="108"/>
      <c r="BK217" s="108"/>
      <c r="BL217" s="108"/>
      <c r="BM217" s="108"/>
      <c r="BN217" s="108"/>
      <c r="BO217" s="108"/>
      <c r="BP217" s="108"/>
      <c r="BQ217" s="108"/>
      <c r="BR217" s="108"/>
      <c r="BS217" s="108"/>
      <c r="BT217" s="108"/>
      <c r="BU217" s="108">
        <f t="shared" si="522"/>
        <v>0</v>
      </c>
      <c r="BV217" s="108">
        <f t="shared" si="523"/>
        <v>0</v>
      </c>
      <c r="BW217" s="108">
        <f t="shared" si="524"/>
        <v>0</v>
      </c>
      <c r="BX217" s="108">
        <f t="shared" si="525"/>
        <v>0</v>
      </c>
      <c r="BY217" s="108">
        <f t="shared" si="546"/>
        <v>0</v>
      </c>
      <c r="BZ217" s="108"/>
      <c r="CA217" s="108"/>
      <c r="CB217" s="108"/>
      <c r="CC217" s="108"/>
      <c r="CD217" s="108"/>
      <c r="CE217" s="108"/>
      <c r="CF217" s="108"/>
      <c r="CG217" s="108"/>
      <c r="CH217" s="108"/>
      <c r="CI217" s="108"/>
      <c r="CJ217" s="108"/>
      <c r="CK217" s="108"/>
      <c r="CL217" s="108">
        <f t="shared" si="526"/>
        <v>0</v>
      </c>
      <c r="CM217" s="108">
        <v>0</v>
      </c>
      <c r="CN217" s="108">
        <v>0</v>
      </c>
      <c r="CO217" s="108">
        <v>0</v>
      </c>
      <c r="CP217" s="108">
        <v>0</v>
      </c>
      <c r="CQ217" s="108"/>
      <c r="CR217" s="108"/>
      <c r="CS217" s="108"/>
      <c r="CT217" s="108"/>
      <c r="CU217" s="108"/>
      <c r="CV217" s="108"/>
      <c r="CW217" s="108"/>
      <c r="CX217" s="108"/>
      <c r="CY217" s="108"/>
      <c r="CZ217" s="108"/>
      <c r="DA217" s="108"/>
      <c r="DB217" s="108"/>
      <c r="DC217" s="108">
        <f t="shared" si="537"/>
        <v>0</v>
      </c>
      <c r="DD217" s="108">
        <v>0</v>
      </c>
      <c r="DE217" s="108">
        <v>0</v>
      </c>
      <c r="DF217" s="108">
        <v>0</v>
      </c>
      <c r="DG217" s="108">
        <v>0</v>
      </c>
      <c r="DH217" s="108"/>
      <c r="DI217" s="108"/>
      <c r="DJ217" s="108"/>
      <c r="DK217" s="108"/>
      <c r="DL217" s="108"/>
      <c r="DM217" s="108"/>
      <c r="DN217" s="108"/>
      <c r="DO217" s="108"/>
      <c r="DP217" s="108"/>
      <c r="DQ217" s="108"/>
      <c r="DR217" s="108"/>
      <c r="DS217" s="108"/>
      <c r="DT217" s="108">
        <f t="shared" si="527"/>
        <v>0</v>
      </c>
      <c r="DU217" s="108">
        <v>0</v>
      </c>
      <c r="DV217" s="108">
        <v>0</v>
      </c>
      <c r="DW217" s="108">
        <v>0</v>
      </c>
      <c r="DX217" s="108">
        <v>0</v>
      </c>
      <c r="DY217" s="108"/>
      <c r="DZ217" s="108"/>
      <c r="EA217" s="108"/>
      <c r="EB217" s="108"/>
      <c r="EC217" s="108"/>
      <c r="ED217" s="108"/>
      <c r="EE217" s="108"/>
      <c r="EF217" s="108"/>
      <c r="EG217" s="108"/>
      <c r="EH217" s="108"/>
      <c r="EI217" s="108"/>
      <c r="EJ217" s="108"/>
      <c r="EK217" s="108">
        <v>0</v>
      </c>
      <c r="EL217" s="108">
        <v>0</v>
      </c>
      <c r="EM217" s="108">
        <v>0</v>
      </c>
      <c r="EN217" s="108">
        <v>0</v>
      </c>
      <c r="EO217" s="108">
        <v>0</v>
      </c>
      <c r="EP217" s="108"/>
      <c r="EQ217" s="108"/>
      <c r="ER217" s="108"/>
      <c r="ES217" s="108"/>
      <c r="ET217" s="108"/>
      <c r="EU217" s="108"/>
      <c r="EV217" s="108"/>
      <c r="EW217" s="108"/>
      <c r="EX217" s="108"/>
      <c r="EY217" s="108"/>
      <c r="EZ217" s="108"/>
      <c r="FA217" s="108"/>
      <c r="FB217" s="108">
        <v>0</v>
      </c>
      <c r="FC217" s="108">
        <v>0</v>
      </c>
      <c r="FD217" s="108">
        <v>0</v>
      </c>
      <c r="FE217" s="108">
        <v>0</v>
      </c>
      <c r="FF217" s="108">
        <v>0</v>
      </c>
      <c r="FG217" s="108"/>
      <c r="FH217" s="108"/>
      <c r="FI217" s="108"/>
      <c r="FJ217" s="108"/>
      <c r="FK217" s="108"/>
      <c r="FL217" s="108"/>
      <c r="FM217" s="108"/>
      <c r="FN217" s="108"/>
      <c r="FO217" s="108"/>
      <c r="FP217" s="108"/>
      <c r="FQ217" s="108"/>
      <c r="FR217" s="108"/>
      <c r="FS217" s="108"/>
      <c r="FT217" s="108"/>
      <c r="FU217" s="108"/>
      <c r="FV217" s="108"/>
      <c r="FW217" s="108">
        <v>0</v>
      </c>
      <c r="FX217" s="108"/>
      <c r="FY217" s="108"/>
      <c r="FZ217" s="108"/>
      <c r="GA217" s="108"/>
      <c r="GB217" s="108"/>
      <c r="GC217" s="108"/>
      <c r="GD217" s="108"/>
      <c r="GE217" s="108"/>
      <c r="GF217" s="108"/>
      <c r="GG217" s="108"/>
      <c r="GH217" s="108"/>
      <c r="GI217" s="108"/>
      <c r="GJ217" s="108"/>
      <c r="GK217" s="108"/>
      <c r="GL217" s="108"/>
      <c r="GM217" s="108"/>
      <c r="GN217" s="108"/>
      <c r="GO217" s="108"/>
      <c r="GP217" s="108"/>
      <c r="GQ217" s="108"/>
      <c r="GR217" s="108"/>
      <c r="GS217" s="108"/>
      <c r="GT217" s="108"/>
      <c r="GU217" s="108"/>
      <c r="GV217" s="108"/>
      <c r="GW217" s="108"/>
      <c r="GX217" s="108"/>
      <c r="GY217" s="108"/>
      <c r="GZ217" s="108"/>
      <c r="HA217" s="108"/>
      <c r="HB217" s="108"/>
      <c r="HC217" s="108"/>
      <c r="HD217" s="108"/>
      <c r="HE217" s="108"/>
      <c r="HF217" s="108"/>
      <c r="HG217" s="108"/>
      <c r="HH217" s="108"/>
      <c r="HI217" s="108"/>
      <c r="HJ217" s="108"/>
      <c r="HK217" s="108"/>
      <c r="HL217" s="108"/>
      <c r="HM217" s="108"/>
      <c r="HN217" s="108"/>
      <c r="HO217" s="108"/>
      <c r="HP217" s="108"/>
      <c r="HQ217" s="108"/>
      <c r="HR217" s="108"/>
      <c r="HS217" s="108"/>
      <c r="HT217" s="108"/>
      <c r="HU217" s="108"/>
      <c r="HV217" s="108"/>
      <c r="HW217" s="108"/>
      <c r="HX217" s="108"/>
      <c r="HY217" s="108"/>
      <c r="HZ217" s="108"/>
      <c r="IA217" s="108"/>
      <c r="IB217" s="108"/>
      <c r="IC217" s="108"/>
      <c r="ID217" s="108"/>
      <c r="IE217" s="108"/>
      <c r="IF217" s="108"/>
      <c r="IG217" s="108"/>
      <c r="IH217" s="108"/>
    </row>
    <row r="218" spans="1:242" s="32" customFormat="1" ht="12.95" customHeight="1" x14ac:dyDescent="0.2">
      <c r="A218" s="112" t="s">
        <v>427</v>
      </c>
      <c r="B218" s="51">
        <v>208</v>
      </c>
      <c r="C218" s="51" t="s">
        <v>428</v>
      </c>
      <c r="D218" s="33"/>
      <c r="E218" s="108">
        <f t="shared" si="407"/>
        <v>0</v>
      </c>
      <c r="F218" s="108">
        <f t="shared" si="509"/>
        <v>0</v>
      </c>
      <c r="G218" s="108">
        <f t="shared" si="510"/>
        <v>0</v>
      </c>
      <c r="H218" s="108">
        <f t="shared" si="511"/>
        <v>0</v>
      </c>
      <c r="I218" s="108">
        <f t="shared" si="538"/>
        <v>0</v>
      </c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>
        <f t="shared" si="409"/>
        <v>0</v>
      </c>
      <c r="W218" s="108">
        <f t="shared" si="512"/>
        <v>0</v>
      </c>
      <c r="X218" s="108">
        <f t="shared" si="513"/>
        <v>0</v>
      </c>
      <c r="Y218" s="108">
        <f t="shared" si="514"/>
        <v>0</v>
      </c>
      <c r="Z218" s="108">
        <f t="shared" si="540"/>
        <v>0</v>
      </c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>
        <f t="shared" si="411"/>
        <v>0</v>
      </c>
      <c r="AN218" s="108">
        <f t="shared" si="515"/>
        <v>0</v>
      </c>
      <c r="AO218" s="108">
        <f t="shared" si="516"/>
        <v>0</v>
      </c>
      <c r="AP218" s="108">
        <f t="shared" si="517"/>
        <v>0</v>
      </c>
      <c r="AQ218" s="108">
        <f t="shared" si="542"/>
        <v>0</v>
      </c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8"/>
      <c r="BD218" s="108">
        <f t="shared" si="518"/>
        <v>0</v>
      </c>
      <c r="BE218" s="108">
        <f t="shared" si="519"/>
        <v>0</v>
      </c>
      <c r="BF218" s="108">
        <f t="shared" si="520"/>
        <v>0</v>
      </c>
      <c r="BG218" s="108">
        <f t="shared" si="521"/>
        <v>0</v>
      </c>
      <c r="BH218" s="108">
        <f t="shared" si="544"/>
        <v>0</v>
      </c>
      <c r="BI218" s="108"/>
      <c r="BJ218" s="108"/>
      <c r="BK218" s="108"/>
      <c r="BL218" s="108"/>
      <c r="BM218" s="108"/>
      <c r="BN218" s="108"/>
      <c r="BO218" s="108"/>
      <c r="BP218" s="108"/>
      <c r="BQ218" s="108"/>
      <c r="BR218" s="108"/>
      <c r="BS218" s="108"/>
      <c r="BT218" s="108"/>
      <c r="BU218" s="108">
        <f t="shared" si="522"/>
        <v>0</v>
      </c>
      <c r="BV218" s="108">
        <f t="shared" si="523"/>
        <v>0</v>
      </c>
      <c r="BW218" s="108">
        <f t="shared" si="524"/>
        <v>0</v>
      </c>
      <c r="BX218" s="108">
        <f t="shared" si="525"/>
        <v>0</v>
      </c>
      <c r="BY218" s="108">
        <f t="shared" si="546"/>
        <v>0</v>
      </c>
      <c r="BZ218" s="108"/>
      <c r="CA218" s="108"/>
      <c r="CB218" s="108"/>
      <c r="CC218" s="108"/>
      <c r="CD218" s="108"/>
      <c r="CE218" s="108"/>
      <c r="CF218" s="108"/>
      <c r="CG218" s="108"/>
      <c r="CH218" s="108"/>
      <c r="CI218" s="108"/>
      <c r="CJ218" s="108"/>
      <c r="CK218" s="108"/>
      <c r="CL218" s="108">
        <f t="shared" si="526"/>
        <v>0</v>
      </c>
      <c r="CM218" s="108">
        <v>0</v>
      </c>
      <c r="CN218" s="108">
        <v>0</v>
      </c>
      <c r="CO218" s="108">
        <v>0</v>
      </c>
      <c r="CP218" s="108">
        <v>0</v>
      </c>
      <c r="CQ218" s="108"/>
      <c r="CR218" s="108"/>
      <c r="CS218" s="108"/>
      <c r="CT218" s="108"/>
      <c r="CU218" s="108"/>
      <c r="CV218" s="108"/>
      <c r="CW218" s="108"/>
      <c r="CX218" s="108"/>
      <c r="CY218" s="108"/>
      <c r="CZ218" s="108"/>
      <c r="DA218" s="108"/>
      <c r="DB218" s="108"/>
      <c r="DC218" s="108">
        <f t="shared" si="537"/>
        <v>0</v>
      </c>
      <c r="DD218" s="108">
        <v>0</v>
      </c>
      <c r="DE218" s="108">
        <v>0</v>
      </c>
      <c r="DF218" s="108">
        <v>0</v>
      </c>
      <c r="DG218" s="108">
        <v>0</v>
      </c>
      <c r="DH218" s="108"/>
      <c r="DI218" s="108"/>
      <c r="DJ218" s="108"/>
      <c r="DK218" s="108"/>
      <c r="DL218" s="108"/>
      <c r="DM218" s="108"/>
      <c r="DN218" s="108"/>
      <c r="DO218" s="108"/>
      <c r="DP218" s="108"/>
      <c r="DQ218" s="108"/>
      <c r="DR218" s="108"/>
      <c r="DS218" s="108"/>
      <c r="DT218" s="108">
        <f t="shared" si="527"/>
        <v>0</v>
      </c>
      <c r="DU218" s="108">
        <v>0</v>
      </c>
      <c r="DV218" s="108">
        <v>0</v>
      </c>
      <c r="DW218" s="108">
        <v>0</v>
      </c>
      <c r="DX218" s="108">
        <v>0</v>
      </c>
      <c r="DY218" s="108"/>
      <c r="DZ218" s="108"/>
      <c r="EA218" s="108"/>
      <c r="EB218" s="108"/>
      <c r="EC218" s="108"/>
      <c r="ED218" s="108"/>
      <c r="EE218" s="108"/>
      <c r="EF218" s="108"/>
      <c r="EG218" s="108"/>
      <c r="EH218" s="108"/>
      <c r="EI218" s="108"/>
      <c r="EJ218" s="108"/>
      <c r="EK218" s="108">
        <v>0</v>
      </c>
      <c r="EL218" s="108">
        <v>0</v>
      </c>
      <c r="EM218" s="108">
        <v>0</v>
      </c>
      <c r="EN218" s="108">
        <v>0</v>
      </c>
      <c r="EO218" s="108">
        <v>0</v>
      </c>
      <c r="EP218" s="108"/>
      <c r="EQ218" s="108"/>
      <c r="ER218" s="108"/>
      <c r="ES218" s="108"/>
      <c r="ET218" s="108"/>
      <c r="EU218" s="108"/>
      <c r="EV218" s="108"/>
      <c r="EW218" s="108"/>
      <c r="EX218" s="108"/>
      <c r="EY218" s="108"/>
      <c r="EZ218" s="108"/>
      <c r="FA218" s="108"/>
      <c r="FB218" s="108">
        <v>0</v>
      </c>
      <c r="FC218" s="108">
        <v>0</v>
      </c>
      <c r="FD218" s="108">
        <v>0</v>
      </c>
      <c r="FE218" s="108">
        <v>0</v>
      </c>
      <c r="FF218" s="108">
        <v>0</v>
      </c>
      <c r="FG218" s="108"/>
      <c r="FH218" s="108"/>
      <c r="FI218" s="108"/>
      <c r="FJ218" s="108"/>
      <c r="FK218" s="108"/>
      <c r="FL218" s="108"/>
      <c r="FM218" s="108"/>
      <c r="FN218" s="108"/>
      <c r="FO218" s="108"/>
      <c r="FP218" s="108"/>
      <c r="FQ218" s="108"/>
      <c r="FR218" s="108"/>
      <c r="FS218" s="108"/>
      <c r="FT218" s="108"/>
      <c r="FU218" s="108"/>
      <c r="FV218" s="108"/>
      <c r="FW218" s="108">
        <v>0</v>
      </c>
      <c r="FX218" s="108"/>
      <c r="FY218" s="108"/>
      <c r="FZ218" s="108"/>
      <c r="GA218" s="108"/>
      <c r="GB218" s="108"/>
      <c r="GC218" s="108"/>
      <c r="GD218" s="108"/>
      <c r="GE218" s="108"/>
      <c r="GF218" s="108"/>
      <c r="GG218" s="108"/>
      <c r="GH218" s="108"/>
      <c r="GI218" s="108"/>
      <c r="GJ218" s="108"/>
      <c r="GK218" s="108"/>
      <c r="GL218" s="108"/>
      <c r="GM218" s="108"/>
      <c r="GN218" s="108"/>
      <c r="GO218" s="108"/>
      <c r="GP218" s="108"/>
      <c r="GQ218" s="108"/>
      <c r="GR218" s="108"/>
      <c r="GS218" s="108"/>
      <c r="GT218" s="108"/>
      <c r="GU218" s="108"/>
      <c r="GV218" s="108"/>
      <c r="GW218" s="108"/>
      <c r="GX218" s="108"/>
      <c r="GY218" s="108"/>
      <c r="GZ218" s="108"/>
      <c r="HA218" s="108"/>
      <c r="HB218" s="108"/>
      <c r="HC218" s="108"/>
      <c r="HD218" s="108"/>
      <c r="HE218" s="108"/>
      <c r="HF218" s="108"/>
      <c r="HG218" s="108"/>
      <c r="HH218" s="108"/>
      <c r="HI218" s="108"/>
      <c r="HJ218" s="108"/>
      <c r="HK218" s="108"/>
      <c r="HL218" s="108"/>
      <c r="HM218" s="108"/>
      <c r="HN218" s="108"/>
      <c r="HO218" s="108"/>
      <c r="HP218" s="108"/>
      <c r="HQ218" s="108"/>
      <c r="HR218" s="108"/>
      <c r="HS218" s="108"/>
      <c r="HT218" s="108"/>
      <c r="HU218" s="108"/>
      <c r="HV218" s="108"/>
      <c r="HW218" s="108"/>
      <c r="HX218" s="108"/>
      <c r="HY218" s="108"/>
      <c r="HZ218" s="108"/>
      <c r="IA218" s="108"/>
      <c r="IB218" s="108"/>
      <c r="IC218" s="108"/>
      <c r="ID218" s="108"/>
      <c r="IE218" s="108"/>
      <c r="IF218" s="108"/>
      <c r="IG218" s="108"/>
      <c r="IH218" s="108"/>
    </row>
    <row r="219" spans="1:242" s="32" customFormat="1" ht="12.95" customHeight="1" x14ac:dyDescent="0.2">
      <c r="A219" s="113" t="s">
        <v>429</v>
      </c>
      <c r="B219" s="51">
        <v>209</v>
      </c>
      <c r="C219" s="50" t="s">
        <v>430</v>
      </c>
      <c r="D219" s="30"/>
      <c r="E219" s="108">
        <f t="shared" si="407"/>
        <v>0</v>
      </c>
      <c r="F219" s="108">
        <f t="shared" si="509"/>
        <v>0</v>
      </c>
      <c r="G219" s="108">
        <f t="shared" si="510"/>
        <v>0</v>
      </c>
      <c r="H219" s="108">
        <f t="shared" si="511"/>
        <v>0</v>
      </c>
      <c r="I219" s="108">
        <f t="shared" si="538"/>
        <v>0</v>
      </c>
      <c r="J219" s="108">
        <f t="shared" ref="J219:U219" si="579">J220+J226</f>
        <v>0</v>
      </c>
      <c r="K219" s="108">
        <f t="shared" si="579"/>
        <v>0</v>
      </c>
      <c r="L219" s="108">
        <f t="shared" si="579"/>
        <v>0</v>
      </c>
      <c r="M219" s="108">
        <f t="shared" si="579"/>
        <v>0</v>
      </c>
      <c r="N219" s="108">
        <f t="shared" si="579"/>
        <v>0</v>
      </c>
      <c r="O219" s="108">
        <f t="shared" si="579"/>
        <v>0</v>
      </c>
      <c r="P219" s="108">
        <f t="shared" si="579"/>
        <v>0</v>
      </c>
      <c r="Q219" s="108">
        <f t="shared" si="579"/>
        <v>0</v>
      </c>
      <c r="R219" s="108">
        <f t="shared" si="579"/>
        <v>0</v>
      </c>
      <c r="S219" s="108">
        <f t="shared" si="579"/>
        <v>0</v>
      </c>
      <c r="T219" s="108">
        <f t="shared" si="579"/>
        <v>0</v>
      </c>
      <c r="U219" s="108">
        <f t="shared" si="579"/>
        <v>0</v>
      </c>
      <c r="V219" s="108">
        <f t="shared" si="409"/>
        <v>0</v>
      </c>
      <c r="W219" s="108">
        <f t="shared" si="512"/>
        <v>0</v>
      </c>
      <c r="X219" s="108">
        <f t="shared" si="513"/>
        <v>0</v>
      </c>
      <c r="Y219" s="108">
        <f t="shared" si="514"/>
        <v>0</v>
      </c>
      <c r="Z219" s="108">
        <f t="shared" si="540"/>
        <v>0</v>
      </c>
      <c r="AA219" s="108">
        <f t="shared" ref="AA219:AL219" si="580">AA220+AA226</f>
        <v>0</v>
      </c>
      <c r="AB219" s="108">
        <f t="shared" si="580"/>
        <v>0</v>
      </c>
      <c r="AC219" s="108">
        <f t="shared" si="580"/>
        <v>0</v>
      </c>
      <c r="AD219" s="108">
        <f t="shared" si="580"/>
        <v>0</v>
      </c>
      <c r="AE219" s="108">
        <f t="shared" si="580"/>
        <v>0</v>
      </c>
      <c r="AF219" s="108">
        <f t="shared" si="580"/>
        <v>0</v>
      </c>
      <c r="AG219" s="108">
        <f t="shared" si="580"/>
        <v>0</v>
      </c>
      <c r="AH219" s="108">
        <f t="shared" si="580"/>
        <v>0</v>
      </c>
      <c r="AI219" s="108">
        <f t="shared" si="580"/>
        <v>0</v>
      </c>
      <c r="AJ219" s="108">
        <f t="shared" si="580"/>
        <v>0</v>
      </c>
      <c r="AK219" s="108">
        <f t="shared" si="580"/>
        <v>0</v>
      </c>
      <c r="AL219" s="108">
        <f t="shared" si="580"/>
        <v>0</v>
      </c>
      <c r="AM219" s="108">
        <f t="shared" si="411"/>
        <v>0</v>
      </c>
      <c r="AN219" s="108">
        <f t="shared" si="515"/>
        <v>0</v>
      </c>
      <c r="AO219" s="108">
        <f t="shared" si="516"/>
        <v>0</v>
      </c>
      <c r="AP219" s="108">
        <f t="shared" si="517"/>
        <v>0</v>
      </c>
      <c r="AQ219" s="108">
        <f t="shared" si="542"/>
        <v>0</v>
      </c>
      <c r="AR219" s="108">
        <f t="shared" ref="AR219:BC219" si="581">AR220+AR226</f>
        <v>0</v>
      </c>
      <c r="AS219" s="108">
        <f t="shared" si="581"/>
        <v>0</v>
      </c>
      <c r="AT219" s="108">
        <f t="shared" si="581"/>
        <v>0</v>
      </c>
      <c r="AU219" s="108">
        <f t="shared" si="581"/>
        <v>0</v>
      </c>
      <c r="AV219" s="108">
        <f t="shared" si="581"/>
        <v>0</v>
      </c>
      <c r="AW219" s="108">
        <f t="shared" si="581"/>
        <v>0</v>
      </c>
      <c r="AX219" s="108">
        <f t="shared" si="581"/>
        <v>0</v>
      </c>
      <c r="AY219" s="108">
        <f t="shared" si="581"/>
        <v>0</v>
      </c>
      <c r="AZ219" s="108">
        <f t="shared" si="581"/>
        <v>0</v>
      </c>
      <c r="BA219" s="108">
        <f t="shared" si="581"/>
        <v>0</v>
      </c>
      <c r="BB219" s="108">
        <f t="shared" si="581"/>
        <v>0</v>
      </c>
      <c r="BC219" s="108">
        <f t="shared" si="581"/>
        <v>0</v>
      </c>
      <c r="BD219" s="108">
        <f t="shared" si="518"/>
        <v>0</v>
      </c>
      <c r="BE219" s="108">
        <f t="shared" si="519"/>
        <v>0</v>
      </c>
      <c r="BF219" s="108">
        <f t="shared" si="520"/>
        <v>0</v>
      </c>
      <c r="BG219" s="108">
        <f t="shared" si="521"/>
        <v>0</v>
      </c>
      <c r="BH219" s="108">
        <f t="shared" si="544"/>
        <v>0</v>
      </c>
      <c r="BI219" s="108">
        <f t="shared" ref="BI219:BT219" si="582">BI220+BI226</f>
        <v>0</v>
      </c>
      <c r="BJ219" s="108">
        <f t="shared" si="582"/>
        <v>0</v>
      </c>
      <c r="BK219" s="108">
        <f t="shared" si="582"/>
        <v>0</v>
      </c>
      <c r="BL219" s="108">
        <f t="shared" si="582"/>
        <v>0</v>
      </c>
      <c r="BM219" s="108">
        <f t="shared" si="582"/>
        <v>0</v>
      </c>
      <c r="BN219" s="108">
        <f t="shared" si="582"/>
        <v>0</v>
      </c>
      <c r="BO219" s="108">
        <f t="shared" si="582"/>
        <v>0</v>
      </c>
      <c r="BP219" s="108">
        <f t="shared" si="582"/>
        <v>0</v>
      </c>
      <c r="BQ219" s="108">
        <f t="shared" si="582"/>
        <v>0</v>
      </c>
      <c r="BR219" s="108">
        <f t="shared" si="582"/>
        <v>0</v>
      </c>
      <c r="BS219" s="108">
        <f t="shared" si="582"/>
        <v>0</v>
      </c>
      <c r="BT219" s="108">
        <f t="shared" si="582"/>
        <v>0</v>
      </c>
      <c r="BU219" s="108">
        <f t="shared" si="522"/>
        <v>0</v>
      </c>
      <c r="BV219" s="108">
        <f t="shared" si="523"/>
        <v>0</v>
      </c>
      <c r="BW219" s="108">
        <f t="shared" si="524"/>
        <v>0</v>
      </c>
      <c r="BX219" s="108">
        <f t="shared" si="525"/>
        <v>0</v>
      </c>
      <c r="BY219" s="108">
        <f t="shared" si="546"/>
        <v>0</v>
      </c>
      <c r="BZ219" s="108">
        <f t="shared" ref="BZ219:CK219" si="583">BZ220+BZ226</f>
        <v>0</v>
      </c>
      <c r="CA219" s="108">
        <f t="shared" si="583"/>
        <v>0</v>
      </c>
      <c r="CB219" s="108">
        <f t="shared" si="583"/>
        <v>0</v>
      </c>
      <c r="CC219" s="108">
        <f t="shared" si="583"/>
        <v>0</v>
      </c>
      <c r="CD219" s="108">
        <f t="shared" si="583"/>
        <v>0</v>
      </c>
      <c r="CE219" s="108">
        <f t="shared" si="583"/>
        <v>0</v>
      </c>
      <c r="CF219" s="108">
        <f t="shared" si="583"/>
        <v>0</v>
      </c>
      <c r="CG219" s="108">
        <f t="shared" si="583"/>
        <v>0</v>
      </c>
      <c r="CH219" s="108">
        <f t="shared" si="583"/>
        <v>0</v>
      </c>
      <c r="CI219" s="108">
        <f t="shared" si="583"/>
        <v>0</v>
      </c>
      <c r="CJ219" s="108">
        <f t="shared" si="583"/>
        <v>0</v>
      </c>
      <c r="CK219" s="108">
        <f t="shared" si="583"/>
        <v>0</v>
      </c>
      <c r="CL219" s="108">
        <f t="shared" si="526"/>
        <v>54904</v>
      </c>
      <c r="CM219" s="108">
        <v>0</v>
      </c>
      <c r="CN219" s="108">
        <v>27581.599999999999</v>
      </c>
      <c r="CO219" s="108">
        <v>12250</v>
      </c>
      <c r="CP219" s="108">
        <v>15072.4</v>
      </c>
      <c r="CQ219" s="108">
        <f t="shared" ref="CQ219:DB219" si="584">CQ220+CQ226</f>
        <v>97413.5</v>
      </c>
      <c r="CR219" s="108">
        <f t="shared" si="584"/>
        <v>88058</v>
      </c>
      <c r="CS219" s="108">
        <f t="shared" si="584"/>
        <v>0</v>
      </c>
      <c r="CT219" s="108">
        <v>0</v>
      </c>
      <c r="CU219" s="108">
        <f t="shared" si="584"/>
        <v>0</v>
      </c>
      <c r="CV219" s="108">
        <f t="shared" si="584"/>
        <v>27581.599999999999</v>
      </c>
      <c r="CW219" s="108">
        <f t="shared" si="584"/>
        <v>27581.599999999999</v>
      </c>
      <c r="CX219" s="108">
        <f t="shared" si="584"/>
        <v>39831.599999999999</v>
      </c>
      <c r="CY219" s="108">
        <f t="shared" si="584"/>
        <v>39831.599999999999</v>
      </c>
      <c r="CZ219" s="108">
        <f t="shared" si="584"/>
        <v>39831.599999999999</v>
      </c>
      <c r="DA219" s="108">
        <f t="shared" si="584"/>
        <v>39831.599999999999</v>
      </c>
      <c r="DB219" s="108">
        <f t="shared" si="584"/>
        <v>54904</v>
      </c>
      <c r="DC219" s="108">
        <f t="shared" si="537"/>
        <v>201841</v>
      </c>
      <c r="DD219" s="108">
        <v>76174.8</v>
      </c>
      <c r="DE219" s="108">
        <v>16727.400000000001</v>
      </c>
      <c r="DF219" s="108">
        <v>14311.2</v>
      </c>
      <c r="DG219" s="108">
        <v>94627.6</v>
      </c>
      <c r="DH219" s="108">
        <f t="shared" ref="DH219:DS219" si="585">DH220+DH226</f>
        <v>0</v>
      </c>
      <c r="DI219" s="108">
        <f t="shared" si="585"/>
        <v>58744.6</v>
      </c>
      <c r="DJ219" s="108">
        <f t="shared" si="585"/>
        <v>76174.8</v>
      </c>
      <c r="DK219" s="108">
        <f t="shared" si="585"/>
        <v>92007.8</v>
      </c>
      <c r="DL219" s="108">
        <f t="shared" si="585"/>
        <v>92752.2</v>
      </c>
      <c r="DM219" s="108">
        <f t="shared" si="585"/>
        <v>92902.2</v>
      </c>
      <c r="DN219" s="108">
        <f t="shared" si="585"/>
        <v>95802.2</v>
      </c>
      <c r="DO219" s="108">
        <f t="shared" si="585"/>
        <v>97272.7</v>
      </c>
      <c r="DP219" s="108">
        <f t="shared" si="585"/>
        <v>107213.4</v>
      </c>
      <c r="DQ219" s="108">
        <f t="shared" si="585"/>
        <v>112146.3</v>
      </c>
      <c r="DR219" s="108">
        <f t="shared" si="585"/>
        <v>133667.5</v>
      </c>
      <c r="DS219" s="108">
        <f t="shared" si="585"/>
        <v>201841</v>
      </c>
      <c r="DT219" s="108">
        <f t="shared" si="527"/>
        <v>194537</v>
      </c>
      <c r="DU219" s="108">
        <v>55798.5</v>
      </c>
      <c r="DV219" s="108">
        <v>50657.5</v>
      </c>
      <c r="DW219" s="108">
        <v>9108.7000000000007</v>
      </c>
      <c r="DX219" s="108">
        <v>78972.3</v>
      </c>
      <c r="DY219" s="108">
        <f t="shared" ref="DY219:EJ219" si="586">DY220+DY226</f>
        <v>915.8</v>
      </c>
      <c r="DZ219" s="108">
        <f t="shared" si="586"/>
        <v>2964.1</v>
      </c>
      <c r="EA219" s="108">
        <f t="shared" si="586"/>
        <v>55798.5</v>
      </c>
      <c r="EB219" s="108">
        <f t="shared" si="586"/>
        <v>56734.7</v>
      </c>
      <c r="EC219" s="108">
        <f t="shared" si="586"/>
        <v>57140.7</v>
      </c>
      <c r="ED219" s="108">
        <f t="shared" si="586"/>
        <v>106456</v>
      </c>
      <c r="EE219" s="108">
        <f t="shared" si="586"/>
        <v>106691.1</v>
      </c>
      <c r="EF219" s="108">
        <f t="shared" si="586"/>
        <v>108799.1</v>
      </c>
      <c r="EG219" s="108">
        <f t="shared" si="586"/>
        <v>115564.7</v>
      </c>
      <c r="EH219" s="108">
        <f t="shared" si="586"/>
        <v>117107.9</v>
      </c>
      <c r="EI219" s="108">
        <f t="shared" si="586"/>
        <v>117483.2</v>
      </c>
      <c r="EJ219" s="108">
        <f t="shared" si="586"/>
        <v>194537</v>
      </c>
      <c r="EK219" s="108">
        <v>196625</v>
      </c>
      <c r="EL219" s="108">
        <v>22</v>
      </c>
      <c r="EM219" s="108">
        <v>74349</v>
      </c>
      <c r="EN219" s="108">
        <v>10998.1</v>
      </c>
      <c r="EO219" s="108">
        <v>111255.9</v>
      </c>
      <c r="EP219" s="108">
        <f t="shared" ref="EP219:EW219" si="587">EP220+EP226</f>
        <v>0</v>
      </c>
      <c r="EQ219" s="108">
        <f t="shared" si="587"/>
        <v>22</v>
      </c>
      <c r="ER219" s="108">
        <f t="shared" si="587"/>
        <v>22</v>
      </c>
      <c r="ES219" s="108">
        <f t="shared" si="587"/>
        <v>528.70000000000005</v>
      </c>
      <c r="ET219" s="108">
        <f t="shared" si="587"/>
        <v>601.4</v>
      </c>
      <c r="EU219" s="108">
        <f t="shared" si="587"/>
        <v>74371</v>
      </c>
      <c r="EV219" s="108">
        <f t="shared" si="587"/>
        <v>85369.1</v>
      </c>
      <c r="EW219" s="108">
        <f t="shared" si="587"/>
        <v>85369.1</v>
      </c>
      <c r="EX219" s="108">
        <v>85369.1</v>
      </c>
      <c r="EY219" s="108">
        <v>85369.1</v>
      </c>
      <c r="EZ219" s="108">
        <v>88374.1</v>
      </c>
      <c r="FA219" s="108">
        <v>196625</v>
      </c>
      <c r="FB219" s="108">
        <v>278824</v>
      </c>
      <c r="FC219" s="108">
        <v>50172.800000000003</v>
      </c>
      <c r="FD219" s="108">
        <v>53827.5</v>
      </c>
      <c r="FE219" s="108">
        <v>160573.6</v>
      </c>
      <c r="FF219" s="108">
        <v>14250.1</v>
      </c>
      <c r="FG219" s="108">
        <v>0</v>
      </c>
      <c r="FH219" s="108">
        <v>0</v>
      </c>
      <c r="FI219" s="108">
        <v>50172.800000000003</v>
      </c>
      <c r="FJ219" s="108">
        <v>104000.3</v>
      </c>
      <c r="FK219" s="108">
        <v>104000.3</v>
      </c>
      <c r="FL219" s="108">
        <v>104000.3</v>
      </c>
      <c r="FM219" s="108">
        <v>264573.90000000002</v>
      </c>
      <c r="FN219" s="108">
        <v>264573.90000000002</v>
      </c>
      <c r="FO219" s="108">
        <v>264573.90000000002</v>
      </c>
      <c r="FP219" s="108">
        <v>278824.2</v>
      </c>
      <c r="FQ219" s="108">
        <v>278824.2</v>
      </c>
      <c r="FR219" s="108">
        <v>278824</v>
      </c>
      <c r="FS219" s="108">
        <v>608198</v>
      </c>
      <c r="FT219" s="108">
        <v>182950.7</v>
      </c>
      <c r="FU219" s="108">
        <v>49100</v>
      </c>
      <c r="FV219" s="108">
        <v>170070.39999999999</v>
      </c>
      <c r="FW219" s="108">
        <v>206076.9</v>
      </c>
      <c r="FX219" s="108">
        <v>0</v>
      </c>
      <c r="FY219" s="108">
        <v>0</v>
      </c>
      <c r="FZ219" s="108">
        <f>FZ220+FZ226</f>
        <v>182950.7</v>
      </c>
      <c r="GA219" s="108">
        <v>200950.7</v>
      </c>
      <c r="GB219" s="108">
        <v>200950.7</v>
      </c>
      <c r="GC219" s="108">
        <v>232050.7</v>
      </c>
      <c r="GD219" s="108">
        <v>232050.7</v>
      </c>
      <c r="GE219" s="108">
        <v>402121.1</v>
      </c>
      <c r="GF219" s="108">
        <v>402121.1</v>
      </c>
      <c r="GG219" s="108">
        <v>415754.1</v>
      </c>
      <c r="GH219" s="108">
        <v>415754.1</v>
      </c>
      <c r="GI219" s="108">
        <v>608198</v>
      </c>
      <c r="GJ219" s="108">
        <v>622029.1</v>
      </c>
      <c r="GK219" s="108">
        <v>30787.4</v>
      </c>
      <c r="GL219" s="108">
        <v>100104.2</v>
      </c>
      <c r="GM219" s="108">
        <v>330279.8</v>
      </c>
      <c r="GN219" s="108">
        <v>160857.70000000001</v>
      </c>
      <c r="GO219" s="108">
        <v>10578.8</v>
      </c>
      <c r="GP219" s="108">
        <v>17953.400000000001</v>
      </c>
      <c r="GQ219" s="108">
        <v>30787.4</v>
      </c>
      <c r="GR219" s="108">
        <v>55316.3</v>
      </c>
      <c r="GS219" s="108">
        <v>103199.9</v>
      </c>
      <c r="GT219" s="108">
        <v>130891.6</v>
      </c>
      <c r="GU219" s="108">
        <v>343987.20000000001</v>
      </c>
      <c r="GV219" s="108">
        <v>458261.6</v>
      </c>
      <c r="GW219" s="108">
        <v>461171.4</v>
      </c>
      <c r="GX219" s="108">
        <v>490637.5</v>
      </c>
      <c r="GY219" s="108">
        <v>482236.6</v>
      </c>
      <c r="GZ219" s="108">
        <v>622029.1</v>
      </c>
      <c r="HA219" s="108">
        <v>823596.6</v>
      </c>
      <c r="HB219" s="108">
        <v>253241</v>
      </c>
      <c r="HC219" s="108">
        <v>10149.799999999999</v>
      </c>
      <c r="HD219" s="108">
        <v>228869</v>
      </c>
      <c r="HE219" s="108">
        <v>331336.8</v>
      </c>
      <c r="HF219" s="108">
        <v>20000</v>
      </c>
      <c r="HG219" s="108">
        <v>243168.4</v>
      </c>
      <c r="HH219" s="108">
        <v>253241</v>
      </c>
      <c r="HI219" s="108">
        <v>253241</v>
      </c>
      <c r="HJ219" s="108">
        <v>263390.8</v>
      </c>
      <c r="HK219" s="108">
        <v>263390.8</v>
      </c>
      <c r="HL219" s="108">
        <v>377825.3</v>
      </c>
      <c r="HM219" s="108">
        <v>492259.8</v>
      </c>
      <c r="HN219" s="108">
        <v>492259.8</v>
      </c>
      <c r="HO219" s="108">
        <v>492259.8</v>
      </c>
      <c r="HP219" s="108">
        <v>492259.8</v>
      </c>
      <c r="HQ219" s="108">
        <v>823596.6</v>
      </c>
      <c r="HR219" s="108">
        <v>461162</v>
      </c>
      <c r="HS219" s="108">
        <v>0</v>
      </c>
      <c r="HT219" s="108">
        <v>50758.9</v>
      </c>
      <c r="HU219" s="108">
        <v>315705.59999999998</v>
      </c>
      <c r="HV219" s="108">
        <v>94697.5</v>
      </c>
      <c r="HW219" s="108">
        <v>0</v>
      </c>
      <c r="HX219" s="108">
        <v>0</v>
      </c>
      <c r="HY219" s="108">
        <v>0</v>
      </c>
      <c r="HZ219" s="108">
        <v>0</v>
      </c>
      <c r="IA219" s="108">
        <v>5000</v>
      </c>
      <c r="IB219" s="108">
        <v>50758.9</v>
      </c>
      <c r="IC219" s="108">
        <v>93940.4</v>
      </c>
      <c r="ID219" s="108">
        <v>168653.5</v>
      </c>
      <c r="IE219" s="108">
        <v>366464.5</v>
      </c>
      <c r="IF219" s="108">
        <v>370375.4</v>
      </c>
      <c r="IG219" s="108">
        <v>370375.4</v>
      </c>
      <c r="IH219" s="108">
        <v>461162</v>
      </c>
    </row>
    <row r="220" spans="1:242" s="32" customFormat="1" ht="12.95" customHeight="1" x14ac:dyDescent="0.2">
      <c r="A220" s="112" t="s">
        <v>431</v>
      </c>
      <c r="B220" s="51">
        <v>210</v>
      </c>
      <c r="C220" s="51" t="s">
        <v>432</v>
      </c>
      <c r="D220" s="30"/>
      <c r="E220" s="108">
        <f t="shared" si="407"/>
        <v>0</v>
      </c>
      <c r="F220" s="108">
        <f t="shared" si="509"/>
        <v>0</v>
      </c>
      <c r="G220" s="108">
        <f t="shared" si="510"/>
        <v>0</v>
      </c>
      <c r="H220" s="108">
        <f t="shared" si="511"/>
        <v>0</v>
      </c>
      <c r="I220" s="108">
        <f t="shared" si="538"/>
        <v>0</v>
      </c>
      <c r="J220" s="108">
        <f t="shared" ref="J220:U220" si="588">J221+J224</f>
        <v>0</v>
      </c>
      <c r="K220" s="108">
        <f t="shared" si="588"/>
        <v>0</v>
      </c>
      <c r="L220" s="108">
        <f t="shared" si="588"/>
        <v>0</v>
      </c>
      <c r="M220" s="108">
        <f t="shared" si="588"/>
        <v>0</v>
      </c>
      <c r="N220" s="108">
        <f t="shared" si="588"/>
        <v>0</v>
      </c>
      <c r="O220" s="108">
        <f t="shared" si="588"/>
        <v>0</v>
      </c>
      <c r="P220" s="108">
        <f t="shared" si="588"/>
        <v>0</v>
      </c>
      <c r="Q220" s="108">
        <f t="shared" si="588"/>
        <v>0</v>
      </c>
      <c r="R220" s="108">
        <f t="shared" si="588"/>
        <v>0</v>
      </c>
      <c r="S220" s="108">
        <f t="shared" si="588"/>
        <v>0</v>
      </c>
      <c r="T220" s="108">
        <f t="shared" si="588"/>
        <v>0</v>
      </c>
      <c r="U220" s="108">
        <f t="shared" si="588"/>
        <v>0</v>
      </c>
      <c r="V220" s="108">
        <f t="shared" si="409"/>
        <v>0</v>
      </c>
      <c r="W220" s="108">
        <f t="shared" si="512"/>
        <v>0</v>
      </c>
      <c r="X220" s="108">
        <f t="shared" si="513"/>
        <v>0</v>
      </c>
      <c r="Y220" s="108">
        <f t="shared" si="514"/>
        <v>0</v>
      </c>
      <c r="Z220" s="108">
        <f t="shared" si="540"/>
        <v>0</v>
      </c>
      <c r="AA220" s="108">
        <f t="shared" ref="AA220:AL220" si="589">AA221+AA224</f>
        <v>0</v>
      </c>
      <c r="AB220" s="108">
        <f t="shared" si="589"/>
        <v>0</v>
      </c>
      <c r="AC220" s="108">
        <f t="shared" si="589"/>
        <v>0</v>
      </c>
      <c r="AD220" s="108">
        <f t="shared" si="589"/>
        <v>0</v>
      </c>
      <c r="AE220" s="108">
        <f t="shared" si="589"/>
        <v>0</v>
      </c>
      <c r="AF220" s="108">
        <f t="shared" si="589"/>
        <v>0</v>
      </c>
      <c r="AG220" s="108">
        <f t="shared" si="589"/>
        <v>0</v>
      </c>
      <c r="AH220" s="108">
        <f t="shared" si="589"/>
        <v>0</v>
      </c>
      <c r="AI220" s="108">
        <f t="shared" si="589"/>
        <v>0</v>
      </c>
      <c r="AJ220" s="108">
        <f t="shared" si="589"/>
        <v>0</v>
      </c>
      <c r="AK220" s="108">
        <f t="shared" si="589"/>
        <v>0</v>
      </c>
      <c r="AL220" s="108">
        <f t="shared" si="589"/>
        <v>0</v>
      </c>
      <c r="AM220" s="108">
        <f t="shared" si="411"/>
        <v>0</v>
      </c>
      <c r="AN220" s="108">
        <f t="shared" si="515"/>
        <v>0</v>
      </c>
      <c r="AO220" s="108">
        <f t="shared" si="516"/>
        <v>0</v>
      </c>
      <c r="AP220" s="108">
        <f t="shared" si="517"/>
        <v>0</v>
      </c>
      <c r="AQ220" s="108">
        <f t="shared" si="542"/>
        <v>0</v>
      </c>
      <c r="AR220" s="108">
        <f t="shared" ref="AR220:BC220" si="590">AR221+AR224</f>
        <v>0</v>
      </c>
      <c r="AS220" s="108">
        <f t="shared" si="590"/>
        <v>0</v>
      </c>
      <c r="AT220" s="108">
        <f t="shared" si="590"/>
        <v>0</v>
      </c>
      <c r="AU220" s="108">
        <f t="shared" si="590"/>
        <v>0</v>
      </c>
      <c r="AV220" s="108">
        <f t="shared" si="590"/>
        <v>0</v>
      </c>
      <c r="AW220" s="108">
        <f t="shared" si="590"/>
        <v>0</v>
      </c>
      <c r="AX220" s="108">
        <f t="shared" si="590"/>
        <v>0</v>
      </c>
      <c r="AY220" s="108">
        <f t="shared" si="590"/>
        <v>0</v>
      </c>
      <c r="AZ220" s="108">
        <f t="shared" si="590"/>
        <v>0</v>
      </c>
      <c r="BA220" s="108">
        <f t="shared" si="590"/>
        <v>0</v>
      </c>
      <c r="BB220" s="108">
        <f t="shared" si="590"/>
        <v>0</v>
      </c>
      <c r="BC220" s="108">
        <f t="shared" si="590"/>
        <v>0</v>
      </c>
      <c r="BD220" s="108">
        <f t="shared" si="518"/>
        <v>0</v>
      </c>
      <c r="BE220" s="108">
        <f t="shared" si="519"/>
        <v>0</v>
      </c>
      <c r="BF220" s="108">
        <f t="shared" si="520"/>
        <v>0</v>
      </c>
      <c r="BG220" s="108">
        <f t="shared" si="521"/>
        <v>0</v>
      </c>
      <c r="BH220" s="108">
        <f t="shared" si="544"/>
        <v>0</v>
      </c>
      <c r="BI220" s="108">
        <f t="shared" ref="BI220:BT220" si="591">BI221+BI224</f>
        <v>0</v>
      </c>
      <c r="BJ220" s="108">
        <f t="shared" si="591"/>
        <v>0</v>
      </c>
      <c r="BK220" s="108">
        <f t="shared" si="591"/>
        <v>0</v>
      </c>
      <c r="BL220" s="108">
        <f t="shared" si="591"/>
        <v>0</v>
      </c>
      <c r="BM220" s="108">
        <f t="shared" si="591"/>
        <v>0</v>
      </c>
      <c r="BN220" s="108">
        <f t="shared" si="591"/>
        <v>0</v>
      </c>
      <c r="BO220" s="108">
        <f t="shared" si="591"/>
        <v>0</v>
      </c>
      <c r="BP220" s="108">
        <f t="shared" si="591"/>
        <v>0</v>
      </c>
      <c r="BQ220" s="108">
        <f t="shared" si="591"/>
        <v>0</v>
      </c>
      <c r="BR220" s="108">
        <f t="shared" si="591"/>
        <v>0</v>
      </c>
      <c r="BS220" s="108">
        <f t="shared" si="591"/>
        <v>0</v>
      </c>
      <c r="BT220" s="108">
        <f t="shared" si="591"/>
        <v>0</v>
      </c>
      <c r="BU220" s="108">
        <f t="shared" si="522"/>
        <v>0</v>
      </c>
      <c r="BV220" s="108">
        <f t="shared" si="523"/>
        <v>0</v>
      </c>
      <c r="BW220" s="108">
        <f t="shared" si="524"/>
        <v>0</v>
      </c>
      <c r="BX220" s="108">
        <f t="shared" si="525"/>
        <v>0</v>
      </c>
      <c r="BY220" s="108">
        <f t="shared" si="546"/>
        <v>0</v>
      </c>
      <c r="BZ220" s="108">
        <f t="shared" ref="BZ220:CK220" si="592">BZ221+BZ224</f>
        <v>0</v>
      </c>
      <c r="CA220" s="108">
        <f t="shared" si="592"/>
        <v>0</v>
      </c>
      <c r="CB220" s="108">
        <f t="shared" si="592"/>
        <v>0</v>
      </c>
      <c r="CC220" s="108">
        <f t="shared" si="592"/>
        <v>0</v>
      </c>
      <c r="CD220" s="108">
        <f t="shared" si="592"/>
        <v>0</v>
      </c>
      <c r="CE220" s="108">
        <f t="shared" si="592"/>
        <v>0</v>
      </c>
      <c r="CF220" s="108">
        <f t="shared" si="592"/>
        <v>0</v>
      </c>
      <c r="CG220" s="108">
        <f t="shared" si="592"/>
        <v>0</v>
      </c>
      <c r="CH220" s="108">
        <f t="shared" si="592"/>
        <v>0</v>
      </c>
      <c r="CI220" s="108">
        <f t="shared" si="592"/>
        <v>0</v>
      </c>
      <c r="CJ220" s="108">
        <f t="shared" si="592"/>
        <v>0</v>
      </c>
      <c r="CK220" s="108">
        <f t="shared" si="592"/>
        <v>0</v>
      </c>
      <c r="CL220" s="108">
        <f t="shared" si="526"/>
        <v>54904</v>
      </c>
      <c r="CM220" s="108">
        <v>0</v>
      </c>
      <c r="CN220" s="108">
        <v>27581.599999999999</v>
      </c>
      <c r="CO220" s="108">
        <v>12250</v>
      </c>
      <c r="CP220" s="108">
        <v>15072.4</v>
      </c>
      <c r="CQ220" s="108">
        <f t="shared" ref="CQ220:DB220" si="593">CQ221+CQ224</f>
        <v>31130</v>
      </c>
      <c r="CR220" s="108">
        <f t="shared" si="593"/>
        <v>23958</v>
      </c>
      <c r="CS220" s="108">
        <f t="shared" si="593"/>
        <v>0</v>
      </c>
      <c r="CT220" s="108">
        <v>0</v>
      </c>
      <c r="CU220" s="108">
        <f t="shared" si="593"/>
        <v>0</v>
      </c>
      <c r="CV220" s="108">
        <f t="shared" si="593"/>
        <v>27581.599999999999</v>
      </c>
      <c r="CW220" s="108">
        <f t="shared" si="593"/>
        <v>27581.599999999999</v>
      </c>
      <c r="CX220" s="108">
        <f t="shared" si="593"/>
        <v>39831.599999999999</v>
      </c>
      <c r="CY220" s="108">
        <f t="shared" si="593"/>
        <v>39831.599999999999</v>
      </c>
      <c r="CZ220" s="108">
        <f t="shared" si="593"/>
        <v>39831.599999999999</v>
      </c>
      <c r="DA220" s="108">
        <f t="shared" si="593"/>
        <v>39831.599999999999</v>
      </c>
      <c r="DB220" s="108">
        <f t="shared" si="593"/>
        <v>54904</v>
      </c>
      <c r="DC220" s="108">
        <f t="shared" si="537"/>
        <v>201841</v>
      </c>
      <c r="DD220" s="108">
        <v>76174.8</v>
      </c>
      <c r="DE220" s="108">
        <v>16727.400000000001</v>
      </c>
      <c r="DF220" s="108">
        <v>14311.2</v>
      </c>
      <c r="DG220" s="108">
        <v>94627.6</v>
      </c>
      <c r="DH220" s="108">
        <f t="shared" ref="DH220:DS220" si="594">DH221+DH224</f>
        <v>0</v>
      </c>
      <c r="DI220" s="108">
        <f t="shared" si="594"/>
        <v>58744.6</v>
      </c>
      <c r="DJ220" s="108">
        <f t="shared" si="594"/>
        <v>76174.8</v>
      </c>
      <c r="DK220" s="108">
        <f t="shared" si="594"/>
        <v>92007.8</v>
      </c>
      <c r="DL220" s="108">
        <f t="shared" si="594"/>
        <v>92752.2</v>
      </c>
      <c r="DM220" s="108">
        <f t="shared" si="594"/>
        <v>92902.2</v>
      </c>
      <c r="DN220" s="108">
        <f t="shared" si="594"/>
        <v>95802.2</v>
      </c>
      <c r="DO220" s="108">
        <f t="shared" si="594"/>
        <v>97272.7</v>
      </c>
      <c r="DP220" s="108">
        <f t="shared" si="594"/>
        <v>107213.4</v>
      </c>
      <c r="DQ220" s="108">
        <f t="shared" si="594"/>
        <v>112146.3</v>
      </c>
      <c r="DR220" s="108">
        <f t="shared" si="594"/>
        <v>133667.5</v>
      </c>
      <c r="DS220" s="108">
        <f t="shared" si="594"/>
        <v>201841</v>
      </c>
      <c r="DT220" s="108">
        <f t="shared" si="527"/>
        <v>194537</v>
      </c>
      <c r="DU220" s="108">
        <v>55798.5</v>
      </c>
      <c r="DV220" s="108">
        <v>50657.5</v>
      </c>
      <c r="DW220" s="108">
        <v>9108.7000000000007</v>
      </c>
      <c r="DX220" s="108">
        <v>78972.3</v>
      </c>
      <c r="DY220" s="108">
        <f t="shared" ref="DY220:EJ220" si="595">DY221+DY224</f>
        <v>915.8</v>
      </c>
      <c r="DZ220" s="108">
        <f t="shared" si="595"/>
        <v>2964.1</v>
      </c>
      <c r="EA220" s="108">
        <f t="shared" si="595"/>
        <v>55798.5</v>
      </c>
      <c r="EB220" s="108">
        <f t="shared" si="595"/>
        <v>56734.7</v>
      </c>
      <c r="EC220" s="108">
        <f t="shared" si="595"/>
        <v>57140.7</v>
      </c>
      <c r="ED220" s="108">
        <f t="shared" si="595"/>
        <v>106456</v>
      </c>
      <c r="EE220" s="108">
        <f t="shared" si="595"/>
        <v>106691.1</v>
      </c>
      <c r="EF220" s="108">
        <f t="shared" si="595"/>
        <v>108799.1</v>
      </c>
      <c r="EG220" s="108">
        <f t="shared" si="595"/>
        <v>115564.7</v>
      </c>
      <c r="EH220" s="108">
        <f t="shared" si="595"/>
        <v>117107.9</v>
      </c>
      <c r="EI220" s="108">
        <f t="shared" si="595"/>
        <v>117483.2</v>
      </c>
      <c r="EJ220" s="108">
        <f t="shared" si="595"/>
        <v>194537</v>
      </c>
      <c r="EK220" s="108">
        <v>196625</v>
      </c>
      <c r="EL220" s="108">
        <v>22</v>
      </c>
      <c r="EM220" s="108">
        <v>74349</v>
      </c>
      <c r="EN220" s="108">
        <v>10998.1</v>
      </c>
      <c r="EO220" s="108">
        <v>111255.9</v>
      </c>
      <c r="EP220" s="108">
        <f t="shared" ref="EP220:EW220" si="596">EP221+EP224</f>
        <v>0</v>
      </c>
      <c r="EQ220" s="108">
        <f t="shared" si="596"/>
        <v>22</v>
      </c>
      <c r="ER220" s="108">
        <f t="shared" si="596"/>
        <v>22</v>
      </c>
      <c r="ES220" s="108">
        <f t="shared" si="596"/>
        <v>528.70000000000005</v>
      </c>
      <c r="ET220" s="108">
        <f t="shared" si="596"/>
        <v>601.4</v>
      </c>
      <c r="EU220" s="108">
        <f t="shared" si="596"/>
        <v>74371</v>
      </c>
      <c r="EV220" s="108">
        <f t="shared" si="596"/>
        <v>85369.1</v>
      </c>
      <c r="EW220" s="108">
        <f t="shared" si="596"/>
        <v>85369.1</v>
      </c>
      <c r="EX220" s="108">
        <v>85369.1</v>
      </c>
      <c r="EY220" s="108">
        <v>85369.1</v>
      </c>
      <c r="EZ220" s="108">
        <v>88374.1</v>
      </c>
      <c r="FA220" s="108">
        <v>196625</v>
      </c>
      <c r="FB220" s="108">
        <v>278824</v>
      </c>
      <c r="FC220" s="108">
        <v>50172.800000000003</v>
      </c>
      <c r="FD220" s="108">
        <v>53827.5</v>
      </c>
      <c r="FE220" s="108">
        <v>160573.6</v>
      </c>
      <c r="FF220" s="108">
        <v>14250.1</v>
      </c>
      <c r="FG220" s="108">
        <v>0</v>
      </c>
      <c r="FH220" s="108">
        <v>0</v>
      </c>
      <c r="FI220" s="108">
        <v>50172.800000000003</v>
      </c>
      <c r="FJ220" s="108">
        <v>104000.3</v>
      </c>
      <c r="FK220" s="108">
        <v>104000.3</v>
      </c>
      <c r="FL220" s="108">
        <v>104000.3</v>
      </c>
      <c r="FM220" s="108">
        <v>264573.90000000002</v>
      </c>
      <c r="FN220" s="108">
        <v>264573.90000000002</v>
      </c>
      <c r="FO220" s="108">
        <v>264573.90000000002</v>
      </c>
      <c r="FP220" s="108">
        <v>278824.2</v>
      </c>
      <c r="FQ220" s="108">
        <v>278824.2</v>
      </c>
      <c r="FR220" s="108">
        <v>278824</v>
      </c>
      <c r="FS220" s="108">
        <v>608198</v>
      </c>
      <c r="FT220" s="108">
        <v>182950.7</v>
      </c>
      <c r="FU220" s="108">
        <v>49100</v>
      </c>
      <c r="FV220" s="108">
        <v>170070.39999999999</v>
      </c>
      <c r="FW220" s="108">
        <v>206076.9</v>
      </c>
      <c r="FX220" s="108">
        <v>0</v>
      </c>
      <c r="FY220" s="108">
        <v>0</v>
      </c>
      <c r="FZ220" s="108">
        <f>FZ221+FZ224</f>
        <v>182950.7</v>
      </c>
      <c r="GA220" s="108">
        <v>200950.7</v>
      </c>
      <c r="GB220" s="108">
        <v>200950.7</v>
      </c>
      <c r="GC220" s="108">
        <v>232050.7</v>
      </c>
      <c r="GD220" s="108">
        <v>232050.7</v>
      </c>
      <c r="GE220" s="108">
        <v>402121.1</v>
      </c>
      <c r="GF220" s="108">
        <v>402121.1</v>
      </c>
      <c r="GG220" s="108">
        <v>415754.1</v>
      </c>
      <c r="GH220" s="108">
        <v>415754.1</v>
      </c>
      <c r="GI220" s="108">
        <v>608198</v>
      </c>
      <c r="GJ220" s="108">
        <v>622029.1</v>
      </c>
      <c r="GK220" s="108">
        <v>30787.4</v>
      </c>
      <c r="GL220" s="108">
        <v>100104.2</v>
      </c>
      <c r="GM220" s="108">
        <v>330279.8</v>
      </c>
      <c r="GN220" s="108">
        <v>160857.70000000001</v>
      </c>
      <c r="GO220" s="108">
        <v>10578.8</v>
      </c>
      <c r="GP220" s="108">
        <v>17953.400000000001</v>
      </c>
      <c r="GQ220" s="108">
        <v>30787.4</v>
      </c>
      <c r="GR220" s="108">
        <v>55316.3</v>
      </c>
      <c r="GS220" s="108">
        <v>103199.9</v>
      </c>
      <c r="GT220" s="108">
        <v>130891.6</v>
      </c>
      <c r="GU220" s="108">
        <v>343987.20000000001</v>
      </c>
      <c r="GV220" s="108">
        <v>458261.6</v>
      </c>
      <c r="GW220" s="108">
        <v>461171.4</v>
      </c>
      <c r="GX220" s="108">
        <v>490637.5</v>
      </c>
      <c r="GY220" s="108">
        <v>482236.6</v>
      </c>
      <c r="GZ220" s="108">
        <v>622029.1</v>
      </c>
      <c r="HA220" s="108">
        <v>823596.6</v>
      </c>
      <c r="HB220" s="108">
        <v>253241</v>
      </c>
      <c r="HC220" s="108">
        <v>10149.799999999999</v>
      </c>
      <c r="HD220" s="108">
        <v>228869</v>
      </c>
      <c r="HE220" s="108">
        <v>331336.8</v>
      </c>
      <c r="HF220" s="108">
        <v>20000</v>
      </c>
      <c r="HG220" s="108">
        <v>243168.4</v>
      </c>
      <c r="HH220" s="108">
        <v>253241</v>
      </c>
      <c r="HI220" s="108">
        <v>253241</v>
      </c>
      <c r="HJ220" s="108">
        <v>263390.8</v>
      </c>
      <c r="HK220" s="108">
        <v>263390.8</v>
      </c>
      <c r="HL220" s="108">
        <v>377825.3</v>
      </c>
      <c r="HM220" s="108">
        <v>492259.8</v>
      </c>
      <c r="HN220" s="108">
        <v>492259.8</v>
      </c>
      <c r="HO220" s="108">
        <v>492259.8</v>
      </c>
      <c r="HP220" s="108">
        <v>492259.8</v>
      </c>
      <c r="HQ220" s="108">
        <v>823596.6</v>
      </c>
      <c r="HR220" s="108">
        <v>461162</v>
      </c>
      <c r="HS220" s="108">
        <v>0</v>
      </c>
      <c r="HT220" s="108">
        <v>50758.9</v>
      </c>
      <c r="HU220" s="108">
        <v>315705.59999999998</v>
      </c>
      <c r="HV220" s="108">
        <v>94697.5</v>
      </c>
      <c r="HW220" s="108">
        <v>0</v>
      </c>
      <c r="HX220" s="108">
        <v>0</v>
      </c>
      <c r="HY220" s="108">
        <v>0</v>
      </c>
      <c r="HZ220" s="108">
        <v>0</v>
      </c>
      <c r="IA220" s="108">
        <v>5000</v>
      </c>
      <c r="IB220" s="108">
        <v>50758.9</v>
      </c>
      <c r="IC220" s="108">
        <v>93940.4</v>
      </c>
      <c r="ID220" s="108">
        <v>168653.5</v>
      </c>
      <c r="IE220" s="108">
        <v>366464.5</v>
      </c>
      <c r="IF220" s="108">
        <v>370375.4</v>
      </c>
      <c r="IG220" s="108">
        <v>370375.4</v>
      </c>
      <c r="IH220" s="108">
        <v>461162</v>
      </c>
    </row>
    <row r="221" spans="1:242" s="32" customFormat="1" ht="12.95" customHeight="1" x14ac:dyDescent="0.2">
      <c r="A221" s="112" t="s">
        <v>433</v>
      </c>
      <c r="B221" s="51">
        <v>211</v>
      </c>
      <c r="C221" s="51" t="s">
        <v>434</v>
      </c>
      <c r="D221" s="30"/>
      <c r="E221" s="108">
        <f t="shared" si="407"/>
        <v>0</v>
      </c>
      <c r="F221" s="108">
        <f t="shared" si="509"/>
        <v>0</v>
      </c>
      <c r="G221" s="108">
        <f t="shared" si="510"/>
        <v>0</v>
      </c>
      <c r="H221" s="108">
        <f t="shared" si="511"/>
        <v>0</v>
      </c>
      <c r="I221" s="108">
        <f t="shared" si="538"/>
        <v>0</v>
      </c>
      <c r="J221" s="108">
        <f t="shared" ref="J221:U221" si="597">J222+J223</f>
        <v>0</v>
      </c>
      <c r="K221" s="108">
        <f t="shared" si="597"/>
        <v>0</v>
      </c>
      <c r="L221" s="108">
        <f t="shared" si="597"/>
        <v>0</v>
      </c>
      <c r="M221" s="108">
        <f t="shared" si="597"/>
        <v>0</v>
      </c>
      <c r="N221" s="108">
        <f t="shared" si="597"/>
        <v>0</v>
      </c>
      <c r="O221" s="108">
        <f t="shared" si="597"/>
        <v>0</v>
      </c>
      <c r="P221" s="108">
        <f t="shared" si="597"/>
        <v>0</v>
      </c>
      <c r="Q221" s="108">
        <f t="shared" si="597"/>
        <v>0</v>
      </c>
      <c r="R221" s="108">
        <f t="shared" si="597"/>
        <v>0</v>
      </c>
      <c r="S221" s="108">
        <f t="shared" si="597"/>
        <v>0</v>
      </c>
      <c r="T221" s="108">
        <f t="shared" si="597"/>
        <v>0</v>
      </c>
      <c r="U221" s="108">
        <f t="shared" si="597"/>
        <v>0</v>
      </c>
      <c r="V221" s="108">
        <f t="shared" si="409"/>
        <v>0</v>
      </c>
      <c r="W221" s="108">
        <f t="shared" si="512"/>
        <v>0</v>
      </c>
      <c r="X221" s="108">
        <f t="shared" si="513"/>
        <v>0</v>
      </c>
      <c r="Y221" s="108">
        <f t="shared" si="514"/>
        <v>0</v>
      </c>
      <c r="Z221" s="108">
        <f t="shared" si="540"/>
        <v>0</v>
      </c>
      <c r="AA221" s="108">
        <f t="shared" ref="AA221:AL221" si="598">AA222+AA223</f>
        <v>0</v>
      </c>
      <c r="AB221" s="108">
        <f t="shared" si="598"/>
        <v>0</v>
      </c>
      <c r="AC221" s="108">
        <f t="shared" si="598"/>
        <v>0</v>
      </c>
      <c r="AD221" s="108">
        <f t="shared" si="598"/>
        <v>0</v>
      </c>
      <c r="AE221" s="108">
        <f t="shared" si="598"/>
        <v>0</v>
      </c>
      <c r="AF221" s="108">
        <f t="shared" si="598"/>
        <v>0</v>
      </c>
      <c r="AG221" s="108">
        <f t="shared" si="598"/>
        <v>0</v>
      </c>
      <c r="AH221" s="108">
        <f t="shared" si="598"/>
        <v>0</v>
      </c>
      <c r="AI221" s="108">
        <f t="shared" si="598"/>
        <v>0</v>
      </c>
      <c r="AJ221" s="108">
        <f t="shared" si="598"/>
        <v>0</v>
      </c>
      <c r="AK221" s="108">
        <f t="shared" si="598"/>
        <v>0</v>
      </c>
      <c r="AL221" s="108">
        <f t="shared" si="598"/>
        <v>0</v>
      </c>
      <c r="AM221" s="108">
        <f t="shared" si="411"/>
        <v>0</v>
      </c>
      <c r="AN221" s="108">
        <f t="shared" si="515"/>
        <v>0</v>
      </c>
      <c r="AO221" s="108">
        <f t="shared" si="516"/>
        <v>0</v>
      </c>
      <c r="AP221" s="108">
        <f t="shared" si="517"/>
        <v>0</v>
      </c>
      <c r="AQ221" s="108">
        <f t="shared" si="542"/>
        <v>0</v>
      </c>
      <c r="AR221" s="108">
        <f t="shared" ref="AR221:BC221" si="599">AR222+AR223</f>
        <v>0</v>
      </c>
      <c r="AS221" s="108">
        <f t="shared" si="599"/>
        <v>0</v>
      </c>
      <c r="AT221" s="108">
        <f t="shared" si="599"/>
        <v>0</v>
      </c>
      <c r="AU221" s="108">
        <f t="shared" si="599"/>
        <v>0</v>
      </c>
      <c r="AV221" s="108">
        <f t="shared" si="599"/>
        <v>0</v>
      </c>
      <c r="AW221" s="108">
        <f t="shared" si="599"/>
        <v>0</v>
      </c>
      <c r="AX221" s="108">
        <f t="shared" si="599"/>
        <v>0</v>
      </c>
      <c r="AY221" s="108">
        <f t="shared" si="599"/>
        <v>0</v>
      </c>
      <c r="AZ221" s="108">
        <f t="shared" si="599"/>
        <v>0</v>
      </c>
      <c r="BA221" s="108">
        <f t="shared" si="599"/>
        <v>0</v>
      </c>
      <c r="BB221" s="108">
        <f t="shared" si="599"/>
        <v>0</v>
      </c>
      <c r="BC221" s="108">
        <f t="shared" si="599"/>
        <v>0</v>
      </c>
      <c r="BD221" s="108">
        <f t="shared" si="518"/>
        <v>0</v>
      </c>
      <c r="BE221" s="108">
        <f t="shared" si="519"/>
        <v>0</v>
      </c>
      <c r="BF221" s="108">
        <f t="shared" si="520"/>
        <v>0</v>
      </c>
      <c r="BG221" s="108">
        <f t="shared" si="521"/>
        <v>0</v>
      </c>
      <c r="BH221" s="108">
        <f t="shared" si="544"/>
        <v>0</v>
      </c>
      <c r="BI221" s="108">
        <f t="shared" ref="BI221:BT221" si="600">BI222+BI223</f>
        <v>0</v>
      </c>
      <c r="BJ221" s="108">
        <f t="shared" si="600"/>
        <v>0</v>
      </c>
      <c r="BK221" s="108">
        <f t="shared" si="600"/>
        <v>0</v>
      </c>
      <c r="BL221" s="108">
        <f t="shared" si="600"/>
        <v>0</v>
      </c>
      <c r="BM221" s="108">
        <f t="shared" si="600"/>
        <v>0</v>
      </c>
      <c r="BN221" s="108">
        <f t="shared" si="600"/>
        <v>0</v>
      </c>
      <c r="BO221" s="108">
        <f t="shared" si="600"/>
        <v>0</v>
      </c>
      <c r="BP221" s="108">
        <f t="shared" si="600"/>
        <v>0</v>
      </c>
      <c r="BQ221" s="108">
        <f t="shared" si="600"/>
        <v>0</v>
      </c>
      <c r="BR221" s="108">
        <f t="shared" si="600"/>
        <v>0</v>
      </c>
      <c r="BS221" s="108">
        <f t="shared" si="600"/>
        <v>0</v>
      </c>
      <c r="BT221" s="108">
        <f t="shared" si="600"/>
        <v>0</v>
      </c>
      <c r="BU221" s="108">
        <f t="shared" si="522"/>
        <v>0</v>
      </c>
      <c r="BV221" s="108">
        <f t="shared" si="523"/>
        <v>0</v>
      </c>
      <c r="BW221" s="108">
        <f t="shared" si="524"/>
        <v>0</v>
      </c>
      <c r="BX221" s="108">
        <f t="shared" si="525"/>
        <v>0</v>
      </c>
      <c r="BY221" s="108">
        <f t="shared" si="546"/>
        <v>0</v>
      </c>
      <c r="BZ221" s="108">
        <f t="shared" ref="BZ221:CK221" si="601">BZ222+BZ223</f>
        <v>0</v>
      </c>
      <c r="CA221" s="108">
        <f t="shared" si="601"/>
        <v>0</v>
      </c>
      <c r="CB221" s="108">
        <f t="shared" si="601"/>
        <v>0</v>
      </c>
      <c r="CC221" s="108">
        <f t="shared" si="601"/>
        <v>0</v>
      </c>
      <c r="CD221" s="108">
        <f t="shared" si="601"/>
        <v>0</v>
      </c>
      <c r="CE221" s="108">
        <f t="shared" si="601"/>
        <v>0</v>
      </c>
      <c r="CF221" s="108">
        <f t="shared" si="601"/>
        <v>0</v>
      </c>
      <c r="CG221" s="108">
        <f t="shared" si="601"/>
        <v>0</v>
      </c>
      <c r="CH221" s="108">
        <f t="shared" si="601"/>
        <v>0</v>
      </c>
      <c r="CI221" s="108">
        <f t="shared" si="601"/>
        <v>0</v>
      </c>
      <c r="CJ221" s="108">
        <f t="shared" si="601"/>
        <v>0</v>
      </c>
      <c r="CK221" s="108">
        <f t="shared" si="601"/>
        <v>0</v>
      </c>
      <c r="CL221" s="108">
        <f t="shared" si="526"/>
        <v>54904</v>
      </c>
      <c r="CM221" s="108">
        <v>0</v>
      </c>
      <c r="CN221" s="108">
        <v>27581.599999999999</v>
      </c>
      <c r="CO221" s="108">
        <v>12250</v>
      </c>
      <c r="CP221" s="108">
        <v>15072.4</v>
      </c>
      <c r="CQ221" s="108">
        <f t="shared" ref="CQ221:DB221" si="602">CQ222+CQ223</f>
        <v>31130</v>
      </c>
      <c r="CR221" s="108">
        <f t="shared" si="602"/>
        <v>23958</v>
      </c>
      <c r="CS221" s="108">
        <f t="shared" si="602"/>
        <v>0</v>
      </c>
      <c r="CT221" s="108">
        <v>0</v>
      </c>
      <c r="CU221" s="108">
        <f t="shared" si="602"/>
        <v>0</v>
      </c>
      <c r="CV221" s="108">
        <f t="shared" si="602"/>
        <v>27581.599999999999</v>
      </c>
      <c r="CW221" s="108">
        <f t="shared" si="602"/>
        <v>27581.599999999999</v>
      </c>
      <c r="CX221" s="108">
        <f t="shared" si="602"/>
        <v>39831.599999999999</v>
      </c>
      <c r="CY221" s="108">
        <f t="shared" si="602"/>
        <v>39831.599999999999</v>
      </c>
      <c r="CZ221" s="108">
        <f t="shared" si="602"/>
        <v>39831.599999999999</v>
      </c>
      <c r="DA221" s="108">
        <f t="shared" si="602"/>
        <v>39831.599999999999</v>
      </c>
      <c r="DB221" s="108">
        <f t="shared" si="602"/>
        <v>54904</v>
      </c>
      <c r="DC221" s="108">
        <f t="shared" si="537"/>
        <v>201841</v>
      </c>
      <c r="DD221" s="108">
        <v>76174.8</v>
      </c>
      <c r="DE221" s="108">
        <v>16727.400000000001</v>
      </c>
      <c r="DF221" s="108">
        <v>14311.2</v>
      </c>
      <c r="DG221" s="108">
        <v>94627.6</v>
      </c>
      <c r="DH221" s="108">
        <f t="shared" ref="DH221:DR221" si="603">DH222+DH223</f>
        <v>0</v>
      </c>
      <c r="DI221" s="108">
        <f t="shared" si="603"/>
        <v>58744.6</v>
      </c>
      <c r="DJ221" s="108">
        <f t="shared" si="603"/>
        <v>76174.8</v>
      </c>
      <c r="DK221" s="108">
        <f t="shared" si="603"/>
        <v>92007.8</v>
      </c>
      <c r="DL221" s="108">
        <f t="shared" si="603"/>
        <v>92752.2</v>
      </c>
      <c r="DM221" s="108">
        <f t="shared" si="603"/>
        <v>92902.2</v>
      </c>
      <c r="DN221" s="108">
        <f t="shared" si="603"/>
        <v>95802.2</v>
      </c>
      <c r="DO221" s="108">
        <f t="shared" si="603"/>
        <v>97272.7</v>
      </c>
      <c r="DP221" s="108">
        <f t="shared" si="603"/>
        <v>107213.4</v>
      </c>
      <c r="DQ221" s="108">
        <f t="shared" si="603"/>
        <v>112146.3</v>
      </c>
      <c r="DR221" s="108">
        <f t="shared" si="603"/>
        <v>133667.5</v>
      </c>
      <c r="DS221" s="108">
        <v>201841</v>
      </c>
      <c r="DT221" s="108">
        <f t="shared" si="527"/>
        <v>194537</v>
      </c>
      <c r="DU221" s="108">
        <v>55798.5</v>
      </c>
      <c r="DV221" s="108">
        <v>50657.5</v>
      </c>
      <c r="DW221" s="108">
        <v>9108.7000000000007</v>
      </c>
      <c r="DX221" s="108">
        <v>78972.3</v>
      </c>
      <c r="DY221" s="108">
        <f t="shared" ref="DY221:EJ221" si="604">DY222+DY223</f>
        <v>915.8</v>
      </c>
      <c r="DZ221" s="108">
        <f t="shared" si="604"/>
        <v>2964.1</v>
      </c>
      <c r="EA221" s="108">
        <f t="shared" si="604"/>
        <v>55798.5</v>
      </c>
      <c r="EB221" s="108">
        <f t="shared" si="604"/>
        <v>56734.7</v>
      </c>
      <c r="EC221" s="108">
        <f t="shared" si="604"/>
        <v>57140.7</v>
      </c>
      <c r="ED221" s="108">
        <f t="shared" si="604"/>
        <v>106456</v>
      </c>
      <c r="EE221" s="108">
        <f t="shared" si="604"/>
        <v>106691.1</v>
      </c>
      <c r="EF221" s="108">
        <f t="shared" si="604"/>
        <v>108799.1</v>
      </c>
      <c r="EG221" s="108">
        <f t="shared" si="604"/>
        <v>115564.7</v>
      </c>
      <c r="EH221" s="108">
        <f t="shared" si="604"/>
        <v>117107.9</v>
      </c>
      <c r="EI221" s="108">
        <f t="shared" si="604"/>
        <v>117483.2</v>
      </c>
      <c r="EJ221" s="108">
        <f t="shared" si="604"/>
        <v>194537</v>
      </c>
      <c r="EK221" s="108">
        <v>196625</v>
      </c>
      <c r="EL221" s="108">
        <v>22</v>
      </c>
      <c r="EM221" s="108">
        <v>74349</v>
      </c>
      <c r="EN221" s="108">
        <v>10998.1</v>
      </c>
      <c r="EO221" s="108">
        <v>111255.9</v>
      </c>
      <c r="EP221" s="108">
        <f t="shared" ref="EP221:EW221" si="605">EP222+EP223</f>
        <v>0</v>
      </c>
      <c r="EQ221" s="108">
        <f t="shared" si="605"/>
        <v>22</v>
      </c>
      <c r="ER221" s="108">
        <f t="shared" si="605"/>
        <v>22</v>
      </c>
      <c r="ES221" s="108">
        <f t="shared" si="605"/>
        <v>528.70000000000005</v>
      </c>
      <c r="ET221" s="108">
        <f t="shared" si="605"/>
        <v>601.4</v>
      </c>
      <c r="EU221" s="108">
        <f t="shared" si="605"/>
        <v>74371</v>
      </c>
      <c r="EV221" s="108">
        <f t="shared" si="605"/>
        <v>85369.1</v>
      </c>
      <c r="EW221" s="108">
        <f t="shared" si="605"/>
        <v>85369.1</v>
      </c>
      <c r="EX221" s="108">
        <v>85369.1</v>
      </c>
      <c r="EY221" s="108">
        <v>85369.1</v>
      </c>
      <c r="EZ221" s="108">
        <v>88374.1</v>
      </c>
      <c r="FA221" s="108">
        <v>196625</v>
      </c>
      <c r="FB221" s="108">
        <v>278824</v>
      </c>
      <c r="FC221" s="108">
        <v>50172.800000000003</v>
      </c>
      <c r="FD221" s="108">
        <v>53827.5</v>
      </c>
      <c r="FE221" s="108">
        <v>160573.6</v>
      </c>
      <c r="FF221" s="108">
        <v>14250.1</v>
      </c>
      <c r="FG221" s="108">
        <v>0</v>
      </c>
      <c r="FH221" s="108">
        <v>0</v>
      </c>
      <c r="FI221" s="108">
        <v>50172.800000000003</v>
      </c>
      <c r="FJ221" s="108">
        <v>104000.3</v>
      </c>
      <c r="FK221" s="108">
        <v>104000.3</v>
      </c>
      <c r="FL221" s="108">
        <v>104000.3</v>
      </c>
      <c r="FM221" s="108">
        <v>264573.90000000002</v>
      </c>
      <c r="FN221" s="108">
        <v>264573.90000000002</v>
      </c>
      <c r="FO221" s="108">
        <v>264573.90000000002</v>
      </c>
      <c r="FP221" s="108">
        <v>278824.2</v>
      </c>
      <c r="FQ221" s="108">
        <v>278824.2</v>
      </c>
      <c r="FR221" s="108">
        <v>278824</v>
      </c>
      <c r="FS221" s="108">
        <v>608198</v>
      </c>
      <c r="FT221" s="108">
        <v>182950.7</v>
      </c>
      <c r="FU221" s="108">
        <v>49100</v>
      </c>
      <c r="FV221" s="108">
        <v>170070.39999999999</v>
      </c>
      <c r="FW221" s="108">
        <v>206076.9</v>
      </c>
      <c r="FX221" s="108">
        <v>0</v>
      </c>
      <c r="FY221" s="108">
        <v>0</v>
      </c>
      <c r="FZ221" s="108">
        <f>FZ222+FZ225</f>
        <v>182950.7</v>
      </c>
      <c r="GA221" s="108">
        <v>200950.7</v>
      </c>
      <c r="GB221" s="108">
        <v>200950.7</v>
      </c>
      <c r="GC221" s="108">
        <v>232050.7</v>
      </c>
      <c r="GD221" s="108">
        <v>232050.7</v>
      </c>
      <c r="GE221" s="108">
        <v>402121.1</v>
      </c>
      <c r="GF221" s="108">
        <v>402121.1</v>
      </c>
      <c r="GG221" s="108">
        <v>415754.1</v>
      </c>
      <c r="GH221" s="108">
        <v>415754.1</v>
      </c>
      <c r="GI221" s="108">
        <v>608198</v>
      </c>
      <c r="GJ221" s="108">
        <v>622029.1</v>
      </c>
      <c r="GK221" s="108">
        <v>30787.4</v>
      </c>
      <c r="GL221" s="108">
        <v>100104.2</v>
      </c>
      <c r="GM221" s="108">
        <v>330279.8</v>
      </c>
      <c r="GN221" s="108">
        <v>160857.70000000001</v>
      </c>
      <c r="GO221" s="108">
        <v>10578.8</v>
      </c>
      <c r="GP221" s="108">
        <v>17953.400000000001</v>
      </c>
      <c r="GQ221" s="108">
        <v>30787.4</v>
      </c>
      <c r="GR221" s="108">
        <v>55316.3</v>
      </c>
      <c r="GS221" s="108">
        <v>103199.9</v>
      </c>
      <c r="GT221" s="108">
        <v>130891.6</v>
      </c>
      <c r="GU221" s="108">
        <v>343987.20000000001</v>
      </c>
      <c r="GV221" s="108">
        <v>458261.6</v>
      </c>
      <c r="GW221" s="108">
        <v>461171.4</v>
      </c>
      <c r="GX221" s="108">
        <v>490637.5</v>
      </c>
      <c r="GY221" s="108">
        <v>482236.6</v>
      </c>
      <c r="GZ221" s="108">
        <v>622029.1</v>
      </c>
      <c r="HA221" s="108">
        <v>823596.6</v>
      </c>
      <c r="HB221" s="108">
        <v>253241</v>
      </c>
      <c r="HC221" s="108">
        <v>10149.799999999999</v>
      </c>
      <c r="HD221" s="108">
        <v>228869</v>
      </c>
      <c r="HE221" s="108">
        <v>331336.8</v>
      </c>
      <c r="HF221" s="108">
        <v>20000</v>
      </c>
      <c r="HG221" s="108">
        <v>243168.4</v>
      </c>
      <c r="HH221" s="108">
        <v>253241</v>
      </c>
      <c r="HI221" s="108">
        <v>253241</v>
      </c>
      <c r="HJ221" s="108">
        <v>263390.8</v>
      </c>
      <c r="HK221" s="108">
        <v>263390.8</v>
      </c>
      <c r="HL221" s="108">
        <v>377825.3</v>
      </c>
      <c r="HM221" s="108">
        <v>492259.8</v>
      </c>
      <c r="HN221" s="108">
        <v>492259.8</v>
      </c>
      <c r="HO221" s="108">
        <v>492259.8</v>
      </c>
      <c r="HP221" s="108">
        <v>492259.8</v>
      </c>
      <c r="HQ221" s="108">
        <v>823596.6</v>
      </c>
      <c r="HR221" s="108">
        <v>461162</v>
      </c>
      <c r="HS221" s="108">
        <v>0</v>
      </c>
      <c r="HT221" s="108">
        <v>50758.9</v>
      </c>
      <c r="HU221" s="108">
        <v>315705.59999999998</v>
      </c>
      <c r="HV221" s="108">
        <v>94697.5</v>
      </c>
      <c r="HW221" s="108">
        <v>0</v>
      </c>
      <c r="HX221" s="108">
        <v>0</v>
      </c>
      <c r="HY221" s="108">
        <v>0</v>
      </c>
      <c r="HZ221" s="108">
        <v>0</v>
      </c>
      <c r="IA221" s="108">
        <v>5000</v>
      </c>
      <c r="IB221" s="108">
        <v>50758.9</v>
      </c>
      <c r="IC221" s="108">
        <v>93940.4</v>
      </c>
      <c r="ID221" s="108">
        <v>168653.5</v>
      </c>
      <c r="IE221" s="108">
        <v>366464.5</v>
      </c>
      <c r="IF221" s="108">
        <v>370375.4</v>
      </c>
      <c r="IG221" s="108">
        <v>370375.4</v>
      </c>
      <c r="IH221" s="108">
        <v>461162</v>
      </c>
    </row>
    <row r="222" spans="1:242" s="32" customFormat="1" ht="12.95" customHeight="1" x14ac:dyDescent="0.2">
      <c r="A222" s="112" t="s">
        <v>435</v>
      </c>
      <c r="B222" s="51">
        <v>212</v>
      </c>
      <c r="C222" s="51" t="s">
        <v>436</v>
      </c>
      <c r="D222" s="33"/>
      <c r="E222" s="108">
        <f t="shared" si="407"/>
        <v>0</v>
      </c>
      <c r="F222" s="108">
        <f t="shared" si="509"/>
        <v>0</v>
      </c>
      <c r="G222" s="108">
        <f t="shared" si="510"/>
        <v>0</v>
      </c>
      <c r="H222" s="108">
        <f t="shared" si="511"/>
        <v>0</v>
      </c>
      <c r="I222" s="108">
        <f t="shared" si="538"/>
        <v>0</v>
      </c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>
        <f t="shared" si="409"/>
        <v>0</v>
      </c>
      <c r="W222" s="108">
        <f t="shared" si="512"/>
        <v>0</v>
      </c>
      <c r="X222" s="108">
        <f t="shared" si="513"/>
        <v>0</v>
      </c>
      <c r="Y222" s="108">
        <f t="shared" si="514"/>
        <v>0</v>
      </c>
      <c r="Z222" s="108">
        <f t="shared" si="540"/>
        <v>0</v>
      </c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>
        <f t="shared" si="411"/>
        <v>0</v>
      </c>
      <c r="AN222" s="108">
        <f t="shared" si="515"/>
        <v>0</v>
      </c>
      <c r="AO222" s="108">
        <f t="shared" si="516"/>
        <v>0</v>
      </c>
      <c r="AP222" s="108">
        <f t="shared" si="517"/>
        <v>0</v>
      </c>
      <c r="AQ222" s="108">
        <f t="shared" si="542"/>
        <v>0</v>
      </c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>
        <f t="shared" si="518"/>
        <v>0</v>
      </c>
      <c r="BE222" s="108">
        <f t="shared" si="519"/>
        <v>0</v>
      </c>
      <c r="BF222" s="108">
        <f t="shared" si="520"/>
        <v>0</v>
      </c>
      <c r="BG222" s="108">
        <f t="shared" si="521"/>
        <v>0</v>
      </c>
      <c r="BH222" s="108">
        <f t="shared" si="544"/>
        <v>0</v>
      </c>
      <c r="BI222" s="108"/>
      <c r="BJ222" s="108"/>
      <c r="BK222" s="108"/>
      <c r="BL222" s="108"/>
      <c r="BM222" s="108"/>
      <c r="BN222" s="108"/>
      <c r="BO222" s="108"/>
      <c r="BP222" s="108"/>
      <c r="BQ222" s="108"/>
      <c r="BR222" s="108"/>
      <c r="BS222" s="108"/>
      <c r="BT222" s="108"/>
      <c r="BU222" s="108">
        <f t="shared" si="522"/>
        <v>0</v>
      </c>
      <c r="BV222" s="108">
        <f t="shared" si="523"/>
        <v>0</v>
      </c>
      <c r="BW222" s="108">
        <f t="shared" si="524"/>
        <v>0</v>
      </c>
      <c r="BX222" s="108">
        <f t="shared" si="525"/>
        <v>0</v>
      </c>
      <c r="BY222" s="108">
        <f t="shared" si="546"/>
        <v>0</v>
      </c>
      <c r="BZ222" s="108"/>
      <c r="CA222" s="108"/>
      <c r="CB222" s="108"/>
      <c r="CC222" s="108"/>
      <c r="CD222" s="108"/>
      <c r="CE222" s="108"/>
      <c r="CF222" s="108"/>
      <c r="CG222" s="108"/>
      <c r="CH222" s="108"/>
      <c r="CI222" s="108"/>
      <c r="CJ222" s="108"/>
      <c r="CK222" s="108"/>
      <c r="CL222" s="108">
        <f t="shared" si="526"/>
        <v>0</v>
      </c>
      <c r="CM222" s="108">
        <v>0</v>
      </c>
      <c r="CN222" s="108">
        <v>0</v>
      </c>
      <c r="CO222" s="108">
        <v>0</v>
      </c>
      <c r="CP222" s="108">
        <v>0</v>
      </c>
      <c r="CQ222" s="108"/>
      <c r="CR222" s="108"/>
      <c r="CS222" s="108"/>
      <c r="CT222" s="108"/>
      <c r="CU222" s="108"/>
      <c r="CV222" s="108"/>
      <c r="CW222" s="108"/>
      <c r="CX222" s="108"/>
      <c r="CY222" s="108"/>
      <c r="CZ222" s="108"/>
      <c r="DA222" s="108"/>
      <c r="DB222" s="108"/>
      <c r="DC222" s="108">
        <f t="shared" si="537"/>
        <v>0</v>
      </c>
      <c r="DD222" s="108">
        <v>0</v>
      </c>
      <c r="DE222" s="108">
        <v>0</v>
      </c>
      <c r="DF222" s="108">
        <v>0</v>
      </c>
      <c r="DG222" s="108">
        <v>0</v>
      </c>
      <c r="DH222" s="108"/>
      <c r="DI222" s="108"/>
      <c r="DJ222" s="108"/>
      <c r="DK222" s="108"/>
      <c r="DL222" s="108"/>
      <c r="DM222" s="108"/>
      <c r="DN222" s="108"/>
      <c r="DO222" s="108"/>
      <c r="DP222" s="108"/>
      <c r="DQ222" s="108"/>
      <c r="DR222" s="108"/>
      <c r="DS222" s="108"/>
      <c r="DT222" s="108">
        <f t="shared" si="527"/>
        <v>0</v>
      </c>
      <c r="DU222" s="108">
        <v>0</v>
      </c>
      <c r="DV222" s="108">
        <v>0</v>
      </c>
      <c r="DW222" s="108">
        <v>0</v>
      </c>
      <c r="DX222" s="108">
        <v>0</v>
      </c>
      <c r="DY222" s="108"/>
      <c r="DZ222" s="108"/>
      <c r="EA222" s="108"/>
      <c r="EB222" s="108"/>
      <c r="EC222" s="108"/>
      <c r="ED222" s="108"/>
      <c r="EE222" s="108"/>
      <c r="EF222" s="108"/>
      <c r="EG222" s="108"/>
      <c r="EH222" s="108"/>
      <c r="EI222" s="108"/>
      <c r="EJ222" s="108"/>
      <c r="EK222" s="108">
        <v>196625</v>
      </c>
      <c r="EL222" s="108">
        <v>22</v>
      </c>
      <c r="EM222" s="108">
        <v>74349</v>
      </c>
      <c r="EN222" s="108">
        <v>10998.1</v>
      </c>
      <c r="EO222" s="108">
        <v>111255.9</v>
      </c>
      <c r="EP222" s="108"/>
      <c r="EQ222" s="108">
        <v>22</v>
      </c>
      <c r="ER222" s="108">
        <v>22</v>
      </c>
      <c r="ES222" s="108">
        <v>528.70000000000005</v>
      </c>
      <c r="ET222" s="108">
        <v>601.4</v>
      </c>
      <c r="EU222" s="108">
        <v>74371</v>
      </c>
      <c r="EV222" s="108">
        <v>85369.1</v>
      </c>
      <c r="EW222" s="108">
        <v>85369.1</v>
      </c>
      <c r="EX222" s="108">
        <v>85369.1</v>
      </c>
      <c r="EY222" s="108">
        <v>85369.1</v>
      </c>
      <c r="EZ222" s="108">
        <v>88374.1</v>
      </c>
      <c r="FA222" s="108">
        <v>196625</v>
      </c>
      <c r="FB222" s="108">
        <v>278824</v>
      </c>
      <c r="FC222" s="108">
        <v>50172.800000000003</v>
      </c>
      <c r="FD222" s="108">
        <v>53827.5</v>
      </c>
      <c r="FE222" s="108">
        <v>160573.6</v>
      </c>
      <c r="FF222" s="108">
        <v>14250.1</v>
      </c>
      <c r="FG222" s="108"/>
      <c r="FH222" s="108"/>
      <c r="FI222" s="108">
        <v>50172.800000000003</v>
      </c>
      <c r="FJ222" s="108">
        <v>104000.3</v>
      </c>
      <c r="FK222" s="108">
        <v>104000.3</v>
      </c>
      <c r="FL222" s="108">
        <v>104000.3</v>
      </c>
      <c r="FM222" s="108">
        <v>264573.90000000002</v>
      </c>
      <c r="FN222" s="108">
        <v>264573.90000000002</v>
      </c>
      <c r="FO222" s="108">
        <v>264573.90000000002</v>
      </c>
      <c r="FP222" s="108">
        <v>278824.2</v>
      </c>
      <c r="FQ222" s="108">
        <v>278824.2</v>
      </c>
      <c r="FR222" s="108">
        <v>278824</v>
      </c>
      <c r="FS222" s="108">
        <v>608198</v>
      </c>
      <c r="FT222" s="108">
        <v>182950.7</v>
      </c>
      <c r="FU222" s="108">
        <v>49100</v>
      </c>
      <c r="FV222" s="108">
        <v>170070.39999999999</v>
      </c>
      <c r="FW222" s="108">
        <v>206076.9</v>
      </c>
      <c r="FX222" s="108"/>
      <c r="FY222" s="108"/>
      <c r="FZ222" s="108">
        <v>182950.7</v>
      </c>
      <c r="GA222" s="108">
        <v>200950.7</v>
      </c>
      <c r="GB222" s="108">
        <v>200950.7</v>
      </c>
      <c r="GC222" s="108">
        <v>232050.7</v>
      </c>
      <c r="GD222" s="108">
        <v>232050.7</v>
      </c>
      <c r="GE222" s="108">
        <v>402121.1</v>
      </c>
      <c r="GF222" s="108">
        <v>402121.1</v>
      </c>
      <c r="GG222" s="108">
        <v>415754.1</v>
      </c>
      <c r="GH222" s="108">
        <v>415754.1</v>
      </c>
      <c r="GI222" s="108">
        <v>608198</v>
      </c>
      <c r="GJ222" s="108">
        <v>622029.1</v>
      </c>
      <c r="GK222" s="108">
        <v>30787.4</v>
      </c>
      <c r="GL222" s="108">
        <v>100104.2</v>
      </c>
      <c r="GM222" s="108">
        <v>330279.8</v>
      </c>
      <c r="GN222" s="108">
        <v>160857.70000000001</v>
      </c>
      <c r="GO222" s="108">
        <v>10578.8</v>
      </c>
      <c r="GP222" s="108">
        <v>17953.400000000001</v>
      </c>
      <c r="GQ222" s="108">
        <v>30787.4</v>
      </c>
      <c r="GR222" s="108">
        <v>55316.3</v>
      </c>
      <c r="GS222" s="108">
        <v>103199.9</v>
      </c>
      <c r="GT222" s="108">
        <v>130891.6</v>
      </c>
      <c r="GU222" s="108">
        <v>343987.20000000001</v>
      </c>
      <c r="GV222" s="108">
        <v>458261.6</v>
      </c>
      <c r="GW222" s="108">
        <v>461171.4</v>
      </c>
      <c r="GX222" s="108">
        <v>490637.5</v>
      </c>
      <c r="GY222" s="108">
        <v>482236.6</v>
      </c>
      <c r="GZ222" s="108">
        <v>622029.1</v>
      </c>
      <c r="HA222" s="108">
        <v>823596.6</v>
      </c>
      <c r="HB222" s="108">
        <v>253241</v>
      </c>
      <c r="HC222" s="108">
        <v>10149.799999999999</v>
      </c>
      <c r="HD222" s="108">
        <v>228869</v>
      </c>
      <c r="HE222" s="108">
        <v>331336.8</v>
      </c>
      <c r="HF222" s="108">
        <v>20000</v>
      </c>
      <c r="HG222" s="108">
        <v>243168.4</v>
      </c>
      <c r="HH222" s="108">
        <v>253241</v>
      </c>
      <c r="HI222" s="108">
        <v>253241</v>
      </c>
      <c r="HJ222" s="108">
        <v>263390.8</v>
      </c>
      <c r="HK222" s="108">
        <v>263390.8</v>
      </c>
      <c r="HL222" s="108">
        <v>377825.3</v>
      </c>
      <c r="HM222" s="108">
        <v>492259.8</v>
      </c>
      <c r="HN222" s="108">
        <v>492259.8</v>
      </c>
      <c r="HO222" s="108">
        <v>492259.8</v>
      </c>
      <c r="HP222" s="108">
        <v>492259.8</v>
      </c>
      <c r="HQ222" s="108">
        <v>823596.6</v>
      </c>
      <c r="HR222" s="108">
        <v>461162</v>
      </c>
      <c r="HS222" s="108">
        <v>0</v>
      </c>
      <c r="HT222" s="108">
        <v>50758.9</v>
      </c>
      <c r="HU222" s="108">
        <v>315705.59999999998</v>
      </c>
      <c r="HV222" s="108">
        <v>94697.5</v>
      </c>
      <c r="HW222" s="108"/>
      <c r="HX222" s="108"/>
      <c r="HY222" s="108"/>
      <c r="HZ222" s="108"/>
      <c r="IA222" s="108">
        <v>5000</v>
      </c>
      <c r="IB222" s="108">
        <v>50758.9</v>
      </c>
      <c r="IC222" s="108">
        <v>93940.4</v>
      </c>
      <c r="ID222" s="108">
        <v>168653.5</v>
      </c>
      <c r="IE222" s="108">
        <v>366464.5</v>
      </c>
      <c r="IF222" s="108">
        <v>370375.4</v>
      </c>
      <c r="IG222" s="108">
        <v>370375.4</v>
      </c>
      <c r="IH222" s="108">
        <v>461162</v>
      </c>
    </row>
    <row r="223" spans="1:242" s="32" customFormat="1" ht="12.95" customHeight="1" x14ac:dyDescent="0.2">
      <c r="A223" s="112" t="s">
        <v>437</v>
      </c>
      <c r="B223" s="51">
        <v>213</v>
      </c>
      <c r="C223" s="51" t="s">
        <v>438</v>
      </c>
      <c r="D223" s="33"/>
      <c r="E223" s="108">
        <f t="shared" ref="E223:E233" si="606">I223</f>
        <v>0</v>
      </c>
      <c r="F223" s="108">
        <f t="shared" si="509"/>
        <v>0</v>
      </c>
      <c r="G223" s="108">
        <f t="shared" si="510"/>
        <v>0</v>
      </c>
      <c r="H223" s="108">
        <f t="shared" si="511"/>
        <v>0</v>
      </c>
      <c r="I223" s="108">
        <f t="shared" si="538"/>
        <v>0</v>
      </c>
      <c r="J223" s="108"/>
      <c r="K223" s="108"/>
      <c r="L223" s="108"/>
      <c r="M223" s="108"/>
      <c r="N223" s="108"/>
      <c r="O223" s="108"/>
      <c r="P223" s="108"/>
      <c r="Q223" s="108"/>
      <c r="R223" s="108"/>
      <c r="S223" s="108"/>
      <c r="T223" s="108"/>
      <c r="U223" s="108"/>
      <c r="V223" s="108">
        <f t="shared" ref="V223:V233" si="607">Z223</f>
        <v>0</v>
      </c>
      <c r="W223" s="108">
        <f t="shared" si="512"/>
        <v>0</v>
      </c>
      <c r="X223" s="108">
        <f t="shared" si="513"/>
        <v>0</v>
      </c>
      <c r="Y223" s="108">
        <f t="shared" si="514"/>
        <v>0</v>
      </c>
      <c r="Z223" s="108">
        <f t="shared" si="540"/>
        <v>0</v>
      </c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>
        <f t="shared" ref="AM223:AM233" si="608">AQ223</f>
        <v>0</v>
      </c>
      <c r="AN223" s="108">
        <f t="shared" si="515"/>
        <v>0</v>
      </c>
      <c r="AO223" s="108">
        <f t="shared" si="516"/>
        <v>0</v>
      </c>
      <c r="AP223" s="108">
        <f t="shared" si="517"/>
        <v>0</v>
      </c>
      <c r="AQ223" s="108">
        <f t="shared" si="542"/>
        <v>0</v>
      </c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8"/>
      <c r="BD223" s="108">
        <f t="shared" si="518"/>
        <v>0</v>
      </c>
      <c r="BE223" s="108">
        <f t="shared" si="519"/>
        <v>0</v>
      </c>
      <c r="BF223" s="108">
        <f t="shared" si="520"/>
        <v>0</v>
      </c>
      <c r="BG223" s="108">
        <f t="shared" si="521"/>
        <v>0</v>
      </c>
      <c r="BH223" s="108">
        <f t="shared" si="544"/>
        <v>0</v>
      </c>
      <c r="BI223" s="108"/>
      <c r="BJ223" s="108"/>
      <c r="BK223" s="108"/>
      <c r="BL223" s="108"/>
      <c r="BM223" s="108"/>
      <c r="BN223" s="108"/>
      <c r="BO223" s="108"/>
      <c r="BP223" s="108"/>
      <c r="BQ223" s="108"/>
      <c r="BR223" s="108"/>
      <c r="BS223" s="108"/>
      <c r="BT223" s="108"/>
      <c r="BU223" s="108">
        <f t="shared" si="522"/>
        <v>0</v>
      </c>
      <c r="BV223" s="108">
        <f t="shared" si="523"/>
        <v>0</v>
      </c>
      <c r="BW223" s="108">
        <f t="shared" si="524"/>
        <v>0</v>
      </c>
      <c r="BX223" s="108">
        <f t="shared" si="525"/>
        <v>0</v>
      </c>
      <c r="BY223" s="108">
        <f t="shared" si="546"/>
        <v>0</v>
      </c>
      <c r="BZ223" s="108"/>
      <c r="CA223" s="108"/>
      <c r="CB223" s="108"/>
      <c r="CC223" s="108"/>
      <c r="CD223" s="108"/>
      <c r="CE223" s="108"/>
      <c r="CF223" s="108"/>
      <c r="CG223" s="108"/>
      <c r="CH223" s="108"/>
      <c r="CI223" s="108"/>
      <c r="CJ223" s="108"/>
      <c r="CK223" s="108"/>
      <c r="CL223" s="108">
        <f t="shared" si="526"/>
        <v>54904</v>
      </c>
      <c r="CM223" s="108">
        <v>0</v>
      </c>
      <c r="CN223" s="108">
        <v>27581.599999999999</v>
      </c>
      <c r="CO223" s="108">
        <v>12250</v>
      </c>
      <c r="CP223" s="108">
        <v>15072.4</v>
      </c>
      <c r="CQ223" s="108">
        <v>31130</v>
      </c>
      <c r="CR223" s="108">
        <v>23958</v>
      </c>
      <c r="CS223" s="108"/>
      <c r="CT223" s="108"/>
      <c r="CU223" s="108"/>
      <c r="CV223" s="108">
        <v>27581.599999999999</v>
      </c>
      <c r="CW223" s="108">
        <v>27581.599999999999</v>
      </c>
      <c r="CX223" s="108">
        <v>39831.599999999999</v>
      </c>
      <c r="CY223" s="108">
        <v>39831.599999999999</v>
      </c>
      <c r="CZ223" s="108">
        <v>39831.599999999999</v>
      </c>
      <c r="DA223" s="108">
        <v>39831.599999999999</v>
      </c>
      <c r="DB223" s="108">
        <v>54904</v>
      </c>
      <c r="DC223" s="108">
        <f t="shared" si="537"/>
        <v>0</v>
      </c>
      <c r="DD223" s="108">
        <v>76174.8</v>
      </c>
      <c r="DE223" s="108">
        <v>16727.400000000001</v>
      </c>
      <c r="DF223" s="108">
        <v>14311.2</v>
      </c>
      <c r="DG223" s="108">
        <v>-107213.4</v>
      </c>
      <c r="DH223" s="108"/>
      <c r="DI223" s="108">
        <v>58744.6</v>
      </c>
      <c r="DJ223" s="108">
        <v>76174.8</v>
      </c>
      <c r="DK223" s="108">
        <v>92007.8</v>
      </c>
      <c r="DL223" s="108">
        <v>92752.2</v>
      </c>
      <c r="DM223" s="108">
        <v>92902.2</v>
      </c>
      <c r="DN223" s="108">
        <v>95802.2</v>
      </c>
      <c r="DO223" s="108">
        <v>97272.7</v>
      </c>
      <c r="DP223" s="108">
        <v>107213.4</v>
      </c>
      <c r="DQ223" s="108">
        <v>112146.3</v>
      </c>
      <c r="DR223" s="108">
        <v>133667.5</v>
      </c>
      <c r="DS223" s="108"/>
      <c r="DT223" s="108">
        <f t="shared" si="527"/>
        <v>194537</v>
      </c>
      <c r="DU223" s="108">
        <v>55798.5</v>
      </c>
      <c r="DV223" s="108">
        <v>50657.5</v>
      </c>
      <c r="DW223" s="108">
        <v>9108.7000000000007</v>
      </c>
      <c r="DX223" s="108">
        <v>78972.3</v>
      </c>
      <c r="DY223" s="108">
        <v>915.8</v>
      </c>
      <c r="DZ223" s="108">
        <v>2964.1</v>
      </c>
      <c r="EA223" s="108">
        <v>55798.5</v>
      </c>
      <c r="EB223" s="108">
        <v>56734.7</v>
      </c>
      <c r="EC223" s="108">
        <v>57140.7</v>
      </c>
      <c r="ED223" s="108">
        <v>106456</v>
      </c>
      <c r="EE223" s="108">
        <v>106691.1</v>
      </c>
      <c r="EF223" s="108">
        <v>108799.1</v>
      </c>
      <c r="EG223" s="108">
        <v>115564.7</v>
      </c>
      <c r="EH223" s="108">
        <v>117107.9</v>
      </c>
      <c r="EI223" s="108">
        <v>117483.2</v>
      </c>
      <c r="EJ223" s="108">
        <v>194537</v>
      </c>
      <c r="EK223" s="108">
        <v>0</v>
      </c>
      <c r="EL223" s="108">
        <v>0</v>
      </c>
      <c r="EM223" s="108">
        <v>0</v>
      </c>
      <c r="EN223" s="108">
        <v>0</v>
      </c>
      <c r="EO223" s="108">
        <v>0</v>
      </c>
      <c r="EP223" s="108"/>
      <c r="EQ223" s="108"/>
      <c r="ER223" s="108"/>
      <c r="ES223" s="108"/>
      <c r="ET223" s="108"/>
      <c r="EU223" s="108"/>
      <c r="EV223" s="108"/>
      <c r="EW223" s="108"/>
      <c r="EX223" s="108"/>
      <c r="EY223" s="108"/>
      <c r="EZ223" s="108"/>
      <c r="FA223" s="108"/>
      <c r="FB223" s="108">
        <v>0</v>
      </c>
      <c r="FC223" s="108">
        <v>0</v>
      </c>
      <c r="FD223" s="108">
        <v>0</v>
      </c>
      <c r="FE223" s="108">
        <v>0</v>
      </c>
      <c r="FF223" s="108">
        <v>0</v>
      </c>
      <c r="FG223" s="108"/>
      <c r="FH223" s="108"/>
      <c r="FI223" s="108"/>
      <c r="FJ223" s="108"/>
      <c r="FK223" s="108"/>
      <c r="FL223" s="108"/>
      <c r="FM223" s="108"/>
      <c r="FN223" s="108"/>
      <c r="FO223" s="108"/>
      <c r="FP223" s="108"/>
      <c r="FQ223" s="108"/>
      <c r="FR223" s="108"/>
      <c r="FS223" s="108"/>
      <c r="FT223" s="108"/>
      <c r="FU223" s="108"/>
      <c r="FV223" s="108"/>
      <c r="FW223" s="108">
        <v>0</v>
      </c>
      <c r="FX223" s="108"/>
      <c r="FY223" s="108"/>
      <c r="FZ223" s="108"/>
      <c r="GA223" s="108"/>
      <c r="GB223" s="108"/>
      <c r="GC223" s="108"/>
      <c r="GD223" s="108"/>
      <c r="GE223" s="108"/>
      <c r="GF223" s="108"/>
      <c r="GG223" s="108"/>
      <c r="GH223" s="108"/>
      <c r="GI223" s="108"/>
      <c r="GJ223" s="108"/>
      <c r="GK223" s="108"/>
      <c r="GL223" s="108"/>
      <c r="GM223" s="108"/>
      <c r="GN223" s="108"/>
      <c r="GO223" s="108"/>
      <c r="GP223" s="108"/>
      <c r="GQ223" s="108"/>
      <c r="GR223" s="108"/>
      <c r="GS223" s="108"/>
      <c r="GT223" s="108"/>
      <c r="GU223" s="108"/>
      <c r="GV223" s="108"/>
      <c r="GW223" s="108"/>
      <c r="GX223" s="108"/>
      <c r="GY223" s="108"/>
      <c r="GZ223" s="108"/>
      <c r="HA223" s="108"/>
      <c r="HB223" s="108"/>
      <c r="HC223" s="108"/>
      <c r="HD223" s="108"/>
      <c r="HE223" s="108"/>
      <c r="HF223" s="108"/>
      <c r="HG223" s="108"/>
      <c r="HH223" s="108"/>
      <c r="HI223" s="108"/>
      <c r="HJ223" s="108"/>
      <c r="HK223" s="108"/>
      <c r="HL223" s="108"/>
      <c r="HM223" s="108"/>
      <c r="HN223" s="108"/>
      <c r="HO223" s="108"/>
      <c r="HP223" s="108"/>
      <c r="HQ223" s="108"/>
      <c r="HR223" s="108"/>
      <c r="HS223" s="108"/>
      <c r="HT223" s="108"/>
      <c r="HU223" s="108"/>
      <c r="HV223" s="108"/>
      <c r="HW223" s="108"/>
      <c r="HX223" s="108"/>
      <c r="HY223" s="108"/>
      <c r="HZ223" s="108"/>
      <c r="IA223" s="108"/>
      <c r="IB223" s="108"/>
      <c r="IC223" s="108"/>
      <c r="ID223" s="108"/>
      <c r="IE223" s="108"/>
      <c r="IF223" s="108"/>
      <c r="IG223" s="108"/>
      <c r="IH223" s="108"/>
    </row>
    <row r="224" spans="1:242" s="32" customFormat="1" ht="12.95" customHeight="1" x14ac:dyDescent="0.2">
      <c r="A224" s="112" t="s">
        <v>439</v>
      </c>
      <c r="B224" s="51">
        <v>213</v>
      </c>
      <c r="C224" s="51" t="s">
        <v>440</v>
      </c>
      <c r="D224" s="30"/>
      <c r="E224" s="108">
        <f t="shared" si="606"/>
        <v>0</v>
      </c>
      <c r="F224" s="108">
        <f t="shared" si="509"/>
        <v>0</v>
      </c>
      <c r="G224" s="108">
        <f t="shared" si="510"/>
        <v>0</v>
      </c>
      <c r="H224" s="108">
        <f t="shared" si="511"/>
        <v>0</v>
      </c>
      <c r="I224" s="108">
        <f t="shared" si="538"/>
        <v>0</v>
      </c>
      <c r="J224" s="108">
        <f t="shared" ref="J224:U224" si="609">J225</f>
        <v>0</v>
      </c>
      <c r="K224" s="108">
        <f t="shared" si="609"/>
        <v>0</v>
      </c>
      <c r="L224" s="108">
        <f t="shared" si="609"/>
        <v>0</v>
      </c>
      <c r="M224" s="108">
        <f t="shared" si="609"/>
        <v>0</v>
      </c>
      <c r="N224" s="108">
        <f t="shared" si="609"/>
        <v>0</v>
      </c>
      <c r="O224" s="108">
        <f t="shared" si="609"/>
        <v>0</v>
      </c>
      <c r="P224" s="108">
        <f t="shared" si="609"/>
        <v>0</v>
      </c>
      <c r="Q224" s="108">
        <f t="shared" si="609"/>
        <v>0</v>
      </c>
      <c r="R224" s="108">
        <f t="shared" si="609"/>
        <v>0</v>
      </c>
      <c r="S224" s="108">
        <f t="shared" si="609"/>
        <v>0</v>
      </c>
      <c r="T224" s="108">
        <f t="shared" si="609"/>
        <v>0</v>
      </c>
      <c r="U224" s="108">
        <f t="shared" si="609"/>
        <v>0</v>
      </c>
      <c r="V224" s="108">
        <f t="shared" si="607"/>
        <v>0</v>
      </c>
      <c r="W224" s="108">
        <f t="shared" si="512"/>
        <v>0</v>
      </c>
      <c r="X224" s="108">
        <f t="shared" si="513"/>
        <v>0</v>
      </c>
      <c r="Y224" s="108">
        <f t="shared" si="514"/>
        <v>0</v>
      </c>
      <c r="Z224" s="108">
        <f t="shared" si="540"/>
        <v>0</v>
      </c>
      <c r="AA224" s="108">
        <f t="shared" ref="AA224:AL224" si="610">AA225</f>
        <v>0</v>
      </c>
      <c r="AB224" s="108">
        <f t="shared" si="610"/>
        <v>0</v>
      </c>
      <c r="AC224" s="108">
        <f t="shared" si="610"/>
        <v>0</v>
      </c>
      <c r="AD224" s="108">
        <f t="shared" si="610"/>
        <v>0</v>
      </c>
      <c r="AE224" s="108">
        <f t="shared" si="610"/>
        <v>0</v>
      </c>
      <c r="AF224" s="108">
        <f t="shared" si="610"/>
        <v>0</v>
      </c>
      <c r="AG224" s="108">
        <f t="shared" si="610"/>
        <v>0</v>
      </c>
      <c r="AH224" s="108">
        <f t="shared" si="610"/>
        <v>0</v>
      </c>
      <c r="AI224" s="108">
        <f t="shared" si="610"/>
        <v>0</v>
      </c>
      <c r="AJ224" s="108">
        <f t="shared" si="610"/>
        <v>0</v>
      </c>
      <c r="AK224" s="108">
        <f t="shared" si="610"/>
        <v>0</v>
      </c>
      <c r="AL224" s="108">
        <f t="shared" si="610"/>
        <v>0</v>
      </c>
      <c r="AM224" s="108">
        <f t="shared" si="608"/>
        <v>0</v>
      </c>
      <c r="AN224" s="108">
        <f t="shared" si="515"/>
        <v>0</v>
      </c>
      <c r="AO224" s="108">
        <f t="shared" si="516"/>
        <v>0</v>
      </c>
      <c r="AP224" s="108">
        <f t="shared" si="517"/>
        <v>0</v>
      </c>
      <c r="AQ224" s="108">
        <f t="shared" si="542"/>
        <v>0</v>
      </c>
      <c r="AR224" s="108">
        <f t="shared" ref="AR224:BC224" si="611">AR225</f>
        <v>0</v>
      </c>
      <c r="AS224" s="108">
        <f t="shared" si="611"/>
        <v>0</v>
      </c>
      <c r="AT224" s="108">
        <f t="shared" si="611"/>
        <v>0</v>
      </c>
      <c r="AU224" s="108">
        <f t="shared" si="611"/>
        <v>0</v>
      </c>
      <c r="AV224" s="108">
        <f t="shared" si="611"/>
        <v>0</v>
      </c>
      <c r="AW224" s="108">
        <f t="shared" si="611"/>
        <v>0</v>
      </c>
      <c r="AX224" s="108">
        <f t="shared" si="611"/>
        <v>0</v>
      </c>
      <c r="AY224" s="108">
        <f t="shared" si="611"/>
        <v>0</v>
      </c>
      <c r="AZ224" s="108">
        <f t="shared" si="611"/>
        <v>0</v>
      </c>
      <c r="BA224" s="108">
        <f t="shared" si="611"/>
        <v>0</v>
      </c>
      <c r="BB224" s="108">
        <f t="shared" si="611"/>
        <v>0</v>
      </c>
      <c r="BC224" s="108">
        <f t="shared" si="611"/>
        <v>0</v>
      </c>
      <c r="BD224" s="108">
        <f t="shared" si="518"/>
        <v>0</v>
      </c>
      <c r="BE224" s="108">
        <f t="shared" si="519"/>
        <v>0</v>
      </c>
      <c r="BF224" s="108">
        <f t="shared" si="520"/>
        <v>0</v>
      </c>
      <c r="BG224" s="108">
        <f t="shared" si="521"/>
        <v>0</v>
      </c>
      <c r="BH224" s="108">
        <f t="shared" si="544"/>
        <v>0</v>
      </c>
      <c r="BI224" s="108">
        <f t="shared" ref="BI224:BT224" si="612">BI225</f>
        <v>0</v>
      </c>
      <c r="BJ224" s="108">
        <f t="shared" si="612"/>
        <v>0</v>
      </c>
      <c r="BK224" s="108">
        <f t="shared" si="612"/>
        <v>0</v>
      </c>
      <c r="BL224" s="108">
        <f t="shared" si="612"/>
        <v>0</v>
      </c>
      <c r="BM224" s="108">
        <f t="shared" si="612"/>
        <v>0</v>
      </c>
      <c r="BN224" s="108">
        <f t="shared" si="612"/>
        <v>0</v>
      </c>
      <c r="BO224" s="108">
        <f t="shared" si="612"/>
        <v>0</v>
      </c>
      <c r="BP224" s="108">
        <f t="shared" si="612"/>
        <v>0</v>
      </c>
      <c r="BQ224" s="108">
        <f t="shared" si="612"/>
        <v>0</v>
      </c>
      <c r="BR224" s="108">
        <f t="shared" si="612"/>
        <v>0</v>
      </c>
      <c r="BS224" s="108">
        <f t="shared" si="612"/>
        <v>0</v>
      </c>
      <c r="BT224" s="108">
        <f t="shared" si="612"/>
        <v>0</v>
      </c>
      <c r="BU224" s="108">
        <f t="shared" si="522"/>
        <v>0</v>
      </c>
      <c r="BV224" s="108">
        <f t="shared" si="523"/>
        <v>0</v>
      </c>
      <c r="BW224" s="108">
        <f t="shared" si="524"/>
        <v>0</v>
      </c>
      <c r="BX224" s="108">
        <f t="shared" si="525"/>
        <v>0</v>
      </c>
      <c r="BY224" s="108">
        <f t="shared" si="546"/>
        <v>0</v>
      </c>
      <c r="BZ224" s="108">
        <f t="shared" ref="BZ224:CK224" si="613">BZ225</f>
        <v>0</v>
      </c>
      <c r="CA224" s="108">
        <f t="shared" si="613"/>
        <v>0</v>
      </c>
      <c r="CB224" s="108">
        <f t="shared" si="613"/>
        <v>0</v>
      </c>
      <c r="CC224" s="108">
        <f t="shared" si="613"/>
        <v>0</v>
      </c>
      <c r="CD224" s="108">
        <f t="shared" si="613"/>
        <v>0</v>
      </c>
      <c r="CE224" s="108">
        <f t="shared" si="613"/>
        <v>0</v>
      </c>
      <c r="CF224" s="108">
        <f t="shared" si="613"/>
        <v>0</v>
      </c>
      <c r="CG224" s="108">
        <f t="shared" si="613"/>
        <v>0</v>
      </c>
      <c r="CH224" s="108">
        <f t="shared" si="613"/>
        <v>0</v>
      </c>
      <c r="CI224" s="108">
        <f t="shared" si="613"/>
        <v>0</v>
      </c>
      <c r="CJ224" s="108">
        <f t="shared" si="613"/>
        <v>0</v>
      </c>
      <c r="CK224" s="108">
        <f t="shared" si="613"/>
        <v>0</v>
      </c>
      <c r="CL224" s="108">
        <f t="shared" si="526"/>
        <v>0</v>
      </c>
      <c r="CM224" s="108">
        <v>0</v>
      </c>
      <c r="CN224" s="108">
        <v>0</v>
      </c>
      <c r="CO224" s="108">
        <v>0</v>
      </c>
      <c r="CP224" s="108">
        <v>0</v>
      </c>
      <c r="CQ224" s="108">
        <f t="shared" ref="CQ224:DB224" si="614">CQ225</f>
        <v>0</v>
      </c>
      <c r="CR224" s="108">
        <f t="shared" si="614"/>
        <v>0</v>
      </c>
      <c r="CS224" s="108">
        <f t="shared" si="614"/>
        <v>0</v>
      </c>
      <c r="CT224" s="108">
        <v>0</v>
      </c>
      <c r="CU224" s="108">
        <f t="shared" si="614"/>
        <v>0</v>
      </c>
      <c r="CV224" s="108">
        <f t="shared" si="614"/>
        <v>0</v>
      </c>
      <c r="CW224" s="108">
        <f t="shared" si="614"/>
        <v>0</v>
      </c>
      <c r="CX224" s="108">
        <f t="shared" si="614"/>
        <v>0</v>
      </c>
      <c r="CY224" s="108">
        <f t="shared" si="614"/>
        <v>0</v>
      </c>
      <c r="CZ224" s="108">
        <f t="shared" si="614"/>
        <v>0</v>
      </c>
      <c r="DA224" s="108">
        <f t="shared" si="614"/>
        <v>0</v>
      </c>
      <c r="DB224" s="108">
        <f t="shared" si="614"/>
        <v>0</v>
      </c>
      <c r="DC224" s="108">
        <f t="shared" si="537"/>
        <v>0</v>
      </c>
      <c r="DD224" s="108">
        <v>0</v>
      </c>
      <c r="DE224" s="108">
        <v>0</v>
      </c>
      <c r="DF224" s="108">
        <v>0</v>
      </c>
      <c r="DG224" s="108">
        <v>0</v>
      </c>
      <c r="DH224" s="108">
        <f>DH225</f>
        <v>0</v>
      </c>
      <c r="DI224" s="108"/>
      <c r="DJ224" s="108">
        <f t="shared" ref="DJ224:DS224" si="615">DJ225</f>
        <v>0</v>
      </c>
      <c r="DK224" s="108">
        <f t="shared" si="615"/>
        <v>0</v>
      </c>
      <c r="DL224" s="108">
        <f t="shared" si="615"/>
        <v>0</v>
      </c>
      <c r="DM224" s="108">
        <f t="shared" si="615"/>
        <v>0</v>
      </c>
      <c r="DN224" s="108">
        <f t="shared" si="615"/>
        <v>0</v>
      </c>
      <c r="DO224" s="108">
        <f t="shared" si="615"/>
        <v>0</v>
      </c>
      <c r="DP224" s="108">
        <f t="shared" si="615"/>
        <v>0</v>
      </c>
      <c r="DQ224" s="108">
        <f t="shared" si="615"/>
        <v>0</v>
      </c>
      <c r="DR224" s="108">
        <f t="shared" si="615"/>
        <v>0</v>
      </c>
      <c r="DS224" s="108">
        <f t="shared" si="615"/>
        <v>0</v>
      </c>
      <c r="DT224" s="108">
        <f t="shared" si="527"/>
        <v>0</v>
      </c>
      <c r="DU224" s="108">
        <v>0</v>
      </c>
      <c r="DV224" s="108">
        <v>0</v>
      </c>
      <c r="DW224" s="108">
        <v>0</v>
      </c>
      <c r="DX224" s="108">
        <v>0</v>
      </c>
      <c r="DY224" s="108">
        <f t="shared" ref="DY224:EJ224" si="616">DY225</f>
        <v>0</v>
      </c>
      <c r="DZ224" s="108">
        <f t="shared" si="616"/>
        <v>0</v>
      </c>
      <c r="EA224" s="108">
        <f t="shared" si="616"/>
        <v>0</v>
      </c>
      <c r="EB224" s="108">
        <f t="shared" si="616"/>
        <v>0</v>
      </c>
      <c r="EC224" s="108">
        <f t="shared" si="616"/>
        <v>0</v>
      </c>
      <c r="ED224" s="108">
        <f t="shared" si="616"/>
        <v>0</v>
      </c>
      <c r="EE224" s="108">
        <f t="shared" si="616"/>
        <v>0</v>
      </c>
      <c r="EF224" s="108">
        <f t="shared" si="616"/>
        <v>0</v>
      </c>
      <c r="EG224" s="108">
        <f t="shared" si="616"/>
        <v>0</v>
      </c>
      <c r="EH224" s="108">
        <f t="shared" si="616"/>
        <v>0</v>
      </c>
      <c r="EI224" s="108">
        <f t="shared" si="616"/>
        <v>0</v>
      </c>
      <c r="EJ224" s="108">
        <f t="shared" si="616"/>
        <v>0</v>
      </c>
      <c r="EK224" s="108">
        <v>0</v>
      </c>
      <c r="EL224" s="108">
        <v>0</v>
      </c>
      <c r="EM224" s="108">
        <v>0</v>
      </c>
      <c r="EN224" s="108">
        <v>0</v>
      </c>
      <c r="EO224" s="108">
        <v>0</v>
      </c>
      <c r="EP224" s="108">
        <f t="shared" ref="EP224:EW224" si="617">EP225</f>
        <v>0</v>
      </c>
      <c r="EQ224" s="108">
        <f t="shared" si="617"/>
        <v>0</v>
      </c>
      <c r="ER224" s="108">
        <f t="shared" si="617"/>
        <v>0</v>
      </c>
      <c r="ES224" s="108">
        <f t="shared" si="617"/>
        <v>0</v>
      </c>
      <c r="ET224" s="108">
        <f t="shared" si="617"/>
        <v>0</v>
      </c>
      <c r="EU224" s="108">
        <f t="shared" si="617"/>
        <v>0</v>
      </c>
      <c r="EV224" s="108">
        <f t="shared" si="617"/>
        <v>0</v>
      </c>
      <c r="EW224" s="108">
        <f t="shared" si="617"/>
        <v>0</v>
      </c>
      <c r="EX224" s="108">
        <v>0</v>
      </c>
      <c r="EY224" s="108">
        <v>0</v>
      </c>
      <c r="EZ224" s="108">
        <v>0</v>
      </c>
      <c r="FA224" s="108">
        <v>0</v>
      </c>
      <c r="FB224" s="108">
        <v>0</v>
      </c>
      <c r="FC224" s="108">
        <v>0</v>
      </c>
      <c r="FD224" s="108">
        <v>0</v>
      </c>
      <c r="FE224" s="108">
        <v>0</v>
      </c>
      <c r="FF224" s="108">
        <v>0</v>
      </c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/>
      <c r="FR224" s="108"/>
      <c r="FS224" s="108"/>
      <c r="FT224" s="108"/>
      <c r="FU224" s="108"/>
      <c r="FV224" s="108"/>
      <c r="FW224" s="108">
        <v>0</v>
      </c>
      <c r="FX224" s="108"/>
      <c r="FY224" s="108"/>
      <c r="FZ224" s="108"/>
      <c r="GA224" s="108"/>
      <c r="GB224" s="108"/>
      <c r="GC224" s="108"/>
      <c r="GD224" s="108"/>
      <c r="GE224" s="108"/>
      <c r="GF224" s="108"/>
      <c r="GG224" s="108"/>
      <c r="GH224" s="108"/>
      <c r="GI224" s="108"/>
      <c r="GJ224" s="108"/>
      <c r="GK224" s="108"/>
      <c r="GL224" s="108"/>
      <c r="GM224" s="108"/>
      <c r="GN224" s="108"/>
      <c r="GO224" s="108"/>
      <c r="GP224" s="108"/>
      <c r="GQ224" s="108"/>
      <c r="GR224" s="108"/>
      <c r="GS224" s="108"/>
      <c r="GT224" s="108"/>
      <c r="GU224" s="108"/>
      <c r="GV224" s="108"/>
      <c r="GW224" s="108"/>
      <c r="GX224" s="108"/>
      <c r="GY224" s="108"/>
      <c r="GZ224" s="108"/>
      <c r="HA224" s="108"/>
      <c r="HB224" s="108"/>
      <c r="HC224" s="108"/>
      <c r="HD224" s="108"/>
      <c r="HE224" s="108"/>
      <c r="HF224" s="108"/>
      <c r="HG224" s="108"/>
      <c r="HH224" s="108"/>
      <c r="HI224" s="108"/>
      <c r="HJ224" s="108"/>
      <c r="HK224" s="108"/>
      <c r="HL224" s="108"/>
      <c r="HM224" s="108"/>
      <c r="HN224" s="108"/>
      <c r="HO224" s="108"/>
      <c r="HP224" s="108"/>
      <c r="HQ224" s="108"/>
      <c r="HR224" s="108"/>
      <c r="HS224" s="108"/>
      <c r="HT224" s="108"/>
      <c r="HU224" s="108"/>
      <c r="HV224" s="108"/>
      <c r="HW224" s="108"/>
      <c r="HX224" s="108"/>
      <c r="HY224" s="108"/>
      <c r="HZ224" s="108"/>
      <c r="IA224" s="108"/>
      <c r="IB224" s="108"/>
      <c r="IC224" s="108"/>
      <c r="ID224" s="108"/>
      <c r="IE224" s="108"/>
      <c r="IF224" s="108"/>
      <c r="IG224" s="108"/>
      <c r="IH224" s="108"/>
    </row>
    <row r="225" spans="1:256" s="32" customFormat="1" ht="12.95" customHeight="1" x14ac:dyDescent="0.2">
      <c r="A225" s="112" t="s">
        <v>441</v>
      </c>
      <c r="B225" s="51">
        <v>215</v>
      </c>
      <c r="C225" s="51" t="s">
        <v>442</v>
      </c>
      <c r="D225" s="33"/>
      <c r="E225" s="108">
        <f t="shared" si="606"/>
        <v>0</v>
      </c>
      <c r="F225" s="108">
        <f t="shared" si="509"/>
        <v>0</v>
      </c>
      <c r="G225" s="108">
        <f t="shared" si="510"/>
        <v>0</v>
      </c>
      <c r="H225" s="108">
        <f t="shared" si="511"/>
        <v>0</v>
      </c>
      <c r="I225" s="108">
        <f t="shared" si="538"/>
        <v>0</v>
      </c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>
        <f t="shared" si="607"/>
        <v>0</v>
      </c>
      <c r="W225" s="108">
        <f t="shared" si="512"/>
        <v>0</v>
      </c>
      <c r="X225" s="108">
        <f t="shared" si="513"/>
        <v>0</v>
      </c>
      <c r="Y225" s="108">
        <f t="shared" si="514"/>
        <v>0</v>
      </c>
      <c r="Z225" s="108">
        <f t="shared" si="540"/>
        <v>0</v>
      </c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>
        <f t="shared" si="608"/>
        <v>0</v>
      </c>
      <c r="AN225" s="108">
        <f t="shared" si="515"/>
        <v>0</v>
      </c>
      <c r="AO225" s="108">
        <f t="shared" si="516"/>
        <v>0</v>
      </c>
      <c r="AP225" s="108">
        <f t="shared" si="517"/>
        <v>0</v>
      </c>
      <c r="AQ225" s="108">
        <f t="shared" si="542"/>
        <v>0</v>
      </c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>
        <f t="shared" si="518"/>
        <v>0</v>
      </c>
      <c r="BE225" s="108">
        <f t="shared" si="519"/>
        <v>0</v>
      </c>
      <c r="BF225" s="108">
        <f t="shared" si="520"/>
        <v>0</v>
      </c>
      <c r="BG225" s="108">
        <f t="shared" si="521"/>
        <v>0</v>
      </c>
      <c r="BH225" s="108">
        <f t="shared" si="544"/>
        <v>0</v>
      </c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>
        <f t="shared" si="522"/>
        <v>0</v>
      </c>
      <c r="BV225" s="108">
        <f t="shared" si="523"/>
        <v>0</v>
      </c>
      <c r="BW225" s="108">
        <f t="shared" si="524"/>
        <v>0</v>
      </c>
      <c r="BX225" s="108">
        <f t="shared" si="525"/>
        <v>0</v>
      </c>
      <c r="BY225" s="108">
        <f t="shared" si="546"/>
        <v>0</v>
      </c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>
        <f t="shared" si="526"/>
        <v>0</v>
      </c>
      <c r="CM225" s="108">
        <v>0</v>
      </c>
      <c r="CN225" s="108">
        <v>0</v>
      </c>
      <c r="CO225" s="108">
        <v>0</v>
      </c>
      <c r="CP225" s="108">
        <v>0</v>
      </c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>
        <f t="shared" si="537"/>
        <v>0</v>
      </c>
      <c r="DD225" s="108">
        <v>0</v>
      </c>
      <c r="DE225" s="108">
        <v>0</v>
      </c>
      <c r="DF225" s="108">
        <v>0</v>
      </c>
      <c r="DG225" s="108">
        <v>0</v>
      </c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>
        <f t="shared" si="527"/>
        <v>0</v>
      </c>
      <c r="DU225" s="108">
        <v>0</v>
      </c>
      <c r="DV225" s="108">
        <v>0</v>
      </c>
      <c r="DW225" s="108">
        <v>0</v>
      </c>
      <c r="DX225" s="108">
        <v>0</v>
      </c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>
        <v>0</v>
      </c>
      <c r="EL225" s="108">
        <v>0</v>
      </c>
      <c r="EM225" s="108">
        <v>0</v>
      </c>
      <c r="EN225" s="108">
        <v>0</v>
      </c>
      <c r="EO225" s="108">
        <v>0</v>
      </c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/>
      <c r="FB225" s="108">
        <v>0</v>
      </c>
      <c r="FC225" s="108">
        <v>0</v>
      </c>
      <c r="FD225" s="108">
        <v>0</v>
      </c>
      <c r="FE225" s="108">
        <v>0</v>
      </c>
      <c r="FF225" s="108">
        <v>0</v>
      </c>
      <c r="FG225" s="108"/>
      <c r="FH225" s="108"/>
      <c r="FI225" s="108"/>
      <c r="FJ225" s="108"/>
      <c r="FK225" s="108"/>
      <c r="FL225" s="108"/>
      <c r="FM225" s="108"/>
      <c r="FN225" s="108"/>
      <c r="FO225" s="108"/>
      <c r="FP225" s="108"/>
      <c r="FQ225" s="108"/>
      <c r="FR225" s="108"/>
      <c r="FS225" s="108"/>
      <c r="FT225" s="108"/>
      <c r="FU225" s="108"/>
      <c r="FV225" s="108"/>
      <c r="FW225" s="108">
        <v>0</v>
      </c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I225" s="108"/>
      <c r="GJ225" s="108"/>
      <c r="GK225" s="108"/>
      <c r="GL225" s="108"/>
      <c r="GM225" s="108"/>
      <c r="GN225" s="108"/>
      <c r="GO225" s="108"/>
      <c r="GP225" s="108"/>
      <c r="GQ225" s="108"/>
      <c r="GR225" s="108"/>
      <c r="GS225" s="108"/>
      <c r="GT225" s="108"/>
      <c r="GU225" s="108"/>
      <c r="GV225" s="108"/>
      <c r="GW225" s="108"/>
      <c r="GX225" s="108"/>
      <c r="GY225" s="108"/>
      <c r="GZ225" s="108"/>
      <c r="HA225" s="108"/>
      <c r="HB225" s="108"/>
      <c r="HC225" s="108"/>
      <c r="HD225" s="108"/>
      <c r="HE225" s="108"/>
      <c r="HF225" s="108"/>
      <c r="HG225" s="108"/>
      <c r="HH225" s="108"/>
      <c r="HI225" s="108"/>
      <c r="HJ225" s="108"/>
      <c r="HK225" s="108"/>
      <c r="HL225" s="108"/>
      <c r="HM225" s="108"/>
      <c r="HN225" s="108"/>
      <c r="HO225" s="108"/>
      <c r="HP225" s="108"/>
      <c r="HQ225" s="108"/>
      <c r="HR225" s="108"/>
      <c r="HS225" s="108"/>
      <c r="HT225" s="108"/>
      <c r="HU225" s="108"/>
      <c r="HV225" s="108"/>
      <c r="HW225" s="108"/>
      <c r="HX225" s="108"/>
      <c r="HY225" s="108"/>
      <c r="HZ225" s="108"/>
      <c r="IA225" s="108"/>
      <c r="IB225" s="108"/>
      <c r="IC225" s="108"/>
      <c r="ID225" s="108"/>
      <c r="IE225" s="108"/>
      <c r="IF225" s="108"/>
      <c r="IG225" s="108"/>
      <c r="IH225" s="108"/>
    </row>
    <row r="226" spans="1:256" s="32" customFormat="1" ht="12.95" customHeight="1" x14ac:dyDescent="0.2">
      <c r="A226" s="112" t="s">
        <v>443</v>
      </c>
      <c r="B226" s="51">
        <v>216</v>
      </c>
      <c r="C226" s="51" t="s">
        <v>444</v>
      </c>
      <c r="D226" s="30"/>
      <c r="E226" s="108">
        <f t="shared" si="606"/>
        <v>0</v>
      </c>
      <c r="F226" s="108">
        <f t="shared" si="509"/>
        <v>0</v>
      </c>
      <c r="G226" s="108">
        <f t="shared" si="510"/>
        <v>0</v>
      </c>
      <c r="H226" s="108">
        <f t="shared" si="511"/>
        <v>0</v>
      </c>
      <c r="I226" s="108">
        <f t="shared" si="538"/>
        <v>0</v>
      </c>
      <c r="J226" s="108">
        <f t="shared" ref="J226:U226" si="618">J227+J232</f>
        <v>0</v>
      </c>
      <c r="K226" s="108">
        <f t="shared" si="618"/>
        <v>0</v>
      </c>
      <c r="L226" s="108">
        <f t="shared" si="618"/>
        <v>0</v>
      </c>
      <c r="M226" s="108">
        <f t="shared" si="618"/>
        <v>0</v>
      </c>
      <c r="N226" s="108">
        <f t="shared" si="618"/>
        <v>0</v>
      </c>
      <c r="O226" s="108">
        <f t="shared" si="618"/>
        <v>0</v>
      </c>
      <c r="P226" s="108">
        <f t="shared" si="618"/>
        <v>0</v>
      </c>
      <c r="Q226" s="108">
        <f t="shared" si="618"/>
        <v>0</v>
      </c>
      <c r="R226" s="108">
        <f t="shared" si="618"/>
        <v>0</v>
      </c>
      <c r="S226" s="108">
        <f t="shared" si="618"/>
        <v>0</v>
      </c>
      <c r="T226" s="108">
        <f t="shared" si="618"/>
        <v>0</v>
      </c>
      <c r="U226" s="108">
        <f t="shared" si="618"/>
        <v>0</v>
      </c>
      <c r="V226" s="108">
        <f t="shared" si="607"/>
        <v>0</v>
      </c>
      <c r="W226" s="108">
        <f t="shared" si="512"/>
        <v>0</v>
      </c>
      <c r="X226" s="108">
        <f t="shared" si="513"/>
        <v>0</v>
      </c>
      <c r="Y226" s="108">
        <f t="shared" si="514"/>
        <v>0</v>
      </c>
      <c r="Z226" s="108">
        <f t="shared" si="540"/>
        <v>0</v>
      </c>
      <c r="AA226" s="108">
        <f t="shared" ref="AA226:AL226" si="619">AA227+AA232</f>
        <v>0</v>
      </c>
      <c r="AB226" s="108">
        <f t="shared" si="619"/>
        <v>0</v>
      </c>
      <c r="AC226" s="108">
        <f t="shared" si="619"/>
        <v>0</v>
      </c>
      <c r="AD226" s="108">
        <f t="shared" si="619"/>
        <v>0</v>
      </c>
      <c r="AE226" s="108">
        <f t="shared" si="619"/>
        <v>0</v>
      </c>
      <c r="AF226" s="108">
        <f t="shared" si="619"/>
        <v>0</v>
      </c>
      <c r="AG226" s="108">
        <f t="shared" si="619"/>
        <v>0</v>
      </c>
      <c r="AH226" s="108">
        <f t="shared" si="619"/>
        <v>0</v>
      </c>
      <c r="AI226" s="108">
        <f t="shared" si="619"/>
        <v>0</v>
      </c>
      <c r="AJ226" s="108">
        <f t="shared" si="619"/>
        <v>0</v>
      </c>
      <c r="AK226" s="108">
        <f t="shared" si="619"/>
        <v>0</v>
      </c>
      <c r="AL226" s="108">
        <f t="shared" si="619"/>
        <v>0</v>
      </c>
      <c r="AM226" s="108">
        <f t="shared" si="608"/>
        <v>0</v>
      </c>
      <c r="AN226" s="108">
        <f t="shared" si="515"/>
        <v>0</v>
      </c>
      <c r="AO226" s="108">
        <f t="shared" si="516"/>
        <v>0</v>
      </c>
      <c r="AP226" s="108">
        <f t="shared" si="517"/>
        <v>0</v>
      </c>
      <c r="AQ226" s="108">
        <f t="shared" si="542"/>
        <v>0</v>
      </c>
      <c r="AR226" s="108">
        <f t="shared" ref="AR226:BC226" si="620">AR227+AR232</f>
        <v>0</v>
      </c>
      <c r="AS226" s="108">
        <f t="shared" si="620"/>
        <v>0</v>
      </c>
      <c r="AT226" s="108">
        <f t="shared" si="620"/>
        <v>0</v>
      </c>
      <c r="AU226" s="108">
        <f t="shared" si="620"/>
        <v>0</v>
      </c>
      <c r="AV226" s="108">
        <f t="shared" si="620"/>
        <v>0</v>
      </c>
      <c r="AW226" s="108">
        <f t="shared" si="620"/>
        <v>0</v>
      </c>
      <c r="AX226" s="108">
        <f t="shared" si="620"/>
        <v>0</v>
      </c>
      <c r="AY226" s="108">
        <f t="shared" si="620"/>
        <v>0</v>
      </c>
      <c r="AZ226" s="108">
        <f t="shared" si="620"/>
        <v>0</v>
      </c>
      <c r="BA226" s="108">
        <f t="shared" si="620"/>
        <v>0</v>
      </c>
      <c r="BB226" s="108">
        <f t="shared" si="620"/>
        <v>0</v>
      </c>
      <c r="BC226" s="108">
        <f t="shared" si="620"/>
        <v>0</v>
      </c>
      <c r="BD226" s="108">
        <f t="shared" si="518"/>
        <v>0</v>
      </c>
      <c r="BE226" s="108">
        <f t="shared" si="519"/>
        <v>0</v>
      </c>
      <c r="BF226" s="108">
        <f t="shared" si="520"/>
        <v>0</v>
      </c>
      <c r="BG226" s="108">
        <f t="shared" si="521"/>
        <v>0</v>
      </c>
      <c r="BH226" s="108">
        <f t="shared" si="544"/>
        <v>0</v>
      </c>
      <c r="BI226" s="108">
        <f t="shared" ref="BI226:BT226" si="621">BI227+BI232</f>
        <v>0</v>
      </c>
      <c r="BJ226" s="108">
        <f t="shared" si="621"/>
        <v>0</v>
      </c>
      <c r="BK226" s="108">
        <f t="shared" si="621"/>
        <v>0</v>
      </c>
      <c r="BL226" s="108">
        <f t="shared" si="621"/>
        <v>0</v>
      </c>
      <c r="BM226" s="108">
        <f t="shared" si="621"/>
        <v>0</v>
      </c>
      <c r="BN226" s="108">
        <f t="shared" si="621"/>
        <v>0</v>
      </c>
      <c r="BO226" s="108">
        <f t="shared" si="621"/>
        <v>0</v>
      </c>
      <c r="BP226" s="108">
        <f t="shared" si="621"/>
        <v>0</v>
      </c>
      <c r="BQ226" s="108">
        <f t="shared" si="621"/>
        <v>0</v>
      </c>
      <c r="BR226" s="108">
        <f t="shared" si="621"/>
        <v>0</v>
      </c>
      <c r="BS226" s="108">
        <f t="shared" si="621"/>
        <v>0</v>
      </c>
      <c r="BT226" s="108">
        <f t="shared" si="621"/>
        <v>0</v>
      </c>
      <c r="BU226" s="108">
        <f t="shared" si="522"/>
        <v>0</v>
      </c>
      <c r="BV226" s="108">
        <f t="shared" si="523"/>
        <v>0</v>
      </c>
      <c r="BW226" s="108">
        <f t="shared" si="524"/>
        <v>0</v>
      </c>
      <c r="BX226" s="108">
        <f t="shared" si="525"/>
        <v>0</v>
      </c>
      <c r="BY226" s="108">
        <f t="shared" si="546"/>
        <v>0</v>
      </c>
      <c r="BZ226" s="108">
        <f t="shared" ref="BZ226:CK226" si="622">BZ227+BZ232</f>
        <v>0</v>
      </c>
      <c r="CA226" s="108">
        <f t="shared" si="622"/>
        <v>0</v>
      </c>
      <c r="CB226" s="108">
        <f t="shared" si="622"/>
        <v>0</v>
      </c>
      <c r="CC226" s="108">
        <f t="shared" si="622"/>
        <v>0</v>
      </c>
      <c r="CD226" s="108">
        <f t="shared" si="622"/>
        <v>0</v>
      </c>
      <c r="CE226" s="108">
        <f t="shared" si="622"/>
        <v>0</v>
      </c>
      <c r="CF226" s="108">
        <f t="shared" si="622"/>
        <v>0</v>
      </c>
      <c r="CG226" s="108">
        <f t="shared" si="622"/>
        <v>0</v>
      </c>
      <c r="CH226" s="108">
        <f t="shared" si="622"/>
        <v>0</v>
      </c>
      <c r="CI226" s="108">
        <f t="shared" si="622"/>
        <v>0</v>
      </c>
      <c r="CJ226" s="108">
        <f t="shared" si="622"/>
        <v>0</v>
      </c>
      <c r="CK226" s="108">
        <f t="shared" si="622"/>
        <v>0</v>
      </c>
      <c r="CL226" s="108">
        <f t="shared" si="526"/>
        <v>0</v>
      </c>
      <c r="CM226" s="108">
        <v>0</v>
      </c>
      <c r="CN226" s="108">
        <v>0</v>
      </c>
      <c r="CO226" s="108">
        <v>0</v>
      </c>
      <c r="CP226" s="108">
        <v>0</v>
      </c>
      <c r="CQ226" s="108">
        <f t="shared" ref="CQ226:DB226" si="623">CQ227+CQ232</f>
        <v>66283.5</v>
      </c>
      <c r="CR226" s="108">
        <f t="shared" si="623"/>
        <v>64100</v>
      </c>
      <c r="CS226" s="108">
        <f t="shared" si="623"/>
        <v>0</v>
      </c>
      <c r="CT226" s="108">
        <v>0</v>
      </c>
      <c r="CU226" s="108">
        <f t="shared" si="623"/>
        <v>0</v>
      </c>
      <c r="CV226" s="108">
        <f t="shared" si="623"/>
        <v>0</v>
      </c>
      <c r="CW226" s="108">
        <f t="shared" si="623"/>
        <v>0</v>
      </c>
      <c r="CX226" s="108">
        <f t="shared" si="623"/>
        <v>0</v>
      </c>
      <c r="CY226" s="108">
        <f t="shared" si="623"/>
        <v>0</v>
      </c>
      <c r="CZ226" s="108">
        <f t="shared" si="623"/>
        <v>0</v>
      </c>
      <c r="DA226" s="108">
        <f t="shared" si="623"/>
        <v>0</v>
      </c>
      <c r="DB226" s="108">
        <f t="shared" si="623"/>
        <v>0</v>
      </c>
      <c r="DC226" s="108">
        <f t="shared" si="537"/>
        <v>0</v>
      </c>
      <c r="DD226" s="108">
        <v>0</v>
      </c>
      <c r="DE226" s="108">
        <v>0</v>
      </c>
      <c r="DF226" s="108">
        <v>0</v>
      </c>
      <c r="DG226" s="108">
        <v>0</v>
      </c>
      <c r="DH226" s="108">
        <f t="shared" ref="DH226:DS226" si="624">DH227+DH232</f>
        <v>0</v>
      </c>
      <c r="DI226" s="108">
        <f t="shared" si="624"/>
        <v>0</v>
      </c>
      <c r="DJ226" s="108">
        <f t="shared" si="624"/>
        <v>0</v>
      </c>
      <c r="DK226" s="108">
        <f t="shared" si="624"/>
        <v>0</v>
      </c>
      <c r="DL226" s="108">
        <f t="shared" si="624"/>
        <v>0</v>
      </c>
      <c r="DM226" s="108">
        <f t="shared" si="624"/>
        <v>0</v>
      </c>
      <c r="DN226" s="108">
        <f t="shared" si="624"/>
        <v>0</v>
      </c>
      <c r="DO226" s="108">
        <f t="shared" si="624"/>
        <v>0</v>
      </c>
      <c r="DP226" s="108">
        <f t="shared" si="624"/>
        <v>0</v>
      </c>
      <c r="DQ226" s="108">
        <f t="shared" si="624"/>
        <v>0</v>
      </c>
      <c r="DR226" s="108">
        <f t="shared" si="624"/>
        <v>0</v>
      </c>
      <c r="DS226" s="108">
        <f t="shared" si="624"/>
        <v>0</v>
      </c>
      <c r="DT226" s="108">
        <f t="shared" si="527"/>
        <v>0</v>
      </c>
      <c r="DU226" s="108">
        <v>0</v>
      </c>
      <c r="DV226" s="108">
        <v>0</v>
      </c>
      <c r="DW226" s="108">
        <v>0</v>
      </c>
      <c r="DX226" s="108">
        <v>0</v>
      </c>
      <c r="DY226" s="108">
        <f t="shared" ref="DY226:EJ226" si="625">DY227+DY232</f>
        <v>0</v>
      </c>
      <c r="DZ226" s="108">
        <f t="shared" si="625"/>
        <v>0</v>
      </c>
      <c r="EA226" s="108">
        <f t="shared" si="625"/>
        <v>0</v>
      </c>
      <c r="EB226" s="108">
        <f t="shared" si="625"/>
        <v>0</v>
      </c>
      <c r="EC226" s="108">
        <f t="shared" si="625"/>
        <v>0</v>
      </c>
      <c r="ED226" s="108">
        <f t="shared" si="625"/>
        <v>0</v>
      </c>
      <c r="EE226" s="108">
        <f t="shared" si="625"/>
        <v>0</v>
      </c>
      <c r="EF226" s="108">
        <f t="shared" si="625"/>
        <v>0</v>
      </c>
      <c r="EG226" s="108">
        <f t="shared" si="625"/>
        <v>0</v>
      </c>
      <c r="EH226" s="108">
        <f t="shared" si="625"/>
        <v>0</v>
      </c>
      <c r="EI226" s="108">
        <f t="shared" si="625"/>
        <v>0</v>
      </c>
      <c r="EJ226" s="108">
        <f t="shared" si="625"/>
        <v>0</v>
      </c>
      <c r="EK226" s="108">
        <v>0</v>
      </c>
      <c r="EL226" s="108">
        <v>0</v>
      </c>
      <c r="EM226" s="108">
        <v>0</v>
      </c>
      <c r="EN226" s="108">
        <v>0</v>
      </c>
      <c r="EO226" s="108">
        <v>0</v>
      </c>
      <c r="EP226" s="108">
        <f t="shared" ref="EP226:EW226" si="626">EP227+EP232</f>
        <v>0</v>
      </c>
      <c r="EQ226" s="108">
        <f t="shared" si="626"/>
        <v>0</v>
      </c>
      <c r="ER226" s="108">
        <f t="shared" si="626"/>
        <v>0</v>
      </c>
      <c r="ES226" s="108">
        <f t="shared" si="626"/>
        <v>0</v>
      </c>
      <c r="ET226" s="108">
        <f t="shared" si="626"/>
        <v>0</v>
      </c>
      <c r="EU226" s="108">
        <f t="shared" si="626"/>
        <v>0</v>
      </c>
      <c r="EV226" s="108">
        <f t="shared" si="626"/>
        <v>0</v>
      </c>
      <c r="EW226" s="108">
        <f t="shared" si="626"/>
        <v>0</v>
      </c>
      <c r="EX226" s="108">
        <v>0</v>
      </c>
      <c r="EY226" s="108">
        <v>0</v>
      </c>
      <c r="EZ226" s="108">
        <v>0</v>
      </c>
      <c r="FA226" s="108">
        <v>0</v>
      </c>
      <c r="FB226" s="108">
        <v>0</v>
      </c>
      <c r="FC226" s="108">
        <v>0</v>
      </c>
      <c r="FD226" s="108">
        <v>0</v>
      </c>
      <c r="FE226" s="108">
        <v>0</v>
      </c>
      <c r="FF226" s="108">
        <v>0</v>
      </c>
      <c r="FG226" s="108"/>
      <c r="FH226" s="108"/>
      <c r="FI226" s="108"/>
      <c r="FJ226" s="108"/>
      <c r="FK226" s="108"/>
      <c r="FL226" s="108"/>
      <c r="FM226" s="108"/>
      <c r="FN226" s="108"/>
      <c r="FO226" s="108"/>
      <c r="FP226" s="108"/>
      <c r="FQ226" s="108"/>
      <c r="FR226" s="108"/>
      <c r="FS226" s="108"/>
      <c r="FT226" s="108"/>
      <c r="FU226" s="108"/>
      <c r="FV226" s="108"/>
      <c r="FW226" s="108">
        <v>0</v>
      </c>
      <c r="FX226" s="108"/>
      <c r="FY226" s="108"/>
      <c r="FZ226" s="108"/>
      <c r="GA226" s="108"/>
      <c r="GB226" s="108"/>
      <c r="GC226" s="108"/>
      <c r="GD226" s="108"/>
      <c r="GE226" s="108"/>
      <c r="GF226" s="108"/>
      <c r="GG226" s="108"/>
      <c r="GH226" s="108"/>
      <c r="GI226" s="108"/>
      <c r="GJ226" s="108"/>
      <c r="GK226" s="108"/>
      <c r="GL226" s="108"/>
      <c r="GM226" s="108"/>
      <c r="GN226" s="108"/>
      <c r="GO226" s="108"/>
      <c r="GP226" s="108"/>
      <c r="GQ226" s="108"/>
      <c r="GR226" s="108"/>
      <c r="GS226" s="108"/>
      <c r="GT226" s="108"/>
      <c r="GU226" s="108"/>
      <c r="GV226" s="108"/>
      <c r="GW226" s="108"/>
      <c r="GX226" s="108"/>
      <c r="GY226" s="108"/>
      <c r="GZ226" s="108"/>
      <c r="HA226" s="108"/>
      <c r="HB226" s="108"/>
      <c r="HC226" s="108"/>
      <c r="HD226" s="108"/>
      <c r="HE226" s="108"/>
      <c r="HF226" s="108"/>
      <c r="HG226" s="108"/>
      <c r="HH226" s="108"/>
      <c r="HI226" s="108"/>
      <c r="HJ226" s="108"/>
      <c r="HK226" s="108"/>
      <c r="HL226" s="108"/>
      <c r="HM226" s="108"/>
      <c r="HN226" s="108"/>
      <c r="HO226" s="108"/>
      <c r="HP226" s="108"/>
      <c r="HQ226" s="108"/>
      <c r="HR226" s="108"/>
      <c r="HS226" s="108"/>
      <c r="HT226" s="108"/>
      <c r="HU226" s="108"/>
      <c r="HV226" s="108"/>
      <c r="HW226" s="108"/>
      <c r="HX226" s="108"/>
      <c r="HY226" s="108"/>
      <c r="HZ226" s="108"/>
      <c r="IA226" s="108"/>
      <c r="IB226" s="108"/>
      <c r="IC226" s="108"/>
      <c r="ID226" s="108"/>
      <c r="IE226" s="108"/>
      <c r="IF226" s="108"/>
      <c r="IG226" s="108"/>
      <c r="IH226" s="108"/>
    </row>
    <row r="227" spans="1:256" s="32" customFormat="1" ht="12.95" customHeight="1" x14ac:dyDescent="0.2">
      <c r="A227" s="112" t="s">
        <v>433</v>
      </c>
      <c r="B227" s="51">
        <v>217</v>
      </c>
      <c r="C227" s="51" t="s">
        <v>445</v>
      </c>
      <c r="D227" s="30"/>
      <c r="E227" s="108">
        <f t="shared" si="606"/>
        <v>0</v>
      </c>
      <c r="F227" s="108">
        <f t="shared" si="509"/>
        <v>0</v>
      </c>
      <c r="G227" s="108">
        <f t="shared" si="510"/>
        <v>0</v>
      </c>
      <c r="H227" s="108">
        <f t="shared" si="511"/>
        <v>0</v>
      </c>
      <c r="I227" s="108">
        <f t="shared" si="538"/>
        <v>0</v>
      </c>
      <c r="J227" s="108">
        <f t="shared" ref="J227:U227" si="627">J228+J229</f>
        <v>0</v>
      </c>
      <c r="K227" s="108">
        <f t="shared" si="627"/>
        <v>0</v>
      </c>
      <c r="L227" s="108">
        <f t="shared" si="627"/>
        <v>0</v>
      </c>
      <c r="M227" s="108">
        <f t="shared" si="627"/>
        <v>0</v>
      </c>
      <c r="N227" s="108">
        <f t="shared" si="627"/>
        <v>0</v>
      </c>
      <c r="O227" s="108">
        <f t="shared" si="627"/>
        <v>0</v>
      </c>
      <c r="P227" s="108">
        <f t="shared" si="627"/>
        <v>0</v>
      </c>
      <c r="Q227" s="108">
        <f t="shared" si="627"/>
        <v>0</v>
      </c>
      <c r="R227" s="108">
        <f t="shared" si="627"/>
        <v>0</v>
      </c>
      <c r="S227" s="108">
        <f t="shared" si="627"/>
        <v>0</v>
      </c>
      <c r="T227" s="108">
        <f t="shared" si="627"/>
        <v>0</v>
      </c>
      <c r="U227" s="108">
        <f t="shared" si="627"/>
        <v>0</v>
      </c>
      <c r="V227" s="108">
        <f t="shared" si="607"/>
        <v>0</v>
      </c>
      <c r="W227" s="108">
        <f t="shared" si="512"/>
        <v>0</v>
      </c>
      <c r="X227" s="108">
        <f t="shared" si="513"/>
        <v>0</v>
      </c>
      <c r="Y227" s="108">
        <f t="shared" si="514"/>
        <v>0</v>
      </c>
      <c r="Z227" s="108">
        <f t="shared" si="540"/>
        <v>0</v>
      </c>
      <c r="AA227" s="108">
        <f t="shared" ref="AA227:AL227" si="628">AA228+AA229</f>
        <v>0</v>
      </c>
      <c r="AB227" s="108">
        <f t="shared" si="628"/>
        <v>0</v>
      </c>
      <c r="AC227" s="108">
        <f t="shared" si="628"/>
        <v>0</v>
      </c>
      <c r="AD227" s="108">
        <f t="shared" si="628"/>
        <v>0</v>
      </c>
      <c r="AE227" s="108">
        <f t="shared" si="628"/>
        <v>0</v>
      </c>
      <c r="AF227" s="108">
        <f t="shared" si="628"/>
        <v>0</v>
      </c>
      <c r="AG227" s="108">
        <f t="shared" si="628"/>
        <v>0</v>
      </c>
      <c r="AH227" s="108">
        <f t="shared" si="628"/>
        <v>0</v>
      </c>
      <c r="AI227" s="108">
        <f t="shared" si="628"/>
        <v>0</v>
      </c>
      <c r="AJ227" s="108">
        <f t="shared" si="628"/>
        <v>0</v>
      </c>
      <c r="AK227" s="108">
        <f t="shared" si="628"/>
        <v>0</v>
      </c>
      <c r="AL227" s="108">
        <f t="shared" si="628"/>
        <v>0</v>
      </c>
      <c r="AM227" s="108">
        <f t="shared" si="608"/>
        <v>0</v>
      </c>
      <c r="AN227" s="108">
        <f t="shared" si="515"/>
        <v>0</v>
      </c>
      <c r="AO227" s="108">
        <f t="shared" si="516"/>
        <v>0</v>
      </c>
      <c r="AP227" s="108">
        <f t="shared" si="517"/>
        <v>0</v>
      </c>
      <c r="AQ227" s="108">
        <f t="shared" si="542"/>
        <v>0</v>
      </c>
      <c r="AR227" s="108">
        <f t="shared" ref="AR227:BC227" si="629">AR228+AR229</f>
        <v>0</v>
      </c>
      <c r="AS227" s="108">
        <f t="shared" si="629"/>
        <v>0</v>
      </c>
      <c r="AT227" s="108">
        <f t="shared" si="629"/>
        <v>0</v>
      </c>
      <c r="AU227" s="108">
        <f t="shared" si="629"/>
        <v>0</v>
      </c>
      <c r="AV227" s="108">
        <f t="shared" si="629"/>
        <v>0</v>
      </c>
      <c r="AW227" s="108">
        <f t="shared" si="629"/>
        <v>0</v>
      </c>
      <c r="AX227" s="108">
        <f t="shared" si="629"/>
        <v>0</v>
      </c>
      <c r="AY227" s="108">
        <f t="shared" si="629"/>
        <v>0</v>
      </c>
      <c r="AZ227" s="108">
        <f t="shared" si="629"/>
        <v>0</v>
      </c>
      <c r="BA227" s="108">
        <f t="shared" si="629"/>
        <v>0</v>
      </c>
      <c r="BB227" s="108">
        <f t="shared" si="629"/>
        <v>0</v>
      </c>
      <c r="BC227" s="108">
        <f t="shared" si="629"/>
        <v>0</v>
      </c>
      <c r="BD227" s="108">
        <f t="shared" si="518"/>
        <v>0</v>
      </c>
      <c r="BE227" s="108">
        <f t="shared" si="519"/>
        <v>0</v>
      </c>
      <c r="BF227" s="108">
        <f t="shared" si="520"/>
        <v>0</v>
      </c>
      <c r="BG227" s="108">
        <f t="shared" si="521"/>
        <v>0</v>
      </c>
      <c r="BH227" s="108">
        <f t="shared" si="544"/>
        <v>0</v>
      </c>
      <c r="BI227" s="108">
        <f t="shared" ref="BI227:BT227" si="630">BI228+BI229</f>
        <v>0</v>
      </c>
      <c r="BJ227" s="108">
        <f t="shared" si="630"/>
        <v>0</v>
      </c>
      <c r="BK227" s="108">
        <f t="shared" si="630"/>
        <v>0</v>
      </c>
      <c r="BL227" s="108">
        <f t="shared" si="630"/>
        <v>0</v>
      </c>
      <c r="BM227" s="108">
        <f t="shared" si="630"/>
        <v>0</v>
      </c>
      <c r="BN227" s="108">
        <f t="shared" si="630"/>
        <v>0</v>
      </c>
      <c r="BO227" s="108">
        <f t="shared" si="630"/>
        <v>0</v>
      </c>
      <c r="BP227" s="108">
        <f t="shared" si="630"/>
        <v>0</v>
      </c>
      <c r="BQ227" s="108">
        <f t="shared" si="630"/>
        <v>0</v>
      </c>
      <c r="BR227" s="108">
        <f t="shared" si="630"/>
        <v>0</v>
      </c>
      <c r="BS227" s="108">
        <f t="shared" si="630"/>
        <v>0</v>
      </c>
      <c r="BT227" s="108">
        <f t="shared" si="630"/>
        <v>0</v>
      </c>
      <c r="BU227" s="108">
        <f t="shared" si="522"/>
        <v>0</v>
      </c>
      <c r="BV227" s="108">
        <f t="shared" si="523"/>
        <v>0</v>
      </c>
      <c r="BW227" s="108">
        <f t="shared" si="524"/>
        <v>0</v>
      </c>
      <c r="BX227" s="108">
        <f t="shared" si="525"/>
        <v>0</v>
      </c>
      <c r="BY227" s="108">
        <f t="shared" si="546"/>
        <v>0</v>
      </c>
      <c r="BZ227" s="108">
        <f t="shared" ref="BZ227:CK227" si="631">BZ228+BZ229</f>
        <v>0</v>
      </c>
      <c r="CA227" s="108">
        <f t="shared" si="631"/>
        <v>0</v>
      </c>
      <c r="CB227" s="108">
        <f t="shared" si="631"/>
        <v>0</v>
      </c>
      <c r="CC227" s="108">
        <f t="shared" si="631"/>
        <v>0</v>
      </c>
      <c r="CD227" s="108">
        <f t="shared" si="631"/>
        <v>0</v>
      </c>
      <c r="CE227" s="108">
        <f t="shared" si="631"/>
        <v>0</v>
      </c>
      <c r="CF227" s="108">
        <f t="shared" si="631"/>
        <v>0</v>
      </c>
      <c r="CG227" s="108">
        <f t="shared" si="631"/>
        <v>0</v>
      </c>
      <c r="CH227" s="108">
        <f t="shared" si="631"/>
        <v>0</v>
      </c>
      <c r="CI227" s="108">
        <f t="shared" si="631"/>
        <v>0</v>
      </c>
      <c r="CJ227" s="108">
        <f t="shared" si="631"/>
        <v>0</v>
      </c>
      <c r="CK227" s="108">
        <f t="shared" si="631"/>
        <v>0</v>
      </c>
      <c r="CL227" s="108">
        <f t="shared" si="526"/>
        <v>0</v>
      </c>
      <c r="CM227" s="108">
        <v>0</v>
      </c>
      <c r="CN227" s="108">
        <v>0</v>
      </c>
      <c r="CO227" s="108">
        <v>0</v>
      </c>
      <c r="CP227" s="108">
        <v>0</v>
      </c>
      <c r="CQ227" s="108">
        <f t="shared" ref="CQ227:DB227" si="632">CQ228+CQ229</f>
        <v>66283.5</v>
      </c>
      <c r="CR227" s="108">
        <f t="shared" si="632"/>
        <v>64100</v>
      </c>
      <c r="CS227" s="108">
        <f t="shared" si="632"/>
        <v>0</v>
      </c>
      <c r="CT227" s="108">
        <v>0</v>
      </c>
      <c r="CU227" s="108">
        <f t="shared" si="632"/>
        <v>0</v>
      </c>
      <c r="CV227" s="108">
        <f t="shared" si="632"/>
        <v>0</v>
      </c>
      <c r="CW227" s="108">
        <f t="shared" si="632"/>
        <v>0</v>
      </c>
      <c r="CX227" s="108">
        <f t="shared" si="632"/>
        <v>0</v>
      </c>
      <c r="CY227" s="108">
        <f t="shared" si="632"/>
        <v>0</v>
      </c>
      <c r="CZ227" s="108">
        <f t="shared" si="632"/>
        <v>0</v>
      </c>
      <c r="DA227" s="108">
        <f t="shared" si="632"/>
        <v>0</v>
      </c>
      <c r="DB227" s="108">
        <f t="shared" si="632"/>
        <v>0</v>
      </c>
      <c r="DC227" s="108">
        <f t="shared" si="537"/>
        <v>0</v>
      </c>
      <c r="DD227" s="108">
        <v>0</v>
      </c>
      <c r="DE227" s="108">
        <v>0</v>
      </c>
      <c r="DF227" s="108">
        <v>0</v>
      </c>
      <c r="DG227" s="108">
        <v>0</v>
      </c>
      <c r="DH227" s="108">
        <f t="shared" ref="DH227:DS227" si="633">DH228+DH229</f>
        <v>0</v>
      </c>
      <c r="DI227" s="108">
        <f t="shared" si="633"/>
        <v>0</v>
      </c>
      <c r="DJ227" s="108">
        <f t="shared" si="633"/>
        <v>0</v>
      </c>
      <c r="DK227" s="108">
        <f t="shared" si="633"/>
        <v>0</v>
      </c>
      <c r="DL227" s="108">
        <f t="shared" si="633"/>
        <v>0</v>
      </c>
      <c r="DM227" s="108">
        <f t="shared" si="633"/>
        <v>0</v>
      </c>
      <c r="DN227" s="108">
        <f t="shared" si="633"/>
        <v>0</v>
      </c>
      <c r="DO227" s="108">
        <f t="shared" si="633"/>
        <v>0</v>
      </c>
      <c r="DP227" s="108">
        <f t="shared" si="633"/>
        <v>0</v>
      </c>
      <c r="DQ227" s="108">
        <f t="shared" si="633"/>
        <v>0</v>
      </c>
      <c r="DR227" s="108">
        <f t="shared" si="633"/>
        <v>0</v>
      </c>
      <c r="DS227" s="108">
        <f t="shared" si="633"/>
        <v>0</v>
      </c>
      <c r="DT227" s="108">
        <f t="shared" si="527"/>
        <v>0</v>
      </c>
      <c r="DU227" s="108">
        <v>0</v>
      </c>
      <c r="DV227" s="108">
        <v>0</v>
      </c>
      <c r="DW227" s="108">
        <v>0</v>
      </c>
      <c r="DX227" s="108">
        <v>0</v>
      </c>
      <c r="DY227" s="108">
        <f t="shared" ref="DY227:EJ227" si="634">DY228+DY229</f>
        <v>0</v>
      </c>
      <c r="DZ227" s="108">
        <f t="shared" si="634"/>
        <v>0</v>
      </c>
      <c r="EA227" s="108">
        <f t="shared" si="634"/>
        <v>0</v>
      </c>
      <c r="EB227" s="108">
        <f t="shared" si="634"/>
        <v>0</v>
      </c>
      <c r="EC227" s="108">
        <f t="shared" si="634"/>
        <v>0</v>
      </c>
      <c r="ED227" s="108">
        <f t="shared" si="634"/>
        <v>0</v>
      </c>
      <c r="EE227" s="108">
        <f t="shared" si="634"/>
        <v>0</v>
      </c>
      <c r="EF227" s="108">
        <f t="shared" si="634"/>
        <v>0</v>
      </c>
      <c r="EG227" s="108">
        <f t="shared" si="634"/>
        <v>0</v>
      </c>
      <c r="EH227" s="108">
        <f t="shared" si="634"/>
        <v>0</v>
      </c>
      <c r="EI227" s="108">
        <f t="shared" si="634"/>
        <v>0</v>
      </c>
      <c r="EJ227" s="108">
        <f t="shared" si="634"/>
        <v>0</v>
      </c>
      <c r="EK227" s="108">
        <v>0</v>
      </c>
      <c r="EL227" s="108">
        <v>0</v>
      </c>
      <c r="EM227" s="108">
        <v>0</v>
      </c>
      <c r="EN227" s="108">
        <v>0</v>
      </c>
      <c r="EO227" s="108">
        <v>0</v>
      </c>
      <c r="EP227" s="108">
        <f t="shared" ref="EP227:EW227" si="635">EP228+EP229</f>
        <v>0</v>
      </c>
      <c r="EQ227" s="108">
        <f t="shared" si="635"/>
        <v>0</v>
      </c>
      <c r="ER227" s="108">
        <f t="shared" si="635"/>
        <v>0</v>
      </c>
      <c r="ES227" s="108">
        <f t="shared" si="635"/>
        <v>0</v>
      </c>
      <c r="ET227" s="108">
        <f t="shared" si="635"/>
        <v>0</v>
      </c>
      <c r="EU227" s="108">
        <f t="shared" si="635"/>
        <v>0</v>
      </c>
      <c r="EV227" s="108">
        <f t="shared" si="635"/>
        <v>0</v>
      </c>
      <c r="EW227" s="108">
        <f t="shared" si="635"/>
        <v>0</v>
      </c>
      <c r="EX227" s="108">
        <v>0</v>
      </c>
      <c r="EY227" s="108">
        <v>0</v>
      </c>
      <c r="EZ227" s="108">
        <v>0</v>
      </c>
      <c r="FA227" s="108">
        <v>0</v>
      </c>
      <c r="FB227" s="108">
        <v>0</v>
      </c>
      <c r="FC227" s="108">
        <v>0</v>
      </c>
      <c r="FD227" s="108">
        <v>0</v>
      </c>
      <c r="FE227" s="108">
        <v>0</v>
      </c>
      <c r="FF227" s="108">
        <v>0</v>
      </c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/>
      <c r="FS227" s="108"/>
      <c r="FT227" s="108"/>
      <c r="FU227" s="108"/>
      <c r="FV227" s="108"/>
      <c r="FW227" s="108">
        <v>0</v>
      </c>
      <c r="FX227" s="108"/>
      <c r="FY227" s="108"/>
      <c r="FZ227" s="108"/>
      <c r="GA227" s="108"/>
      <c r="GB227" s="108"/>
      <c r="GC227" s="108"/>
      <c r="GD227" s="108"/>
      <c r="GE227" s="108"/>
      <c r="GF227" s="108"/>
      <c r="GG227" s="108"/>
      <c r="GH227" s="108"/>
      <c r="GI227" s="108"/>
      <c r="GJ227" s="108"/>
      <c r="GK227" s="108"/>
      <c r="GL227" s="108"/>
      <c r="GM227" s="108"/>
      <c r="GN227" s="108"/>
      <c r="GO227" s="108"/>
      <c r="GP227" s="108"/>
      <c r="GQ227" s="108"/>
      <c r="GR227" s="108"/>
      <c r="GS227" s="108"/>
      <c r="GT227" s="108"/>
      <c r="GU227" s="108"/>
      <c r="GV227" s="108"/>
      <c r="GW227" s="108"/>
      <c r="GX227" s="108"/>
      <c r="GY227" s="108"/>
      <c r="GZ227" s="108"/>
      <c r="HA227" s="108"/>
      <c r="HB227" s="108"/>
      <c r="HC227" s="108"/>
      <c r="HD227" s="108"/>
      <c r="HE227" s="108"/>
      <c r="HF227" s="108"/>
      <c r="HG227" s="108"/>
      <c r="HH227" s="108"/>
      <c r="HI227" s="108"/>
      <c r="HJ227" s="108"/>
      <c r="HK227" s="108"/>
      <c r="HL227" s="108"/>
      <c r="HM227" s="108"/>
      <c r="HN227" s="108"/>
      <c r="HO227" s="108"/>
      <c r="HP227" s="108"/>
      <c r="HQ227" s="108"/>
      <c r="HR227" s="108"/>
      <c r="HS227" s="108"/>
      <c r="HT227" s="108"/>
      <c r="HU227" s="108"/>
      <c r="HV227" s="108"/>
      <c r="HW227" s="108"/>
      <c r="HX227" s="108"/>
      <c r="HY227" s="108"/>
      <c r="HZ227" s="108"/>
      <c r="IA227" s="108"/>
      <c r="IB227" s="108"/>
      <c r="IC227" s="108"/>
      <c r="ID227" s="108"/>
      <c r="IE227" s="108"/>
      <c r="IF227" s="108"/>
      <c r="IG227" s="108"/>
      <c r="IH227" s="108"/>
    </row>
    <row r="228" spans="1:256" s="32" customFormat="1" ht="12.95" customHeight="1" x14ac:dyDescent="0.2">
      <c r="A228" s="112" t="s">
        <v>446</v>
      </c>
      <c r="B228" s="51">
        <v>218</v>
      </c>
      <c r="C228" s="51" t="s">
        <v>447</v>
      </c>
      <c r="D228" s="33"/>
      <c r="E228" s="108">
        <f t="shared" si="606"/>
        <v>0</v>
      </c>
      <c r="F228" s="108">
        <f t="shared" si="509"/>
        <v>0</v>
      </c>
      <c r="G228" s="108">
        <f t="shared" si="510"/>
        <v>0</v>
      </c>
      <c r="H228" s="108">
        <f t="shared" si="511"/>
        <v>0</v>
      </c>
      <c r="I228" s="108">
        <f t="shared" si="538"/>
        <v>0</v>
      </c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/>
      <c r="U228" s="108"/>
      <c r="V228" s="108">
        <f t="shared" si="607"/>
        <v>0</v>
      </c>
      <c r="W228" s="108">
        <f t="shared" si="512"/>
        <v>0</v>
      </c>
      <c r="X228" s="108">
        <f t="shared" si="513"/>
        <v>0</v>
      </c>
      <c r="Y228" s="108">
        <f t="shared" si="514"/>
        <v>0</v>
      </c>
      <c r="Z228" s="108">
        <f t="shared" si="540"/>
        <v>0</v>
      </c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>
        <f t="shared" si="608"/>
        <v>0</v>
      </c>
      <c r="AN228" s="108">
        <f t="shared" si="515"/>
        <v>0</v>
      </c>
      <c r="AO228" s="108">
        <f t="shared" si="516"/>
        <v>0</v>
      </c>
      <c r="AP228" s="108">
        <f t="shared" si="517"/>
        <v>0</v>
      </c>
      <c r="AQ228" s="108">
        <f t="shared" si="542"/>
        <v>0</v>
      </c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>
        <f t="shared" si="518"/>
        <v>0</v>
      </c>
      <c r="BE228" s="108">
        <f t="shared" si="519"/>
        <v>0</v>
      </c>
      <c r="BF228" s="108">
        <f t="shared" si="520"/>
        <v>0</v>
      </c>
      <c r="BG228" s="108">
        <f t="shared" si="521"/>
        <v>0</v>
      </c>
      <c r="BH228" s="108">
        <f t="shared" si="544"/>
        <v>0</v>
      </c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>
        <f t="shared" si="522"/>
        <v>0</v>
      </c>
      <c r="BV228" s="108">
        <f t="shared" si="523"/>
        <v>0</v>
      </c>
      <c r="BW228" s="108">
        <f t="shared" si="524"/>
        <v>0</v>
      </c>
      <c r="BX228" s="108">
        <f t="shared" si="525"/>
        <v>0</v>
      </c>
      <c r="BY228" s="108">
        <f t="shared" si="546"/>
        <v>0</v>
      </c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>
        <f t="shared" si="526"/>
        <v>0</v>
      </c>
      <c r="CM228" s="108">
        <v>0</v>
      </c>
      <c r="CN228" s="108">
        <v>0</v>
      </c>
      <c r="CO228" s="108">
        <v>0</v>
      </c>
      <c r="CP228" s="108">
        <v>0</v>
      </c>
      <c r="CQ228" s="108">
        <v>66283.5</v>
      </c>
      <c r="CR228" s="108">
        <v>64100</v>
      </c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>
        <f t="shared" si="537"/>
        <v>0</v>
      </c>
      <c r="DD228" s="108">
        <v>0</v>
      </c>
      <c r="DE228" s="108">
        <v>0</v>
      </c>
      <c r="DF228" s="108">
        <v>0</v>
      </c>
      <c r="DG228" s="108">
        <v>0</v>
      </c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>
        <f t="shared" si="527"/>
        <v>0</v>
      </c>
      <c r="DU228" s="108">
        <v>0</v>
      </c>
      <c r="DV228" s="108">
        <v>0</v>
      </c>
      <c r="DW228" s="108">
        <v>0</v>
      </c>
      <c r="DX228" s="108">
        <v>0</v>
      </c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>
        <v>0</v>
      </c>
      <c r="EL228" s="108">
        <v>0</v>
      </c>
      <c r="EM228" s="108">
        <v>0</v>
      </c>
      <c r="EN228" s="108">
        <v>0</v>
      </c>
      <c r="EO228" s="108">
        <v>0</v>
      </c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>
        <v>0</v>
      </c>
      <c r="FC228" s="108">
        <v>0</v>
      </c>
      <c r="FD228" s="108">
        <v>0</v>
      </c>
      <c r="FE228" s="108">
        <v>0</v>
      </c>
      <c r="FF228" s="108">
        <v>0</v>
      </c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>
        <v>0</v>
      </c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I228" s="108"/>
      <c r="GJ228" s="108"/>
      <c r="GK228" s="108"/>
      <c r="GL228" s="108"/>
      <c r="GM228" s="108"/>
      <c r="GN228" s="108"/>
      <c r="GO228" s="108"/>
      <c r="GP228" s="108"/>
      <c r="GQ228" s="108"/>
      <c r="GR228" s="108"/>
      <c r="GS228" s="108"/>
      <c r="GT228" s="108"/>
      <c r="GU228" s="108"/>
      <c r="GV228" s="108"/>
      <c r="GW228" s="108"/>
      <c r="GX228" s="108"/>
      <c r="GY228" s="108"/>
      <c r="GZ228" s="108"/>
      <c r="HA228" s="108"/>
      <c r="HB228" s="108"/>
      <c r="HC228" s="108"/>
      <c r="HD228" s="108"/>
      <c r="HE228" s="108"/>
      <c r="HF228" s="108"/>
      <c r="HG228" s="108"/>
      <c r="HH228" s="108"/>
      <c r="HI228" s="108"/>
      <c r="HJ228" s="108"/>
      <c r="HK228" s="108"/>
      <c r="HL228" s="108"/>
      <c r="HM228" s="108"/>
      <c r="HN228" s="108"/>
      <c r="HO228" s="108"/>
      <c r="HP228" s="108"/>
      <c r="HQ228" s="108"/>
      <c r="HR228" s="108"/>
      <c r="HS228" s="108"/>
      <c r="HT228" s="108"/>
      <c r="HU228" s="108"/>
      <c r="HV228" s="108"/>
      <c r="HW228" s="108"/>
      <c r="HX228" s="108"/>
      <c r="HY228" s="108"/>
      <c r="HZ228" s="108"/>
      <c r="IA228" s="108"/>
      <c r="IB228" s="108"/>
      <c r="IC228" s="108"/>
      <c r="ID228" s="108"/>
      <c r="IE228" s="108"/>
      <c r="IF228" s="108"/>
      <c r="IG228" s="108"/>
      <c r="IH228" s="108"/>
    </row>
    <row r="229" spans="1:256" s="32" customFormat="1" ht="24" customHeight="1" x14ac:dyDescent="0.2">
      <c r="A229" s="112" t="s">
        <v>448</v>
      </c>
      <c r="B229" s="51">
        <v>219</v>
      </c>
      <c r="C229" s="51" t="s">
        <v>449</v>
      </c>
      <c r="D229" s="33"/>
      <c r="E229" s="108">
        <f t="shared" si="606"/>
        <v>0</v>
      </c>
      <c r="F229" s="108">
        <f t="shared" si="509"/>
        <v>0</v>
      </c>
      <c r="G229" s="108">
        <f t="shared" si="510"/>
        <v>0</v>
      </c>
      <c r="H229" s="108">
        <f t="shared" si="511"/>
        <v>0</v>
      </c>
      <c r="I229" s="108">
        <f t="shared" si="538"/>
        <v>0</v>
      </c>
      <c r="J229" s="108">
        <f t="shared" ref="J229:U229" si="636">J230+J231</f>
        <v>0</v>
      </c>
      <c r="K229" s="108">
        <f t="shared" si="636"/>
        <v>0</v>
      </c>
      <c r="L229" s="108">
        <f t="shared" si="636"/>
        <v>0</v>
      </c>
      <c r="M229" s="108">
        <f t="shared" si="636"/>
        <v>0</v>
      </c>
      <c r="N229" s="108">
        <f t="shared" si="636"/>
        <v>0</v>
      </c>
      <c r="O229" s="108">
        <f t="shared" si="636"/>
        <v>0</v>
      </c>
      <c r="P229" s="108">
        <f t="shared" si="636"/>
        <v>0</v>
      </c>
      <c r="Q229" s="108">
        <f t="shared" si="636"/>
        <v>0</v>
      </c>
      <c r="R229" s="108">
        <f t="shared" si="636"/>
        <v>0</v>
      </c>
      <c r="S229" s="108">
        <f t="shared" si="636"/>
        <v>0</v>
      </c>
      <c r="T229" s="108">
        <f t="shared" si="636"/>
        <v>0</v>
      </c>
      <c r="U229" s="108">
        <f t="shared" si="636"/>
        <v>0</v>
      </c>
      <c r="V229" s="108">
        <f t="shared" si="607"/>
        <v>0</v>
      </c>
      <c r="W229" s="108">
        <f t="shared" si="512"/>
        <v>0</v>
      </c>
      <c r="X229" s="108">
        <f t="shared" si="513"/>
        <v>0</v>
      </c>
      <c r="Y229" s="108">
        <f t="shared" si="514"/>
        <v>0</v>
      </c>
      <c r="Z229" s="108">
        <f t="shared" si="540"/>
        <v>0</v>
      </c>
      <c r="AA229" s="108">
        <f t="shared" ref="AA229:AL229" si="637">AA230+AA231</f>
        <v>0</v>
      </c>
      <c r="AB229" s="108">
        <f t="shared" si="637"/>
        <v>0</v>
      </c>
      <c r="AC229" s="108">
        <f t="shared" si="637"/>
        <v>0</v>
      </c>
      <c r="AD229" s="108">
        <f t="shared" si="637"/>
        <v>0</v>
      </c>
      <c r="AE229" s="108">
        <f t="shared" si="637"/>
        <v>0</v>
      </c>
      <c r="AF229" s="108">
        <f t="shared" si="637"/>
        <v>0</v>
      </c>
      <c r="AG229" s="108">
        <f t="shared" si="637"/>
        <v>0</v>
      </c>
      <c r="AH229" s="108">
        <f t="shared" si="637"/>
        <v>0</v>
      </c>
      <c r="AI229" s="108">
        <f t="shared" si="637"/>
        <v>0</v>
      </c>
      <c r="AJ229" s="108">
        <f t="shared" si="637"/>
        <v>0</v>
      </c>
      <c r="AK229" s="108">
        <f t="shared" si="637"/>
        <v>0</v>
      </c>
      <c r="AL229" s="108">
        <f t="shared" si="637"/>
        <v>0</v>
      </c>
      <c r="AM229" s="108">
        <f t="shared" si="608"/>
        <v>0</v>
      </c>
      <c r="AN229" s="108">
        <f t="shared" si="515"/>
        <v>0</v>
      </c>
      <c r="AO229" s="108">
        <f t="shared" si="516"/>
        <v>0</v>
      </c>
      <c r="AP229" s="108">
        <f t="shared" si="517"/>
        <v>0</v>
      </c>
      <c r="AQ229" s="108">
        <f t="shared" si="542"/>
        <v>0</v>
      </c>
      <c r="AR229" s="108">
        <f t="shared" ref="AR229:BC229" si="638">AR230+AR231</f>
        <v>0</v>
      </c>
      <c r="AS229" s="108">
        <f t="shared" si="638"/>
        <v>0</v>
      </c>
      <c r="AT229" s="108">
        <f t="shared" si="638"/>
        <v>0</v>
      </c>
      <c r="AU229" s="108">
        <f t="shared" si="638"/>
        <v>0</v>
      </c>
      <c r="AV229" s="108">
        <f t="shared" si="638"/>
        <v>0</v>
      </c>
      <c r="AW229" s="108">
        <f t="shared" si="638"/>
        <v>0</v>
      </c>
      <c r="AX229" s="108">
        <f t="shared" si="638"/>
        <v>0</v>
      </c>
      <c r="AY229" s="108">
        <f t="shared" si="638"/>
        <v>0</v>
      </c>
      <c r="AZ229" s="108">
        <f t="shared" si="638"/>
        <v>0</v>
      </c>
      <c r="BA229" s="108">
        <f t="shared" si="638"/>
        <v>0</v>
      </c>
      <c r="BB229" s="108">
        <f t="shared" si="638"/>
        <v>0</v>
      </c>
      <c r="BC229" s="108">
        <f t="shared" si="638"/>
        <v>0</v>
      </c>
      <c r="BD229" s="108">
        <f t="shared" si="518"/>
        <v>0</v>
      </c>
      <c r="BE229" s="108">
        <f t="shared" si="519"/>
        <v>0</v>
      </c>
      <c r="BF229" s="108">
        <f t="shared" si="520"/>
        <v>0</v>
      </c>
      <c r="BG229" s="108">
        <f t="shared" si="521"/>
        <v>0</v>
      </c>
      <c r="BH229" s="108">
        <f t="shared" si="544"/>
        <v>0</v>
      </c>
      <c r="BI229" s="108">
        <f t="shared" ref="BI229:BT229" si="639">BI230+BI231</f>
        <v>0</v>
      </c>
      <c r="BJ229" s="108">
        <f t="shared" si="639"/>
        <v>0</v>
      </c>
      <c r="BK229" s="108">
        <f t="shared" si="639"/>
        <v>0</v>
      </c>
      <c r="BL229" s="108">
        <f t="shared" si="639"/>
        <v>0</v>
      </c>
      <c r="BM229" s="108">
        <f t="shared" si="639"/>
        <v>0</v>
      </c>
      <c r="BN229" s="108">
        <f t="shared" si="639"/>
        <v>0</v>
      </c>
      <c r="BO229" s="108">
        <f t="shared" si="639"/>
        <v>0</v>
      </c>
      <c r="BP229" s="108">
        <f t="shared" si="639"/>
        <v>0</v>
      </c>
      <c r="BQ229" s="108">
        <f t="shared" si="639"/>
        <v>0</v>
      </c>
      <c r="BR229" s="108">
        <f t="shared" si="639"/>
        <v>0</v>
      </c>
      <c r="BS229" s="108">
        <f t="shared" si="639"/>
        <v>0</v>
      </c>
      <c r="BT229" s="108">
        <f t="shared" si="639"/>
        <v>0</v>
      </c>
      <c r="BU229" s="108">
        <f t="shared" si="522"/>
        <v>0</v>
      </c>
      <c r="BV229" s="108">
        <f t="shared" si="523"/>
        <v>0</v>
      </c>
      <c r="BW229" s="108">
        <f t="shared" si="524"/>
        <v>0</v>
      </c>
      <c r="BX229" s="108">
        <f t="shared" si="525"/>
        <v>0</v>
      </c>
      <c r="BY229" s="108">
        <f t="shared" si="546"/>
        <v>0</v>
      </c>
      <c r="BZ229" s="108">
        <f t="shared" ref="BZ229:CK229" si="640">BZ230+BZ231</f>
        <v>0</v>
      </c>
      <c r="CA229" s="108">
        <f t="shared" si="640"/>
        <v>0</v>
      </c>
      <c r="CB229" s="108">
        <f t="shared" si="640"/>
        <v>0</v>
      </c>
      <c r="CC229" s="108">
        <f t="shared" si="640"/>
        <v>0</v>
      </c>
      <c r="CD229" s="108">
        <f t="shared" si="640"/>
        <v>0</v>
      </c>
      <c r="CE229" s="108">
        <f t="shared" si="640"/>
        <v>0</v>
      </c>
      <c r="CF229" s="108">
        <f t="shared" si="640"/>
        <v>0</v>
      </c>
      <c r="CG229" s="108">
        <f t="shared" si="640"/>
        <v>0</v>
      </c>
      <c r="CH229" s="108">
        <f t="shared" si="640"/>
        <v>0</v>
      </c>
      <c r="CI229" s="108">
        <f t="shared" si="640"/>
        <v>0</v>
      </c>
      <c r="CJ229" s="108">
        <f t="shared" si="640"/>
        <v>0</v>
      </c>
      <c r="CK229" s="108">
        <f t="shared" si="640"/>
        <v>0</v>
      </c>
      <c r="CL229" s="108">
        <f t="shared" si="526"/>
        <v>0</v>
      </c>
      <c r="CM229" s="108">
        <v>0</v>
      </c>
      <c r="CN229" s="108">
        <v>0</v>
      </c>
      <c r="CO229" s="108">
        <v>0</v>
      </c>
      <c r="CP229" s="108">
        <v>0</v>
      </c>
      <c r="CQ229" s="108">
        <f t="shared" ref="CQ229:DB229" si="641">CQ230+CQ231</f>
        <v>0</v>
      </c>
      <c r="CR229" s="108">
        <f t="shared" si="641"/>
        <v>0</v>
      </c>
      <c r="CS229" s="108">
        <f t="shared" si="641"/>
        <v>0</v>
      </c>
      <c r="CT229" s="108">
        <v>0</v>
      </c>
      <c r="CU229" s="108">
        <f t="shared" si="641"/>
        <v>0</v>
      </c>
      <c r="CV229" s="108">
        <f t="shared" si="641"/>
        <v>0</v>
      </c>
      <c r="CW229" s="108">
        <f t="shared" si="641"/>
        <v>0</v>
      </c>
      <c r="CX229" s="108">
        <f t="shared" si="641"/>
        <v>0</v>
      </c>
      <c r="CY229" s="108">
        <f t="shared" si="641"/>
        <v>0</v>
      </c>
      <c r="CZ229" s="108">
        <f t="shared" si="641"/>
        <v>0</v>
      </c>
      <c r="DA229" s="108">
        <f t="shared" si="641"/>
        <v>0</v>
      </c>
      <c r="DB229" s="108">
        <f t="shared" si="641"/>
        <v>0</v>
      </c>
      <c r="DC229" s="108">
        <f t="shared" si="537"/>
        <v>0</v>
      </c>
      <c r="DD229" s="108">
        <v>0</v>
      </c>
      <c r="DE229" s="108">
        <v>0</v>
      </c>
      <c r="DF229" s="108">
        <v>0</v>
      </c>
      <c r="DG229" s="108">
        <v>0</v>
      </c>
      <c r="DH229" s="108">
        <f t="shared" ref="DH229:DS229" si="642">DH230+DH231</f>
        <v>0</v>
      </c>
      <c r="DI229" s="108">
        <f t="shared" si="642"/>
        <v>0</v>
      </c>
      <c r="DJ229" s="108">
        <f t="shared" si="642"/>
        <v>0</v>
      </c>
      <c r="DK229" s="108">
        <f t="shared" si="642"/>
        <v>0</v>
      </c>
      <c r="DL229" s="108">
        <f t="shared" si="642"/>
        <v>0</v>
      </c>
      <c r="DM229" s="108">
        <f t="shared" si="642"/>
        <v>0</v>
      </c>
      <c r="DN229" s="108">
        <f t="shared" si="642"/>
        <v>0</v>
      </c>
      <c r="DO229" s="108">
        <f t="shared" si="642"/>
        <v>0</v>
      </c>
      <c r="DP229" s="108">
        <f t="shared" si="642"/>
        <v>0</v>
      </c>
      <c r="DQ229" s="108">
        <f t="shared" si="642"/>
        <v>0</v>
      </c>
      <c r="DR229" s="108">
        <f t="shared" si="642"/>
        <v>0</v>
      </c>
      <c r="DS229" s="108">
        <f t="shared" si="642"/>
        <v>0</v>
      </c>
      <c r="DT229" s="108">
        <f t="shared" si="527"/>
        <v>0</v>
      </c>
      <c r="DU229" s="108">
        <v>0</v>
      </c>
      <c r="DV229" s="108">
        <v>0</v>
      </c>
      <c r="DW229" s="108">
        <v>0</v>
      </c>
      <c r="DX229" s="108">
        <v>0</v>
      </c>
      <c r="DY229" s="108">
        <f t="shared" ref="DY229:EJ229" si="643">DY230+DY231</f>
        <v>0</v>
      </c>
      <c r="DZ229" s="108">
        <f t="shared" si="643"/>
        <v>0</v>
      </c>
      <c r="EA229" s="108">
        <f t="shared" si="643"/>
        <v>0</v>
      </c>
      <c r="EB229" s="108">
        <f t="shared" si="643"/>
        <v>0</v>
      </c>
      <c r="EC229" s="108">
        <f t="shared" si="643"/>
        <v>0</v>
      </c>
      <c r="ED229" s="108">
        <f t="shared" si="643"/>
        <v>0</v>
      </c>
      <c r="EE229" s="108">
        <f t="shared" si="643"/>
        <v>0</v>
      </c>
      <c r="EF229" s="108">
        <f t="shared" si="643"/>
        <v>0</v>
      </c>
      <c r="EG229" s="108">
        <f t="shared" si="643"/>
        <v>0</v>
      </c>
      <c r="EH229" s="108">
        <f t="shared" si="643"/>
        <v>0</v>
      </c>
      <c r="EI229" s="108">
        <f t="shared" si="643"/>
        <v>0</v>
      </c>
      <c r="EJ229" s="108">
        <f t="shared" si="643"/>
        <v>0</v>
      </c>
      <c r="EK229" s="108">
        <v>0</v>
      </c>
      <c r="EL229" s="108">
        <v>0</v>
      </c>
      <c r="EM229" s="108">
        <v>0</v>
      </c>
      <c r="EN229" s="108">
        <v>0</v>
      </c>
      <c r="EO229" s="108">
        <v>0</v>
      </c>
      <c r="EP229" s="108">
        <f t="shared" ref="EP229:EW229" si="644">EP230+EP231</f>
        <v>0</v>
      </c>
      <c r="EQ229" s="108">
        <f t="shared" si="644"/>
        <v>0</v>
      </c>
      <c r="ER229" s="108">
        <f t="shared" si="644"/>
        <v>0</v>
      </c>
      <c r="ES229" s="108">
        <f t="shared" si="644"/>
        <v>0</v>
      </c>
      <c r="ET229" s="108">
        <f t="shared" si="644"/>
        <v>0</v>
      </c>
      <c r="EU229" s="108">
        <f t="shared" si="644"/>
        <v>0</v>
      </c>
      <c r="EV229" s="108">
        <f t="shared" si="644"/>
        <v>0</v>
      </c>
      <c r="EW229" s="108">
        <f t="shared" si="644"/>
        <v>0</v>
      </c>
      <c r="EX229" s="108">
        <v>0</v>
      </c>
      <c r="EY229" s="108">
        <v>0</v>
      </c>
      <c r="EZ229" s="108">
        <v>0</v>
      </c>
      <c r="FA229" s="108">
        <v>0</v>
      </c>
      <c r="FB229" s="108">
        <v>0</v>
      </c>
      <c r="FC229" s="108">
        <v>0</v>
      </c>
      <c r="FD229" s="108">
        <v>0</v>
      </c>
      <c r="FE229" s="108">
        <v>0</v>
      </c>
      <c r="FF229" s="108">
        <v>0</v>
      </c>
      <c r="FG229" s="108"/>
      <c r="FH229" s="108"/>
      <c r="FI229" s="108"/>
      <c r="FJ229" s="108"/>
      <c r="FK229" s="108"/>
      <c r="FL229" s="108"/>
      <c r="FM229" s="108"/>
      <c r="FN229" s="108"/>
      <c r="FO229" s="108"/>
      <c r="FP229" s="108"/>
      <c r="FQ229" s="108"/>
      <c r="FR229" s="108"/>
      <c r="FS229" s="108"/>
      <c r="FT229" s="108"/>
      <c r="FU229" s="108"/>
      <c r="FV229" s="108"/>
      <c r="FW229" s="108">
        <v>0</v>
      </c>
      <c r="FX229" s="108"/>
      <c r="FY229" s="108"/>
      <c r="FZ229" s="108"/>
      <c r="GA229" s="108"/>
      <c r="GB229" s="108"/>
      <c r="GC229" s="108"/>
      <c r="GD229" s="108"/>
      <c r="GE229" s="108"/>
      <c r="GF229" s="108"/>
      <c r="GG229" s="108"/>
      <c r="GH229" s="108"/>
      <c r="GI229" s="108"/>
      <c r="GJ229" s="108"/>
      <c r="GK229" s="108"/>
      <c r="GL229" s="108"/>
      <c r="GM229" s="108"/>
      <c r="GN229" s="108"/>
      <c r="GO229" s="108"/>
      <c r="GP229" s="108"/>
      <c r="GQ229" s="108"/>
      <c r="GR229" s="108"/>
      <c r="GS229" s="108"/>
      <c r="GT229" s="108"/>
      <c r="GU229" s="108"/>
      <c r="GV229" s="108"/>
      <c r="GW229" s="108"/>
      <c r="GX229" s="108"/>
      <c r="GY229" s="108"/>
      <c r="GZ229" s="108"/>
      <c r="HA229" s="108"/>
      <c r="HB229" s="108"/>
      <c r="HC229" s="108"/>
      <c r="HD229" s="108"/>
      <c r="HE229" s="108"/>
      <c r="HF229" s="108"/>
      <c r="HG229" s="108"/>
      <c r="HH229" s="108"/>
      <c r="HI229" s="108"/>
      <c r="HJ229" s="108"/>
      <c r="HK229" s="108"/>
      <c r="HL229" s="108"/>
      <c r="HM229" s="108"/>
      <c r="HN229" s="108"/>
      <c r="HO229" s="108"/>
      <c r="HP229" s="108"/>
      <c r="HQ229" s="108"/>
      <c r="HR229" s="108"/>
      <c r="HS229" s="108"/>
      <c r="HT229" s="108"/>
      <c r="HU229" s="108"/>
      <c r="HV229" s="108"/>
      <c r="HW229" s="108"/>
      <c r="HX229" s="108"/>
      <c r="HY229" s="108"/>
      <c r="HZ229" s="108"/>
      <c r="IA229" s="108"/>
      <c r="IB229" s="108"/>
      <c r="IC229" s="108"/>
      <c r="ID229" s="108"/>
      <c r="IE229" s="108"/>
      <c r="IF229" s="108"/>
      <c r="IG229" s="108"/>
      <c r="IH229" s="108"/>
    </row>
    <row r="230" spans="1:256" s="32" customFormat="1" ht="12.95" customHeight="1" x14ac:dyDescent="0.2">
      <c r="A230" s="112" t="s">
        <v>450</v>
      </c>
      <c r="B230" s="51">
        <v>220</v>
      </c>
      <c r="C230" s="51" t="s">
        <v>451</v>
      </c>
      <c r="D230" s="33"/>
      <c r="E230" s="108">
        <f t="shared" si="606"/>
        <v>0</v>
      </c>
      <c r="F230" s="108">
        <f t="shared" si="509"/>
        <v>0</v>
      </c>
      <c r="G230" s="108">
        <f t="shared" si="510"/>
        <v>0</v>
      </c>
      <c r="H230" s="108">
        <f t="shared" si="511"/>
        <v>0</v>
      </c>
      <c r="I230" s="108">
        <f t="shared" si="538"/>
        <v>0</v>
      </c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>
        <f t="shared" si="607"/>
        <v>0</v>
      </c>
      <c r="W230" s="108">
        <f t="shared" si="512"/>
        <v>0</v>
      </c>
      <c r="X230" s="108">
        <f t="shared" si="513"/>
        <v>0</v>
      </c>
      <c r="Y230" s="108">
        <f t="shared" si="514"/>
        <v>0</v>
      </c>
      <c r="Z230" s="108">
        <f t="shared" si="540"/>
        <v>0</v>
      </c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>
        <f t="shared" si="608"/>
        <v>0</v>
      </c>
      <c r="AN230" s="108">
        <f t="shared" si="515"/>
        <v>0</v>
      </c>
      <c r="AO230" s="108">
        <f t="shared" si="516"/>
        <v>0</v>
      </c>
      <c r="AP230" s="108">
        <f t="shared" si="517"/>
        <v>0</v>
      </c>
      <c r="AQ230" s="108">
        <f t="shared" si="542"/>
        <v>0</v>
      </c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>
        <f t="shared" si="518"/>
        <v>0</v>
      </c>
      <c r="BE230" s="108">
        <f t="shared" si="519"/>
        <v>0</v>
      </c>
      <c r="BF230" s="108">
        <f t="shared" si="520"/>
        <v>0</v>
      </c>
      <c r="BG230" s="108">
        <f t="shared" si="521"/>
        <v>0</v>
      </c>
      <c r="BH230" s="108">
        <f t="shared" si="544"/>
        <v>0</v>
      </c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>
        <f t="shared" si="522"/>
        <v>0</v>
      </c>
      <c r="BV230" s="108">
        <f t="shared" si="523"/>
        <v>0</v>
      </c>
      <c r="BW230" s="108">
        <f t="shared" si="524"/>
        <v>0</v>
      </c>
      <c r="BX230" s="108">
        <f t="shared" si="525"/>
        <v>0</v>
      </c>
      <c r="BY230" s="108">
        <f t="shared" si="546"/>
        <v>0</v>
      </c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/>
      <c r="CL230" s="108">
        <f t="shared" si="526"/>
        <v>0</v>
      </c>
      <c r="CM230" s="108">
        <v>0</v>
      </c>
      <c r="CN230" s="108">
        <v>0</v>
      </c>
      <c r="CO230" s="108">
        <v>0</v>
      </c>
      <c r="CP230" s="108">
        <v>0</v>
      </c>
      <c r="CQ230" s="108"/>
      <c r="CR230" s="108"/>
      <c r="CS230" s="108"/>
      <c r="CT230" s="108"/>
      <c r="CU230" s="108"/>
      <c r="CV230" s="108"/>
      <c r="CW230" s="108"/>
      <c r="CX230" s="108"/>
      <c r="CY230" s="108"/>
      <c r="CZ230" s="108"/>
      <c r="DA230" s="108"/>
      <c r="DB230" s="108"/>
      <c r="DC230" s="108">
        <f t="shared" si="537"/>
        <v>0</v>
      </c>
      <c r="DD230" s="108">
        <v>0</v>
      </c>
      <c r="DE230" s="108">
        <v>0</v>
      </c>
      <c r="DF230" s="108">
        <v>0</v>
      </c>
      <c r="DG230" s="108">
        <v>0</v>
      </c>
      <c r="DH230" s="108"/>
      <c r="DI230" s="108"/>
      <c r="DJ230" s="108"/>
      <c r="DK230" s="108"/>
      <c r="DL230" s="108"/>
      <c r="DM230" s="108"/>
      <c r="DN230" s="108"/>
      <c r="DO230" s="108"/>
      <c r="DP230" s="108"/>
      <c r="DQ230" s="108"/>
      <c r="DR230" s="108"/>
      <c r="DS230" s="108"/>
      <c r="DT230" s="108">
        <f t="shared" si="527"/>
        <v>0</v>
      </c>
      <c r="DU230" s="108">
        <v>0</v>
      </c>
      <c r="DV230" s="108">
        <v>0</v>
      </c>
      <c r="DW230" s="108">
        <v>0</v>
      </c>
      <c r="DX230" s="108">
        <v>0</v>
      </c>
      <c r="DY230" s="108"/>
      <c r="DZ230" s="108"/>
      <c r="EA230" s="108"/>
      <c r="EB230" s="108"/>
      <c r="EC230" s="108"/>
      <c r="ED230" s="108"/>
      <c r="EE230" s="108"/>
      <c r="EF230" s="108"/>
      <c r="EG230" s="108"/>
      <c r="EH230" s="108"/>
      <c r="EI230" s="108"/>
      <c r="EJ230" s="108"/>
      <c r="EK230" s="108">
        <v>0</v>
      </c>
      <c r="EL230" s="108">
        <v>0</v>
      </c>
      <c r="EM230" s="108">
        <v>0</v>
      </c>
      <c r="EN230" s="108">
        <v>0</v>
      </c>
      <c r="EO230" s="108">
        <v>0</v>
      </c>
      <c r="EP230" s="108"/>
      <c r="EQ230" s="108"/>
      <c r="ER230" s="108"/>
      <c r="ES230" s="108"/>
      <c r="ET230" s="108"/>
      <c r="EU230" s="108"/>
      <c r="EV230" s="108"/>
      <c r="EW230" s="108"/>
      <c r="EX230" s="108"/>
      <c r="EY230" s="108"/>
      <c r="EZ230" s="108"/>
      <c r="FA230" s="108"/>
      <c r="FB230" s="108">
        <v>0</v>
      </c>
      <c r="FC230" s="108">
        <v>0</v>
      </c>
      <c r="FD230" s="108">
        <v>0</v>
      </c>
      <c r="FE230" s="108">
        <v>0</v>
      </c>
      <c r="FF230" s="108">
        <v>0</v>
      </c>
      <c r="FG230" s="108"/>
      <c r="FH230" s="108"/>
      <c r="FI230" s="108"/>
      <c r="FJ230" s="108"/>
      <c r="FK230" s="108"/>
      <c r="FL230" s="108"/>
      <c r="FM230" s="108"/>
      <c r="FN230" s="108"/>
      <c r="FO230" s="108"/>
      <c r="FP230" s="108"/>
      <c r="FQ230" s="108"/>
      <c r="FR230" s="108"/>
      <c r="FS230" s="108"/>
      <c r="FT230" s="108"/>
      <c r="FU230" s="108"/>
      <c r="FV230" s="108"/>
      <c r="FW230" s="108">
        <v>0</v>
      </c>
      <c r="FX230" s="108"/>
      <c r="FY230" s="108"/>
      <c r="FZ230" s="108"/>
      <c r="GA230" s="108"/>
      <c r="GB230" s="108"/>
      <c r="GC230" s="108"/>
      <c r="GD230" s="108"/>
      <c r="GE230" s="108"/>
      <c r="GF230" s="108"/>
      <c r="GG230" s="108"/>
      <c r="GH230" s="108"/>
      <c r="GI230" s="108"/>
      <c r="GJ230" s="108"/>
      <c r="GK230" s="108"/>
      <c r="GL230" s="108"/>
      <c r="GM230" s="108"/>
      <c r="GN230" s="108"/>
      <c r="GO230" s="108"/>
      <c r="GP230" s="108"/>
      <c r="GQ230" s="108"/>
      <c r="GR230" s="108"/>
      <c r="GS230" s="108"/>
      <c r="GT230" s="108"/>
      <c r="GU230" s="108"/>
      <c r="GV230" s="108"/>
      <c r="GW230" s="108"/>
      <c r="GX230" s="108"/>
      <c r="GY230" s="108"/>
      <c r="GZ230" s="108"/>
      <c r="HA230" s="108"/>
      <c r="HB230" s="108"/>
      <c r="HC230" s="108"/>
      <c r="HD230" s="108"/>
      <c r="HE230" s="108"/>
      <c r="HF230" s="108"/>
      <c r="HG230" s="108"/>
      <c r="HH230" s="108"/>
      <c r="HI230" s="108"/>
      <c r="HJ230" s="108"/>
      <c r="HK230" s="108"/>
      <c r="HL230" s="108"/>
      <c r="HM230" s="108"/>
      <c r="HN230" s="108"/>
      <c r="HO230" s="108"/>
      <c r="HP230" s="108"/>
      <c r="HQ230" s="108"/>
      <c r="HR230" s="108"/>
      <c r="HS230" s="108"/>
      <c r="HT230" s="108"/>
      <c r="HU230" s="108"/>
      <c r="HV230" s="108"/>
      <c r="HW230" s="108"/>
      <c r="HX230" s="108"/>
      <c r="HY230" s="108"/>
      <c r="HZ230" s="108"/>
      <c r="IA230" s="108"/>
      <c r="IB230" s="108"/>
      <c r="IC230" s="108"/>
      <c r="ID230" s="108"/>
      <c r="IE230" s="108"/>
      <c r="IF230" s="108"/>
      <c r="IG230" s="108"/>
      <c r="IH230" s="108"/>
    </row>
    <row r="231" spans="1:256" s="32" customFormat="1" ht="12.95" customHeight="1" x14ac:dyDescent="0.2">
      <c r="A231" s="112" t="s">
        <v>452</v>
      </c>
      <c r="B231" s="51">
        <v>221</v>
      </c>
      <c r="C231" s="51" t="s">
        <v>453</v>
      </c>
      <c r="D231" s="33"/>
      <c r="E231" s="108">
        <f t="shared" si="606"/>
        <v>0</v>
      </c>
      <c r="F231" s="108">
        <f t="shared" si="509"/>
        <v>0</v>
      </c>
      <c r="G231" s="108">
        <f t="shared" si="510"/>
        <v>0</v>
      </c>
      <c r="H231" s="108">
        <f t="shared" si="511"/>
        <v>0</v>
      </c>
      <c r="I231" s="108">
        <f t="shared" si="538"/>
        <v>0</v>
      </c>
      <c r="J231" s="108"/>
      <c r="K231" s="108"/>
      <c r="L231" s="108"/>
      <c r="M231" s="108"/>
      <c r="N231" s="108"/>
      <c r="O231" s="108"/>
      <c r="P231" s="108"/>
      <c r="Q231" s="108"/>
      <c r="R231" s="108"/>
      <c r="S231" s="108"/>
      <c r="T231" s="108"/>
      <c r="U231" s="108"/>
      <c r="V231" s="108">
        <f t="shared" si="607"/>
        <v>0</v>
      </c>
      <c r="W231" s="108">
        <f t="shared" si="512"/>
        <v>0</v>
      </c>
      <c r="X231" s="108">
        <f t="shared" si="513"/>
        <v>0</v>
      </c>
      <c r="Y231" s="108">
        <f t="shared" si="514"/>
        <v>0</v>
      </c>
      <c r="Z231" s="108">
        <f t="shared" si="540"/>
        <v>0</v>
      </c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>
        <f t="shared" si="608"/>
        <v>0</v>
      </c>
      <c r="AN231" s="108">
        <f t="shared" si="515"/>
        <v>0</v>
      </c>
      <c r="AO231" s="108">
        <f t="shared" si="516"/>
        <v>0</v>
      </c>
      <c r="AP231" s="108">
        <f t="shared" si="517"/>
        <v>0</v>
      </c>
      <c r="AQ231" s="108">
        <f t="shared" si="542"/>
        <v>0</v>
      </c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8"/>
      <c r="BD231" s="108">
        <f t="shared" si="518"/>
        <v>0</v>
      </c>
      <c r="BE231" s="108">
        <f t="shared" si="519"/>
        <v>0</v>
      </c>
      <c r="BF231" s="108">
        <f t="shared" si="520"/>
        <v>0</v>
      </c>
      <c r="BG231" s="108">
        <f t="shared" si="521"/>
        <v>0</v>
      </c>
      <c r="BH231" s="108">
        <f t="shared" si="544"/>
        <v>0</v>
      </c>
      <c r="BI231" s="108"/>
      <c r="BJ231" s="108"/>
      <c r="BK231" s="108"/>
      <c r="BL231" s="108"/>
      <c r="BM231" s="108"/>
      <c r="BN231" s="108"/>
      <c r="BO231" s="108"/>
      <c r="BP231" s="108"/>
      <c r="BQ231" s="108"/>
      <c r="BR231" s="108"/>
      <c r="BS231" s="108"/>
      <c r="BT231" s="108"/>
      <c r="BU231" s="108">
        <f t="shared" si="522"/>
        <v>0</v>
      </c>
      <c r="BV231" s="108">
        <f t="shared" si="523"/>
        <v>0</v>
      </c>
      <c r="BW231" s="108">
        <f t="shared" si="524"/>
        <v>0</v>
      </c>
      <c r="BX231" s="108">
        <f t="shared" si="525"/>
        <v>0</v>
      </c>
      <c r="BY231" s="108">
        <f t="shared" si="546"/>
        <v>0</v>
      </c>
      <c r="BZ231" s="108"/>
      <c r="CA231" s="108"/>
      <c r="CB231" s="108"/>
      <c r="CC231" s="108"/>
      <c r="CD231" s="108"/>
      <c r="CE231" s="108"/>
      <c r="CF231" s="108"/>
      <c r="CG231" s="108"/>
      <c r="CH231" s="108"/>
      <c r="CI231" s="108"/>
      <c r="CJ231" s="108"/>
      <c r="CK231" s="108"/>
      <c r="CL231" s="108">
        <f t="shared" si="526"/>
        <v>0</v>
      </c>
      <c r="CM231" s="108">
        <v>0</v>
      </c>
      <c r="CN231" s="108">
        <v>0</v>
      </c>
      <c r="CO231" s="108">
        <v>0</v>
      </c>
      <c r="CP231" s="108">
        <v>0</v>
      </c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>
        <f t="shared" si="537"/>
        <v>0</v>
      </c>
      <c r="DD231" s="108">
        <v>0</v>
      </c>
      <c r="DE231" s="108">
        <v>0</v>
      </c>
      <c r="DF231" s="108">
        <v>0</v>
      </c>
      <c r="DG231" s="108">
        <v>0</v>
      </c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8">
        <f t="shared" si="527"/>
        <v>0</v>
      </c>
      <c r="DU231" s="108">
        <v>0</v>
      </c>
      <c r="DV231" s="108">
        <v>0</v>
      </c>
      <c r="DW231" s="108">
        <v>0</v>
      </c>
      <c r="DX231" s="108">
        <v>0</v>
      </c>
      <c r="DY231" s="108"/>
      <c r="DZ231" s="108"/>
      <c r="EA231" s="108"/>
      <c r="EB231" s="108"/>
      <c r="EC231" s="108"/>
      <c r="ED231" s="108"/>
      <c r="EE231" s="108"/>
      <c r="EF231" s="108"/>
      <c r="EG231" s="108"/>
      <c r="EH231" s="108"/>
      <c r="EI231" s="108"/>
      <c r="EJ231" s="108"/>
      <c r="EK231" s="108">
        <v>0</v>
      </c>
      <c r="EL231" s="108">
        <v>0</v>
      </c>
      <c r="EM231" s="108">
        <v>0</v>
      </c>
      <c r="EN231" s="108">
        <v>0</v>
      </c>
      <c r="EO231" s="108">
        <v>0</v>
      </c>
      <c r="EP231" s="108"/>
      <c r="EQ231" s="108"/>
      <c r="ER231" s="108"/>
      <c r="ES231" s="108"/>
      <c r="ET231" s="108"/>
      <c r="EU231" s="108"/>
      <c r="EV231" s="108"/>
      <c r="EW231" s="108"/>
      <c r="EX231" s="108"/>
      <c r="EY231" s="108"/>
      <c r="EZ231" s="108"/>
      <c r="FA231" s="108"/>
      <c r="FB231" s="108">
        <v>0</v>
      </c>
      <c r="FC231" s="108">
        <v>0</v>
      </c>
      <c r="FD231" s="108">
        <v>0</v>
      </c>
      <c r="FE231" s="108">
        <v>0</v>
      </c>
      <c r="FF231" s="108">
        <v>0</v>
      </c>
      <c r="FG231" s="108"/>
      <c r="FH231" s="108"/>
      <c r="FI231" s="108"/>
      <c r="FJ231" s="108"/>
      <c r="FK231" s="108"/>
      <c r="FL231" s="108"/>
      <c r="FM231" s="108"/>
      <c r="FN231" s="108"/>
      <c r="FO231" s="108"/>
      <c r="FP231" s="108"/>
      <c r="FQ231" s="108"/>
      <c r="FR231" s="108"/>
      <c r="FS231" s="108"/>
      <c r="FT231" s="108"/>
      <c r="FU231" s="108"/>
      <c r="FV231" s="108"/>
      <c r="FW231" s="108">
        <v>0</v>
      </c>
      <c r="FX231" s="108"/>
      <c r="FY231" s="108"/>
      <c r="FZ231" s="108"/>
      <c r="GA231" s="108"/>
      <c r="GB231" s="108"/>
      <c r="GC231" s="108"/>
      <c r="GD231" s="108"/>
      <c r="GE231" s="108"/>
      <c r="GF231" s="108"/>
      <c r="GG231" s="108"/>
      <c r="GH231" s="108"/>
      <c r="GI231" s="108"/>
      <c r="GJ231" s="108"/>
      <c r="GK231" s="108"/>
      <c r="GL231" s="108"/>
      <c r="GM231" s="108"/>
      <c r="GN231" s="108"/>
      <c r="GO231" s="108"/>
      <c r="GP231" s="108"/>
      <c r="GQ231" s="108"/>
      <c r="GR231" s="108"/>
      <c r="GS231" s="108"/>
      <c r="GT231" s="108"/>
      <c r="GU231" s="108"/>
      <c r="GV231" s="108"/>
      <c r="GW231" s="108"/>
      <c r="GX231" s="108"/>
      <c r="GY231" s="108"/>
      <c r="GZ231" s="108"/>
      <c r="HA231" s="108"/>
      <c r="HB231" s="108"/>
      <c r="HC231" s="108"/>
      <c r="HD231" s="108"/>
      <c r="HE231" s="108"/>
      <c r="HF231" s="108"/>
      <c r="HG231" s="108"/>
      <c r="HH231" s="108"/>
      <c r="HI231" s="108"/>
      <c r="HJ231" s="108"/>
      <c r="HK231" s="108"/>
      <c r="HL231" s="108"/>
      <c r="HM231" s="108"/>
      <c r="HN231" s="108"/>
      <c r="HO231" s="108"/>
      <c r="HP231" s="108"/>
      <c r="HQ231" s="108"/>
      <c r="HR231" s="108"/>
      <c r="HS231" s="108"/>
      <c r="HT231" s="108"/>
      <c r="HU231" s="108"/>
      <c r="HV231" s="108"/>
      <c r="HW231" s="108"/>
      <c r="HX231" s="108"/>
      <c r="HY231" s="108"/>
      <c r="HZ231" s="108"/>
      <c r="IA231" s="108"/>
      <c r="IB231" s="108"/>
      <c r="IC231" s="108"/>
      <c r="ID231" s="108"/>
      <c r="IE231" s="108"/>
      <c r="IF231" s="108"/>
      <c r="IG231" s="108"/>
      <c r="IH231" s="108"/>
    </row>
    <row r="232" spans="1:256" s="32" customFormat="1" ht="12.95" customHeight="1" x14ac:dyDescent="0.2">
      <c r="A232" s="112" t="s">
        <v>454</v>
      </c>
      <c r="B232" s="51">
        <v>222</v>
      </c>
      <c r="C232" s="51" t="s">
        <v>455</v>
      </c>
      <c r="D232" s="30"/>
      <c r="E232" s="108">
        <f t="shared" si="606"/>
        <v>0</v>
      </c>
      <c r="F232" s="108">
        <f t="shared" si="509"/>
        <v>0</v>
      </c>
      <c r="G232" s="108">
        <f t="shared" si="510"/>
        <v>0</v>
      </c>
      <c r="H232" s="108">
        <f t="shared" si="511"/>
        <v>0</v>
      </c>
      <c r="I232" s="108">
        <f t="shared" si="538"/>
        <v>0</v>
      </c>
      <c r="J232" s="108">
        <f t="shared" ref="J232:U232" si="645">J233</f>
        <v>0</v>
      </c>
      <c r="K232" s="108">
        <f t="shared" si="645"/>
        <v>0</v>
      </c>
      <c r="L232" s="108">
        <f t="shared" si="645"/>
        <v>0</v>
      </c>
      <c r="M232" s="108">
        <f t="shared" si="645"/>
        <v>0</v>
      </c>
      <c r="N232" s="108">
        <f t="shared" si="645"/>
        <v>0</v>
      </c>
      <c r="O232" s="108">
        <f t="shared" si="645"/>
        <v>0</v>
      </c>
      <c r="P232" s="108">
        <f t="shared" si="645"/>
        <v>0</v>
      </c>
      <c r="Q232" s="108">
        <f t="shared" si="645"/>
        <v>0</v>
      </c>
      <c r="R232" s="108">
        <f t="shared" si="645"/>
        <v>0</v>
      </c>
      <c r="S232" s="108">
        <f t="shared" si="645"/>
        <v>0</v>
      </c>
      <c r="T232" s="108">
        <f t="shared" si="645"/>
        <v>0</v>
      </c>
      <c r="U232" s="108">
        <f t="shared" si="645"/>
        <v>0</v>
      </c>
      <c r="V232" s="108">
        <f t="shared" si="607"/>
        <v>0</v>
      </c>
      <c r="W232" s="108">
        <f t="shared" si="512"/>
        <v>0</v>
      </c>
      <c r="X232" s="108">
        <f t="shared" si="513"/>
        <v>0</v>
      </c>
      <c r="Y232" s="108">
        <f t="shared" si="514"/>
        <v>0</v>
      </c>
      <c r="Z232" s="108">
        <f t="shared" si="540"/>
        <v>0</v>
      </c>
      <c r="AA232" s="108">
        <f t="shared" ref="AA232:AL232" si="646">AA233</f>
        <v>0</v>
      </c>
      <c r="AB232" s="108">
        <f t="shared" si="646"/>
        <v>0</v>
      </c>
      <c r="AC232" s="108">
        <f t="shared" si="646"/>
        <v>0</v>
      </c>
      <c r="AD232" s="108">
        <f t="shared" si="646"/>
        <v>0</v>
      </c>
      <c r="AE232" s="108">
        <f t="shared" si="646"/>
        <v>0</v>
      </c>
      <c r="AF232" s="108">
        <f t="shared" si="646"/>
        <v>0</v>
      </c>
      <c r="AG232" s="108">
        <f t="shared" si="646"/>
        <v>0</v>
      </c>
      <c r="AH232" s="108">
        <f t="shared" si="646"/>
        <v>0</v>
      </c>
      <c r="AI232" s="108">
        <f t="shared" si="646"/>
        <v>0</v>
      </c>
      <c r="AJ232" s="108">
        <f t="shared" si="646"/>
        <v>0</v>
      </c>
      <c r="AK232" s="108">
        <f t="shared" si="646"/>
        <v>0</v>
      </c>
      <c r="AL232" s="108">
        <f t="shared" si="646"/>
        <v>0</v>
      </c>
      <c r="AM232" s="108">
        <f t="shared" si="608"/>
        <v>0</v>
      </c>
      <c r="AN232" s="108">
        <f t="shared" si="515"/>
        <v>0</v>
      </c>
      <c r="AO232" s="108">
        <f t="shared" si="516"/>
        <v>0</v>
      </c>
      <c r="AP232" s="108">
        <f t="shared" si="517"/>
        <v>0</v>
      </c>
      <c r="AQ232" s="108">
        <f t="shared" si="542"/>
        <v>0</v>
      </c>
      <c r="AR232" s="108">
        <f t="shared" ref="AR232:BC232" si="647">AR233</f>
        <v>0</v>
      </c>
      <c r="AS232" s="108">
        <f t="shared" si="647"/>
        <v>0</v>
      </c>
      <c r="AT232" s="108">
        <f t="shared" si="647"/>
        <v>0</v>
      </c>
      <c r="AU232" s="108">
        <f t="shared" si="647"/>
        <v>0</v>
      </c>
      <c r="AV232" s="108">
        <f t="shared" si="647"/>
        <v>0</v>
      </c>
      <c r="AW232" s="108">
        <f t="shared" si="647"/>
        <v>0</v>
      </c>
      <c r="AX232" s="108">
        <f t="shared" si="647"/>
        <v>0</v>
      </c>
      <c r="AY232" s="108">
        <f t="shared" si="647"/>
        <v>0</v>
      </c>
      <c r="AZ232" s="108">
        <f t="shared" si="647"/>
        <v>0</v>
      </c>
      <c r="BA232" s="108">
        <f t="shared" si="647"/>
        <v>0</v>
      </c>
      <c r="BB232" s="108">
        <f t="shared" si="647"/>
        <v>0</v>
      </c>
      <c r="BC232" s="108">
        <f t="shared" si="647"/>
        <v>0</v>
      </c>
      <c r="BD232" s="108">
        <f t="shared" si="518"/>
        <v>0</v>
      </c>
      <c r="BE232" s="108">
        <f t="shared" si="519"/>
        <v>0</v>
      </c>
      <c r="BF232" s="108">
        <f t="shared" si="520"/>
        <v>0</v>
      </c>
      <c r="BG232" s="108">
        <f t="shared" si="521"/>
        <v>0</v>
      </c>
      <c r="BH232" s="108">
        <f t="shared" si="544"/>
        <v>0</v>
      </c>
      <c r="BI232" s="108">
        <f t="shared" ref="BI232:BT232" si="648">BI233</f>
        <v>0</v>
      </c>
      <c r="BJ232" s="108">
        <f t="shared" si="648"/>
        <v>0</v>
      </c>
      <c r="BK232" s="108">
        <f t="shared" si="648"/>
        <v>0</v>
      </c>
      <c r="BL232" s="108">
        <f t="shared" si="648"/>
        <v>0</v>
      </c>
      <c r="BM232" s="108">
        <f t="shared" si="648"/>
        <v>0</v>
      </c>
      <c r="BN232" s="108">
        <f t="shared" si="648"/>
        <v>0</v>
      </c>
      <c r="BO232" s="108">
        <f t="shared" si="648"/>
        <v>0</v>
      </c>
      <c r="BP232" s="108">
        <f t="shared" si="648"/>
        <v>0</v>
      </c>
      <c r="BQ232" s="108">
        <f t="shared" si="648"/>
        <v>0</v>
      </c>
      <c r="BR232" s="108">
        <f t="shared" si="648"/>
        <v>0</v>
      </c>
      <c r="BS232" s="108">
        <f t="shared" si="648"/>
        <v>0</v>
      </c>
      <c r="BT232" s="108">
        <f t="shared" si="648"/>
        <v>0</v>
      </c>
      <c r="BU232" s="108">
        <f t="shared" si="522"/>
        <v>0</v>
      </c>
      <c r="BV232" s="108">
        <f t="shared" si="523"/>
        <v>0</v>
      </c>
      <c r="BW232" s="108">
        <f t="shared" si="524"/>
        <v>0</v>
      </c>
      <c r="BX232" s="108">
        <f t="shared" si="525"/>
        <v>0</v>
      </c>
      <c r="BY232" s="108">
        <f t="shared" si="546"/>
        <v>0</v>
      </c>
      <c r="BZ232" s="108">
        <f t="shared" ref="BZ232:CK232" si="649">BZ233</f>
        <v>0</v>
      </c>
      <c r="CA232" s="108">
        <f t="shared" si="649"/>
        <v>0</v>
      </c>
      <c r="CB232" s="108">
        <f t="shared" si="649"/>
        <v>0</v>
      </c>
      <c r="CC232" s="108">
        <f t="shared" si="649"/>
        <v>0</v>
      </c>
      <c r="CD232" s="108">
        <f t="shared" si="649"/>
        <v>0</v>
      </c>
      <c r="CE232" s="108">
        <f t="shared" si="649"/>
        <v>0</v>
      </c>
      <c r="CF232" s="108">
        <f t="shared" si="649"/>
        <v>0</v>
      </c>
      <c r="CG232" s="108">
        <f t="shared" si="649"/>
        <v>0</v>
      </c>
      <c r="CH232" s="108">
        <f t="shared" si="649"/>
        <v>0</v>
      </c>
      <c r="CI232" s="108">
        <f t="shared" si="649"/>
        <v>0</v>
      </c>
      <c r="CJ232" s="108">
        <f t="shared" si="649"/>
        <v>0</v>
      </c>
      <c r="CK232" s="108">
        <f t="shared" si="649"/>
        <v>0</v>
      </c>
      <c r="CL232" s="108">
        <f t="shared" si="526"/>
        <v>0</v>
      </c>
      <c r="CM232" s="108">
        <v>0</v>
      </c>
      <c r="CN232" s="108">
        <v>0</v>
      </c>
      <c r="CO232" s="108">
        <v>0</v>
      </c>
      <c r="CP232" s="108">
        <v>0</v>
      </c>
      <c r="CQ232" s="108">
        <f t="shared" ref="CQ232:DB232" si="650">CQ233</f>
        <v>0</v>
      </c>
      <c r="CR232" s="108">
        <f t="shared" si="650"/>
        <v>0</v>
      </c>
      <c r="CS232" s="108">
        <f t="shared" si="650"/>
        <v>0</v>
      </c>
      <c r="CT232" s="108">
        <v>0</v>
      </c>
      <c r="CU232" s="108">
        <f t="shared" si="650"/>
        <v>0</v>
      </c>
      <c r="CV232" s="108">
        <f t="shared" si="650"/>
        <v>0</v>
      </c>
      <c r="CW232" s="108">
        <f t="shared" si="650"/>
        <v>0</v>
      </c>
      <c r="CX232" s="108">
        <f t="shared" si="650"/>
        <v>0</v>
      </c>
      <c r="CY232" s="108">
        <f t="shared" si="650"/>
        <v>0</v>
      </c>
      <c r="CZ232" s="108">
        <f t="shared" si="650"/>
        <v>0</v>
      </c>
      <c r="DA232" s="108">
        <f t="shared" si="650"/>
        <v>0</v>
      </c>
      <c r="DB232" s="108">
        <f t="shared" si="650"/>
        <v>0</v>
      </c>
      <c r="DC232" s="108">
        <f t="shared" si="537"/>
        <v>0</v>
      </c>
      <c r="DD232" s="108">
        <v>0</v>
      </c>
      <c r="DE232" s="108">
        <v>0</v>
      </c>
      <c r="DF232" s="108">
        <v>0</v>
      </c>
      <c r="DG232" s="108">
        <v>0</v>
      </c>
      <c r="DH232" s="108">
        <f t="shared" ref="DH232:DS232" si="651">DH233</f>
        <v>0</v>
      </c>
      <c r="DI232" s="108">
        <f t="shared" si="651"/>
        <v>0</v>
      </c>
      <c r="DJ232" s="108">
        <f t="shared" si="651"/>
        <v>0</v>
      </c>
      <c r="DK232" s="108">
        <f t="shared" si="651"/>
        <v>0</v>
      </c>
      <c r="DL232" s="108">
        <f t="shared" si="651"/>
        <v>0</v>
      </c>
      <c r="DM232" s="108">
        <f t="shared" si="651"/>
        <v>0</v>
      </c>
      <c r="DN232" s="108">
        <f t="shared" si="651"/>
        <v>0</v>
      </c>
      <c r="DO232" s="108">
        <f t="shared" si="651"/>
        <v>0</v>
      </c>
      <c r="DP232" s="108">
        <f t="shared" si="651"/>
        <v>0</v>
      </c>
      <c r="DQ232" s="108">
        <f t="shared" si="651"/>
        <v>0</v>
      </c>
      <c r="DR232" s="108">
        <f t="shared" si="651"/>
        <v>0</v>
      </c>
      <c r="DS232" s="108">
        <f t="shared" si="651"/>
        <v>0</v>
      </c>
      <c r="DT232" s="108">
        <f t="shared" si="527"/>
        <v>0</v>
      </c>
      <c r="DU232" s="108">
        <v>0</v>
      </c>
      <c r="DV232" s="108">
        <v>0</v>
      </c>
      <c r="DW232" s="108">
        <v>0</v>
      </c>
      <c r="DX232" s="108">
        <v>0</v>
      </c>
      <c r="DY232" s="108">
        <f t="shared" ref="DY232:EJ232" si="652">DY233</f>
        <v>0</v>
      </c>
      <c r="DZ232" s="108">
        <f t="shared" si="652"/>
        <v>0</v>
      </c>
      <c r="EA232" s="108">
        <f t="shared" si="652"/>
        <v>0</v>
      </c>
      <c r="EB232" s="108">
        <f t="shared" si="652"/>
        <v>0</v>
      </c>
      <c r="EC232" s="108">
        <f t="shared" si="652"/>
        <v>0</v>
      </c>
      <c r="ED232" s="108">
        <f t="shared" si="652"/>
        <v>0</v>
      </c>
      <c r="EE232" s="108">
        <f t="shared" si="652"/>
        <v>0</v>
      </c>
      <c r="EF232" s="108">
        <f t="shared" si="652"/>
        <v>0</v>
      </c>
      <c r="EG232" s="108">
        <f t="shared" si="652"/>
        <v>0</v>
      </c>
      <c r="EH232" s="108">
        <f t="shared" si="652"/>
        <v>0</v>
      </c>
      <c r="EI232" s="108">
        <f t="shared" si="652"/>
        <v>0</v>
      </c>
      <c r="EJ232" s="108">
        <f t="shared" si="652"/>
        <v>0</v>
      </c>
      <c r="EK232" s="108">
        <v>0</v>
      </c>
      <c r="EL232" s="108">
        <v>0</v>
      </c>
      <c r="EM232" s="108">
        <v>0</v>
      </c>
      <c r="EN232" s="108">
        <v>0</v>
      </c>
      <c r="EO232" s="108">
        <v>0</v>
      </c>
      <c r="EP232" s="108">
        <f t="shared" ref="EP232:EW232" si="653">EP233</f>
        <v>0</v>
      </c>
      <c r="EQ232" s="108">
        <f t="shared" si="653"/>
        <v>0</v>
      </c>
      <c r="ER232" s="108">
        <f t="shared" si="653"/>
        <v>0</v>
      </c>
      <c r="ES232" s="108">
        <f t="shared" si="653"/>
        <v>0</v>
      </c>
      <c r="ET232" s="108">
        <f t="shared" si="653"/>
        <v>0</v>
      </c>
      <c r="EU232" s="108">
        <f t="shared" si="653"/>
        <v>0</v>
      </c>
      <c r="EV232" s="108">
        <f t="shared" si="653"/>
        <v>0</v>
      </c>
      <c r="EW232" s="108">
        <f t="shared" si="653"/>
        <v>0</v>
      </c>
      <c r="EX232" s="108">
        <v>0</v>
      </c>
      <c r="EY232" s="108">
        <v>0</v>
      </c>
      <c r="EZ232" s="108">
        <v>0</v>
      </c>
      <c r="FA232" s="108">
        <v>0</v>
      </c>
      <c r="FB232" s="108">
        <v>0</v>
      </c>
      <c r="FC232" s="108">
        <v>0</v>
      </c>
      <c r="FD232" s="108">
        <v>0</v>
      </c>
      <c r="FE232" s="108">
        <v>0</v>
      </c>
      <c r="FF232" s="108">
        <v>0</v>
      </c>
      <c r="FG232" s="108"/>
      <c r="FH232" s="108"/>
      <c r="FI232" s="108"/>
      <c r="FJ232" s="108"/>
      <c r="FK232" s="108"/>
      <c r="FL232" s="108"/>
      <c r="FM232" s="108"/>
      <c r="FN232" s="108"/>
      <c r="FO232" s="108"/>
      <c r="FP232" s="108"/>
      <c r="FQ232" s="108"/>
      <c r="FR232" s="108"/>
      <c r="FS232" s="108"/>
      <c r="FT232" s="108"/>
      <c r="FU232" s="108"/>
      <c r="FV232" s="108"/>
      <c r="FW232" s="108">
        <v>0</v>
      </c>
      <c r="FX232" s="108"/>
      <c r="FY232" s="108"/>
      <c r="FZ232" s="108"/>
      <c r="GA232" s="108"/>
      <c r="GB232" s="108"/>
      <c r="GC232" s="108"/>
      <c r="GD232" s="108"/>
      <c r="GE232" s="108"/>
      <c r="GF232" s="108"/>
      <c r="GG232" s="108"/>
      <c r="GH232" s="108"/>
      <c r="GI232" s="108"/>
      <c r="GJ232" s="108"/>
      <c r="GK232" s="108"/>
      <c r="GL232" s="108"/>
      <c r="GM232" s="108"/>
      <c r="GN232" s="108"/>
      <c r="GO232" s="108"/>
      <c r="GP232" s="108"/>
      <c r="GQ232" s="108"/>
      <c r="GR232" s="108"/>
      <c r="GS232" s="108"/>
      <c r="GT232" s="108"/>
      <c r="GU232" s="108"/>
      <c r="GV232" s="108"/>
      <c r="GW232" s="108"/>
      <c r="GX232" s="108"/>
      <c r="GY232" s="108"/>
      <c r="GZ232" s="108"/>
      <c r="HA232" s="108"/>
      <c r="HB232" s="108"/>
      <c r="HC232" s="108"/>
      <c r="HD232" s="108"/>
      <c r="HE232" s="108"/>
      <c r="HF232" s="108"/>
      <c r="HG232" s="108"/>
      <c r="HH232" s="108"/>
      <c r="HI232" s="108"/>
      <c r="HJ232" s="108"/>
      <c r="HK232" s="108"/>
      <c r="HL232" s="108"/>
      <c r="HM232" s="108"/>
      <c r="HN232" s="108"/>
      <c r="HO232" s="108"/>
      <c r="HP232" s="108"/>
      <c r="HQ232" s="108"/>
      <c r="HR232" s="108"/>
      <c r="HS232" s="108"/>
      <c r="HT232" s="108"/>
      <c r="HU232" s="108"/>
      <c r="HV232" s="108"/>
      <c r="HW232" s="108"/>
      <c r="HX232" s="108"/>
      <c r="HY232" s="108"/>
      <c r="HZ232" s="108"/>
      <c r="IA232" s="108"/>
      <c r="IB232" s="108"/>
      <c r="IC232" s="108"/>
      <c r="ID232" s="108"/>
      <c r="IE232" s="108"/>
      <c r="IF232" s="108"/>
      <c r="IG232" s="108"/>
      <c r="IH232" s="108"/>
    </row>
    <row r="233" spans="1:256" s="32" customFormat="1" ht="24" customHeight="1" x14ac:dyDescent="0.2">
      <c r="A233" s="112" t="s">
        <v>456</v>
      </c>
      <c r="B233" s="51">
        <v>223</v>
      </c>
      <c r="C233" s="51" t="s">
        <v>457</v>
      </c>
      <c r="D233" s="30"/>
      <c r="E233" s="108">
        <f t="shared" si="606"/>
        <v>0</v>
      </c>
      <c r="F233" s="108">
        <f t="shared" si="509"/>
        <v>0</v>
      </c>
      <c r="G233" s="108">
        <f t="shared" si="510"/>
        <v>0</v>
      </c>
      <c r="H233" s="108">
        <f t="shared" si="511"/>
        <v>0</v>
      </c>
      <c r="I233" s="108">
        <f t="shared" si="538"/>
        <v>0</v>
      </c>
      <c r="J233" s="108"/>
      <c r="K233" s="108"/>
      <c r="L233" s="108"/>
      <c r="M233" s="108"/>
      <c r="N233" s="108"/>
      <c r="O233" s="108"/>
      <c r="P233" s="108"/>
      <c r="Q233" s="108"/>
      <c r="R233" s="108"/>
      <c r="S233" s="108"/>
      <c r="T233" s="108"/>
      <c r="U233" s="108"/>
      <c r="V233" s="108">
        <f t="shared" si="607"/>
        <v>0</v>
      </c>
      <c r="W233" s="108">
        <f t="shared" si="512"/>
        <v>0</v>
      </c>
      <c r="X233" s="108">
        <f t="shared" si="513"/>
        <v>0</v>
      </c>
      <c r="Y233" s="108">
        <f t="shared" si="514"/>
        <v>0</v>
      </c>
      <c r="Z233" s="108">
        <f t="shared" si="540"/>
        <v>0</v>
      </c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>
        <f t="shared" si="608"/>
        <v>0</v>
      </c>
      <c r="AN233" s="108">
        <f t="shared" si="515"/>
        <v>0</v>
      </c>
      <c r="AO233" s="108">
        <f t="shared" si="516"/>
        <v>0</v>
      </c>
      <c r="AP233" s="108">
        <f t="shared" si="517"/>
        <v>0</v>
      </c>
      <c r="AQ233" s="108">
        <f t="shared" si="542"/>
        <v>0</v>
      </c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8"/>
      <c r="BD233" s="108">
        <f t="shared" si="518"/>
        <v>0</v>
      </c>
      <c r="BE233" s="108">
        <f t="shared" si="519"/>
        <v>0</v>
      </c>
      <c r="BF233" s="108">
        <f t="shared" si="520"/>
        <v>0</v>
      </c>
      <c r="BG233" s="108">
        <f t="shared" si="521"/>
        <v>0</v>
      </c>
      <c r="BH233" s="108">
        <f t="shared" si="544"/>
        <v>0</v>
      </c>
      <c r="BI233" s="108"/>
      <c r="BJ233" s="108"/>
      <c r="BK233" s="108"/>
      <c r="BL233" s="108"/>
      <c r="BM233" s="108"/>
      <c r="BN233" s="108"/>
      <c r="BO233" s="108"/>
      <c r="BP233" s="108"/>
      <c r="BQ233" s="108"/>
      <c r="BR233" s="108"/>
      <c r="BS233" s="108"/>
      <c r="BT233" s="108"/>
      <c r="BU233" s="108">
        <f t="shared" si="522"/>
        <v>0</v>
      </c>
      <c r="BV233" s="108">
        <f t="shared" si="523"/>
        <v>0</v>
      </c>
      <c r="BW233" s="108">
        <f t="shared" si="524"/>
        <v>0</v>
      </c>
      <c r="BX233" s="108">
        <f t="shared" si="525"/>
        <v>0</v>
      </c>
      <c r="BY233" s="108">
        <f t="shared" si="546"/>
        <v>0</v>
      </c>
      <c r="BZ233" s="108"/>
      <c r="CA233" s="108"/>
      <c r="CB233" s="108"/>
      <c r="CC233" s="108"/>
      <c r="CD233" s="108"/>
      <c r="CE233" s="108"/>
      <c r="CF233" s="108"/>
      <c r="CG233" s="108"/>
      <c r="CH233" s="108"/>
      <c r="CI233" s="108"/>
      <c r="CJ233" s="108"/>
      <c r="CK233" s="108"/>
      <c r="CL233" s="108">
        <f t="shared" si="526"/>
        <v>0</v>
      </c>
      <c r="CM233" s="108">
        <v>0</v>
      </c>
      <c r="CN233" s="108">
        <v>0</v>
      </c>
      <c r="CO233" s="108">
        <v>0</v>
      </c>
      <c r="CP233" s="108">
        <v>0</v>
      </c>
      <c r="CQ233" s="108"/>
      <c r="CR233" s="108"/>
      <c r="CS233" s="108"/>
      <c r="CT233" s="108"/>
      <c r="CU233" s="108"/>
      <c r="CV233" s="108"/>
      <c r="CW233" s="108"/>
      <c r="CX233" s="108"/>
      <c r="CY233" s="108"/>
      <c r="CZ233" s="108"/>
      <c r="DA233" s="108"/>
      <c r="DB233" s="108"/>
      <c r="DC233" s="108">
        <f t="shared" si="537"/>
        <v>0</v>
      </c>
      <c r="DD233" s="108">
        <v>0</v>
      </c>
      <c r="DE233" s="108">
        <v>0</v>
      </c>
      <c r="DF233" s="108">
        <v>0</v>
      </c>
      <c r="DG233" s="108">
        <v>0</v>
      </c>
      <c r="DH233" s="108"/>
      <c r="DI233" s="108"/>
      <c r="DJ233" s="108"/>
      <c r="DK233" s="108"/>
      <c r="DL233" s="108"/>
      <c r="DM233" s="108"/>
      <c r="DN233" s="108"/>
      <c r="DO233" s="108"/>
      <c r="DP233" s="108"/>
      <c r="DQ233" s="108"/>
      <c r="DR233" s="108"/>
      <c r="DS233" s="108"/>
      <c r="DT233" s="108">
        <f t="shared" si="527"/>
        <v>0</v>
      </c>
      <c r="DU233" s="108">
        <v>0</v>
      </c>
      <c r="DV233" s="108">
        <v>0</v>
      </c>
      <c r="DW233" s="108">
        <v>0</v>
      </c>
      <c r="DX233" s="108">
        <v>0</v>
      </c>
      <c r="DY233" s="108"/>
      <c r="DZ233" s="108"/>
      <c r="EA233" s="108"/>
      <c r="EB233" s="108"/>
      <c r="EC233" s="108"/>
      <c r="ED233" s="108"/>
      <c r="EE233" s="108"/>
      <c r="EF233" s="108"/>
      <c r="EG233" s="108"/>
      <c r="EH233" s="108"/>
      <c r="EI233" s="108"/>
      <c r="EJ233" s="108"/>
      <c r="EK233" s="108">
        <v>0</v>
      </c>
      <c r="EL233" s="108">
        <v>0</v>
      </c>
      <c r="EM233" s="108">
        <v>0</v>
      </c>
      <c r="EN233" s="108">
        <v>0</v>
      </c>
      <c r="EO233" s="108">
        <v>0</v>
      </c>
      <c r="EP233" s="108"/>
      <c r="EQ233" s="108"/>
      <c r="ER233" s="108"/>
      <c r="ES233" s="108"/>
      <c r="ET233" s="108"/>
      <c r="EU233" s="108"/>
      <c r="EV233" s="108"/>
      <c r="EW233" s="108"/>
      <c r="EX233" s="108"/>
      <c r="EY233" s="108"/>
      <c r="EZ233" s="108"/>
      <c r="FA233" s="108"/>
      <c r="FB233" s="108">
        <v>0</v>
      </c>
      <c r="FC233" s="108">
        <v>0</v>
      </c>
      <c r="FD233" s="108">
        <v>0</v>
      </c>
      <c r="FE233" s="108">
        <v>0</v>
      </c>
      <c r="FF233" s="108">
        <v>0</v>
      </c>
      <c r="FG233" s="108"/>
      <c r="FH233" s="108"/>
      <c r="FI233" s="108"/>
      <c r="FJ233" s="108"/>
      <c r="FK233" s="108"/>
      <c r="FL233" s="108"/>
      <c r="FM233" s="108"/>
      <c r="FN233" s="108"/>
      <c r="FO233" s="108"/>
      <c r="FP233" s="108"/>
      <c r="FQ233" s="108"/>
      <c r="FR233" s="108"/>
      <c r="FS233" s="108"/>
      <c r="FT233" s="108"/>
      <c r="FU233" s="108"/>
      <c r="FV233" s="108"/>
      <c r="FW233" s="108">
        <v>0</v>
      </c>
      <c r="FX233" s="108"/>
      <c r="FY233" s="108"/>
      <c r="FZ233" s="108"/>
      <c r="GA233" s="108"/>
      <c r="GB233" s="108"/>
      <c r="GC233" s="108"/>
      <c r="GD233" s="108"/>
      <c r="GE233" s="108"/>
      <c r="GF233" s="108"/>
      <c r="GG233" s="108"/>
      <c r="GH233" s="108"/>
      <c r="GI233" s="108"/>
      <c r="GJ233" s="108"/>
      <c r="GK233" s="108"/>
      <c r="GL233" s="108"/>
      <c r="GM233" s="108"/>
      <c r="GN233" s="108"/>
      <c r="GO233" s="108"/>
      <c r="GP233" s="108"/>
      <c r="GQ233" s="108"/>
      <c r="GR233" s="108"/>
      <c r="GS233" s="108"/>
      <c r="GT233" s="108"/>
      <c r="GU233" s="108"/>
      <c r="GV233" s="108"/>
      <c r="GW233" s="108"/>
      <c r="GX233" s="108"/>
      <c r="GY233" s="108"/>
      <c r="GZ233" s="108"/>
      <c r="HA233" s="108"/>
      <c r="HB233" s="108"/>
      <c r="HC233" s="108"/>
      <c r="HD233" s="108"/>
      <c r="HE233" s="108"/>
      <c r="HF233" s="108"/>
      <c r="HG233" s="108"/>
      <c r="HH233" s="108"/>
      <c r="HI233" s="108"/>
      <c r="HJ233" s="108"/>
      <c r="HK233" s="108"/>
      <c r="HL233" s="108"/>
      <c r="HM233" s="108"/>
      <c r="HN233" s="108"/>
      <c r="HO233" s="108"/>
      <c r="HP233" s="108"/>
      <c r="HQ233" s="108"/>
      <c r="HR233" s="108"/>
      <c r="HS233" s="108"/>
      <c r="HT233" s="108"/>
      <c r="HU233" s="108"/>
      <c r="HV233" s="108"/>
      <c r="HW233" s="108"/>
      <c r="HX233" s="108"/>
      <c r="HY233" s="108"/>
      <c r="HZ233" s="108"/>
      <c r="IA233" s="108"/>
      <c r="IB233" s="108"/>
      <c r="IC233" s="108"/>
      <c r="ID233" s="108"/>
      <c r="IE233" s="108"/>
      <c r="IF233" s="108"/>
      <c r="IG233" s="108"/>
      <c r="IH233" s="108"/>
    </row>
    <row r="234" spans="1:256" s="32" customFormat="1" ht="24" x14ac:dyDescent="0.2">
      <c r="A234" s="114" t="s">
        <v>741</v>
      </c>
      <c r="B234" s="62">
        <v>224</v>
      </c>
      <c r="C234" s="53" t="s">
        <v>458</v>
      </c>
      <c r="D234" s="35"/>
      <c r="E234" s="108"/>
      <c r="F234" s="108"/>
      <c r="G234" s="108"/>
      <c r="H234" s="108"/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/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/>
      <c r="BD234" s="108"/>
      <c r="BE234" s="108"/>
      <c r="BF234" s="108"/>
      <c r="BG234" s="111"/>
      <c r="BH234" s="111"/>
      <c r="BI234" s="111"/>
      <c r="BJ234" s="111"/>
      <c r="BK234" s="111"/>
      <c r="BL234" s="111"/>
      <c r="BM234" s="111"/>
      <c r="BN234" s="111"/>
      <c r="BO234" s="111"/>
      <c r="BP234" s="111"/>
      <c r="BQ234" s="111"/>
      <c r="BR234" s="111"/>
      <c r="BS234" s="111"/>
      <c r="BT234" s="111"/>
      <c r="BU234" s="111"/>
      <c r="BV234" s="108"/>
      <c r="BW234" s="108"/>
      <c r="BX234" s="111"/>
      <c r="BY234" s="111"/>
      <c r="BZ234" s="111"/>
      <c r="CA234" s="111"/>
      <c r="CB234" s="111"/>
      <c r="CC234" s="111"/>
      <c r="CD234" s="111"/>
      <c r="CE234" s="111"/>
      <c r="CF234" s="111"/>
      <c r="CG234" s="111"/>
      <c r="CH234" s="111"/>
      <c r="CI234" s="111"/>
      <c r="CJ234" s="111"/>
      <c r="CK234" s="111"/>
      <c r="CL234" s="108">
        <f t="shared" si="526"/>
        <v>0</v>
      </c>
      <c r="CM234" s="108"/>
      <c r="CN234" s="111">
        <v>0</v>
      </c>
      <c r="CO234" s="111">
        <v>0</v>
      </c>
      <c r="CP234" s="111">
        <v>0</v>
      </c>
      <c r="CQ234" s="111"/>
      <c r="CR234" s="111"/>
      <c r="CS234" s="111"/>
      <c r="CT234" s="111"/>
      <c r="CU234" s="111"/>
      <c r="CV234" s="111"/>
      <c r="CW234" s="111"/>
      <c r="CX234" s="111"/>
      <c r="CY234" s="111"/>
      <c r="CZ234" s="111"/>
      <c r="DA234" s="111"/>
      <c r="DB234" s="111"/>
      <c r="DC234" s="111"/>
      <c r="DD234" s="111">
        <v>0</v>
      </c>
      <c r="DE234" s="111">
        <v>0</v>
      </c>
      <c r="DF234" s="111">
        <v>0</v>
      </c>
      <c r="DG234" s="111">
        <v>0</v>
      </c>
      <c r="DH234" s="111"/>
      <c r="DI234" s="111"/>
      <c r="DJ234" s="111"/>
      <c r="DK234" s="111"/>
      <c r="DL234" s="111"/>
      <c r="DM234" s="111"/>
      <c r="DN234" s="111"/>
      <c r="DO234" s="111"/>
      <c r="DP234" s="111"/>
      <c r="DQ234" s="111"/>
      <c r="DR234" s="111"/>
      <c r="DS234" s="111"/>
      <c r="DT234" s="108">
        <f t="shared" si="527"/>
        <v>0</v>
      </c>
      <c r="DU234" s="108">
        <v>2254</v>
      </c>
      <c r="DV234" s="108">
        <v>-2254</v>
      </c>
      <c r="DW234" s="108">
        <v>0</v>
      </c>
      <c r="DX234" s="108">
        <v>0</v>
      </c>
      <c r="DY234" s="111"/>
      <c r="DZ234" s="111"/>
      <c r="EA234" s="111">
        <v>2254</v>
      </c>
      <c r="EB234" s="111"/>
      <c r="EC234" s="111"/>
      <c r="ED234" s="111"/>
      <c r="EE234" s="111"/>
      <c r="EF234" s="111"/>
      <c r="EG234" s="111"/>
      <c r="EH234" s="111"/>
      <c r="EI234" s="111"/>
      <c r="EJ234" s="111"/>
      <c r="EK234" s="108">
        <v>0</v>
      </c>
      <c r="EL234" s="108">
        <v>0</v>
      </c>
      <c r="EM234" s="108">
        <v>0</v>
      </c>
      <c r="EN234" s="108">
        <v>0</v>
      </c>
      <c r="EO234" s="108">
        <v>0</v>
      </c>
      <c r="EP234" s="108"/>
      <c r="EQ234" s="108"/>
      <c r="ER234" s="108"/>
      <c r="ES234" s="108"/>
      <c r="ET234" s="108"/>
      <c r="EU234" s="108"/>
      <c r="EV234" s="108"/>
      <c r="EW234" s="108"/>
      <c r="EX234" s="108"/>
      <c r="EY234" s="108"/>
      <c r="EZ234" s="108"/>
      <c r="FA234" s="108"/>
      <c r="FB234" s="108">
        <v>0</v>
      </c>
      <c r="FC234" s="108">
        <v>0</v>
      </c>
      <c r="FD234" s="108">
        <v>0</v>
      </c>
      <c r="FE234" s="108">
        <v>0</v>
      </c>
      <c r="FF234" s="108">
        <v>0</v>
      </c>
      <c r="FG234" s="108"/>
      <c r="FH234" s="108"/>
      <c r="FI234" s="108"/>
      <c r="FJ234" s="108"/>
      <c r="FK234" s="108"/>
      <c r="FL234" s="108"/>
      <c r="FM234" s="108"/>
      <c r="FN234" s="108"/>
      <c r="FO234" s="108"/>
      <c r="FP234" s="108"/>
      <c r="FQ234" s="108"/>
      <c r="FR234" s="108"/>
      <c r="FS234" s="108"/>
      <c r="FT234" s="108"/>
      <c r="FU234" s="108"/>
      <c r="FV234" s="108"/>
      <c r="FW234" s="108">
        <v>0</v>
      </c>
      <c r="FX234" s="108"/>
      <c r="FY234" s="108"/>
      <c r="FZ234" s="108"/>
      <c r="GA234" s="108"/>
      <c r="GB234" s="108"/>
      <c r="GC234" s="108"/>
      <c r="GD234" s="108"/>
      <c r="GE234" s="108"/>
      <c r="GF234" s="108"/>
      <c r="GG234" s="108"/>
      <c r="GH234" s="108"/>
      <c r="GI234" s="108"/>
      <c r="GJ234" s="108"/>
      <c r="GK234" s="108"/>
      <c r="GL234" s="108"/>
      <c r="GM234" s="108"/>
      <c r="GN234" s="108"/>
      <c r="GO234" s="108"/>
      <c r="GP234" s="108"/>
      <c r="GQ234" s="108"/>
      <c r="GR234" s="108"/>
      <c r="GS234" s="108"/>
      <c r="GT234" s="108"/>
      <c r="GU234" s="108"/>
      <c r="GV234" s="108"/>
      <c r="GW234" s="108"/>
      <c r="GX234" s="108"/>
      <c r="GY234" s="108"/>
      <c r="GZ234" s="108"/>
      <c r="HA234" s="108"/>
      <c r="HB234" s="108"/>
      <c r="HC234" s="108"/>
      <c r="HD234" s="108"/>
      <c r="HE234" s="108"/>
      <c r="HF234" s="108"/>
      <c r="HG234" s="108"/>
      <c r="HH234" s="108"/>
      <c r="HI234" s="108"/>
      <c r="HJ234" s="108"/>
      <c r="HK234" s="108"/>
      <c r="HL234" s="108"/>
      <c r="HM234" s="108"/>
      <c r="HN234" s="108"/>
      <c r="HO234" s="108"/>
      <c r="HP234" s="108"/>
      <c r="HQ234" s="108"/>
      <c r="HR234" s="108"/>
      <c r="HS234" s="108"/>
      <c r="HT234" s="108"/>
      <c r="HU234" s="108"/>
      <c r="HV234" s="108"/>
      <c r="HW234" s="108"/>
      <c r="HX234" s="108"/>
      <c r="HY234" s="108"/>
      <c r="HZ234" s="108"/>
      <c r="IA234" s="108"/>
      <c r="IB234" s="108"/>
      <c r="IC234" s="108"/>
      <c r="ID234" s="108"/>
      <c r="IE234" s="108"/>
      <c r="IF234" s="108"/>
      <c r="IG234" s="108"/>
      <c r="IH234" s="108"/>
    </row>
    <row r="235" spans="1:256" s="32" customFormat="1" ht="14.1" customHeight="1" x14ac:dyDescent="0.2">
      <c r="A235" s="114" t="s">
        <v>459</v>
      </c>
      <c r="B235" s="62">
        <v>225</v>
      </c>
      <c r="C235" s="53" t="s">
        <v>460</v>
      </c>
      <c r="D235" s="35"/>
      <c r="E235" s="108"/>
      <c r="F235" s="108"/>
      <c r="G235" s="108"/>
      <c r="H235" s="108"/>
      <c r="I235" s="108"/>
      <c r="J235" s="108"/>
      <c r="K235" s="108"/>
      <c r="L235" s="108"/>
      <c r="M235" s="108"/>
      <c r="N235" s="108"/>
      <c r="O235" s="108"/>
      <c r="P235" s="108"/>
      <c r="Q235" s="108"/>
      <c r="R235" s="108"/>
      <c r="S235" s="108"/>
      <c r="T235" s="108"/>
      <c r="U235" s="108"/>
      <c r="V235" s="108"/>
      <c r="W235" s="108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8"/>
      <c r="BD235" s="108"/>
      <c r="BE235" s="108"/>
      <c r="BF235" s="108"/>
      <c r="BG235" s="111"/>
      <c r="BH235" s="111"/>
      <c r="BI235" s="111"/>
      <c r="BJ235" s="111"/>
      <c r="BK235" s="111"/>
      <c r="BL235" s="111"/>
      <c r="BM235" s="111"/>
      <c r="BN235" s="111"/>
      <c r="BO235" s="111"/>
      <c r="BP235" s="111"/>
      <c r="BQ235" s="111"/>
      <c r="BR235" s="111"/>
      <c r="BS235" s="111"/>
      <c r="BT235" s="111"/>
      <c r="BU235" s="111"/>
      <c r="BV235" s="108"/>
      <c r="BW235" s="108"/>
      <c r="BX235" s="111"/>
      <c r="BY235" s="111"/>
      <c r="BZ235" s="111"/>
      <c r="CA235" s="111"/>
      <c r="CB235" s="111"/>
      <c r="CC235" s="111"/>
      <c r="CD235" s="111"/>
      <c r="CE235" s="111"/>
      <c r="CF235" s="111"/>
      <c r="CG235" s="111"/>
      <c r="CH235" s="111"/>
      <c r="CI235" s="111"/>
      <c r="CJ235" s="111"/>
      <c r="CK235" s="111"/>
      <c r="CL235" s="108">
        <f t="shared" si="526"/>
        <v>0</v>
      </c>
      <c r="CM235" s="108"/>
      <c r="CN235" s="111">
        <v>0</v>
      </c>
      <c r="CO235" s="111">
        <v>0</v>
      </c>
      <c r="CP235" s="111">
        <v>0</v>
      </c>
      <c r="CQ235" s="111"/>
      <c r="CR235" s="111"/>
      <c r="CS235" s="111"/>
      <c r="CT235" s="111"/>
      <c r="CU235" s="111"/>
      <c r="CV235" s="111"/>
      <c r="CW235" s="111"/>
      <c r="CX235" s="111"/>
      <c r="CY235" s="111"/>
      <c r="CZ235" s="111"/>
      <c r="DA235" s="111"/>
      <c r="DB235" s="111"/>
      <c r="DC235" s="111"/>
      <c r="DD235" s="111">
        <v>0</v>
      </c>
      <c r="DE235" s="111">
        <v>47159.1</v>
      </c>
      <c r="DF235" s="111">
        <v>2400.1999999999998</v>
      </c>
      <c r="DG235" s="111">
        <v>-12863.3</v>
      </c>
      <c r="DH235" s="111"/>
      <c r="DI235" s="111"/>
      <c r="DJ235" s="111"/>
      <c r="DK235" s="111"/>
      <c r="DL235" s="111">
        <v>41233.9</v>
      </c>
      <c r="DM235" s="111">
        <v>47159.1</v>
      </c>
      <c r="DN235" s="111">
        <v>47159.1</v>
      </c>
      <c r="DO235" s="111">
        <v>47159.1</v>
      </c>
      <c r="DP235" s="111">
        <v>49559.3</v>
      </c>
      <c r="DQ235" s="111">
        <v>49559.3</v>
      </c>
      <c r="DR235" s="111">
        <v>47159.1</v>
      </c>
      <c r="DS235" s="111">
        <v>36696</v>
      </c>
      <c r="DT235" s="108">
        <f t="shared" si="527"/>
        <v>51106</v>
      </c>
      <c r="DU235" s="108">
        <v>51085.4</v>
      </c>
      <c r="DV235" s="108">
        <v>20.400000000001455</v>
      </c>
      <c r="DW235" s="108">
        <v>0</v>
      </c>
      <c r="DX235" s="108">
        <v>0.19999999999708962</v>
      </c>
      <c r="DY235" s="111">
        <v>50996.1</v>
      </c>
      <c r="DZ235" s="111">
        <v>50997.9</v>
      </c>
      <c r="EA235" s="111">
        <v>51085.4</v>
      </c>
      <c r="EB235" s="111">
        <v>51105.8</v>
      </c>
      <c r="EC235" s="111">
        <v>51105.8</v>
      </c>
      <c r="ED235" s="111">
        <v>51105.8</v>
      </c>
      <c r="EE235" s="111">
        <v>51105.8</v>
      </c>
      <c r="EF235" s="111">
        <v>51105.8</v>
      </c>
      <c r="EG235" s="111">
        <v>51105.8</v>
      </c>
      <c r="EH235" s="111">
        <v>51105.8</v>
      </c>
      <c r="EI235" s="111">
        <v>51105.8</v>
      </c>
      <c r="EJ235" s="111">
        <v>51106</v>
      </c>
      <c r="EK235" s="108">
        <v>67206</v>
      </c>
      <c r="EL235" s="108">
        <v>66696.2</v>
      </c>
      <c r="EM235" s="108">
        <v>509.80000000000291</v>
      </c>
      <c r="EN235" s="108">
        <v>0</v>
      </c>
      <c r="EO235" s="108">
        <v>0</v>
      </c>
      <c r="EP235" s="108">
        <v>66875.7</v>
      </c>
      <c r="EQ235" s="108">
        <v>66830.7</v>
      </c>
      <c r="ER235" s="108">
        <v>66696.2</v>
      </c>
      <c r="ES235" s="108">
        <v>67206</v>
      </c>
      <c r="ET235" s="108">
        <v>67206</v>
      </c>
      <c r="EU235" s="108">
        <v>67206</v>
      </c>
      <c r="EV235" s="108">
        <v>67206</v>
      </c>
      <c r="EW235" s="108">
        <v>67206</v>
      </c>
      <c r="EX235" s="108">
        <v>67206</v>
      </c>
      <c r="EY235" s="108">
        <v>67206</v>
      </c>
      <c r="EZ235" s="108">
        <v>67206</v>
      </c>
      <c r="FA235" s="108">
        <v>67206</v>
      </c>
      <c r="FB235" s="108">
        <v>64609</v>
      </c>
      <c r="FC235" s="108">
        <v>64608.4</v>
      </c>
      <c r="FD235" s="108">
        <v>0</v>
      </c>
      <c r="FE235" s="108">
        <v>0</v>
      </c>
      <c r="FF235" s="108">
        <v>0.59999999999854481</v>
      </c>
      <c r="FG235" s="108">
        <v>64577.3</v>
      </c>
      <c r="FH235" s="108">
        <v>64607.4</v>
      </c>
      <c r="FI235" s="108">
        <v>64608.4</v>
      </c>
      <c r="FJ235" s="108">
        <v>64608.4</v>
      </c>
      <c r="FK235" s="108">
        <v>64608.4</v>
      </c>
      <c r="FL235" s="108">
        <v>64608.4</v>
      </c>
      <c r="FM235" s="108">
        <v>64608.4</v>
      </c>
      <c r="FN235" s="108">
        <v>64608.4</v>
      </c>
      <c r="FO235" s="108">
        <v>64608.4</v>
      </c>
      <c r="FP235" s="108">
        <v>64608.4</v>
      </c>
      <c r="FQ235" s="108">
        <v>64608.4</v>
      </c>
      <c r="FR235" s="108">
        <v>64609</v>
      </c>
      <c r="FS235" s="108">
        <v>55922</v>
      </c>
      <c r="FT235" s="108">
        <v>61474.2</v>
      </c>
      <c r="FU235" s="108">
        <v>-7.5999999999985448</v>
      </c>
      <c r="FV235" s="108">
        <v>0</v>
      </c>
      <c r="FW235" s="108">
        <v>-5544.6</v>
      </c>
      <c r="FX235" s="108">
        <v>61519.7</v>
      </c>
      <c r="FY235" s="108">
        <v>61474.2</v>
      </c>
      <c r="FZ235" s="108">
        <v>61474.2</v>
      </c>
      <c r="GA235" s="108">
        <v>61468.6</v>
      </c>
      <c r="GB235" s="108">
        <v>61468.6</v>
      </c>
      <c r="GC235" s="108">
        <v>61466.6</v>
      </c>
      <c r="GD235" s="108">
        <v>61466.6</v>
      </c>
      <c r="GE235" s="108">
        <v>61466.6</v>
      </c>
      <c r="GF235" s="108">
        <v>61466.6</v>
      </c>
      <c r="GG235" s="108">
        <v>61466.6</v>
      </c>
      <c r="GH235" s="108">
        <v>61466.6</v>
      </c>
      <c r="GI235" s="108">
        <v>55922</v>
      </c>
      <c r="GJ235" s="108"/>
      <c r="GK235" s="108">
        <v>79335.8</v>
      </c>
      <c r="GL235" s="108">
        <v>-5993.1000000000058</v>
      </c>
      <c r="GM235" s="108">
        <v>0</v>
      </c>
      <c r="GN235" s="108">
        <v>-73342.7</v>
      </c>
      <c r="GO235" s="108">
        <v>79510.7</v>
      </c>
      <c r="GP235" s="108">
        <v>79510.7</v>
      </c>
      <c r="GQ235" s="108">
        <v>79335.8</v>
      </c>
      <c r="GR235" s="108">
        <v>73400.3</v>
      </c>
      <c r="GS235" s="108">
        <v>73342.7</v>
      </c>
      <c r="GT235" s="108">
        <v>73342.7</v>
      </c>
      <c r="GU235" s="108">
        <v>73342.7</v>
      </c>
      <c r="GV235" s="108">
        <v>73342.7</v>
      </c>
      <c r="GW235" s="108">
        <v>73342.7</v>
      </c>
      <c r="GX235" s="108" t="s">
        <v>469</v>
      </c>
      <c r="GY235" s="108" t="s">
        <v>469</v>
      </c>
      <c r="GZ235" s="108" t="s">
        <v>469</v>
      </c>
      <c r="HA235" s="108" t="s">
        <v>469</v>
      </c>
      <c r="HB235" s="108" t="s">
        <v>469</v>
      </c>
      <c r="HC235" s="108" t="s">
        <v>469</v>
      </c>
      <c r="HD235" s="108" t="s">
        <v>469</v>
      </c>
      <c r="HE235" s="108" t="s">
        <v>469</v>
      </c>
      <c r="HF235" s="108" t="s">
        <v>469</v>
      </c>
      <c r="HG235" s="108" t="s">
        <v>469</v>
      </c>
      <c r="HH235" s="108" t="s">
        <v>469</v>
      </c>
      <c r="HI235" s="108" t="s">
        <v>469</v>
      </c>
      <c r="HJ235" s="108" t="s">
        <v>469</v>
      </c>
      <c r="HK235" s="108" t="s">
        <v>469</v>
      </c>
      <c r="HL235" s="108" t="s">
        <v>469</v>
      </c>
      <c r="HM235" s="108" t="s">
        <v>469</v>
      </c>
      <c r="HN235" s="108" t="s">
        <v>469</v>
      </c>
      <c r="HO235" s="108" t="s">
        <v>469</v>
      </c>
      <c r="HP235" s="108" t="s">
        <v>469</v>
      </c>
      <c r="HQ235" s="108" t="s">
        <v>469</v>
      </c>
      <c r="HR235" s="108"/>
      <c r="HS235" s="108" t="s">
        <v>469</v>
      </c>
      <c r="HT235" s="108" t="s">
        <v>469</v>
      </c>
      <c r="HU235" s="108" t="s">
        <v>469</v>
      </c>
      <c r="HV235" s="108" t="s">
        <v>469</v>
      </c>
      <c r="HW235" s="108" t="s">
        <v>469</v>
      </c>
      <c r="HX235" s="108" t="s">
        <v>469</v>
      </c>
      <c r="HY235" s="108" t="s">
        <v>469</v>
      </c>
      <c r="HZ235" s="108" t="s">
        <v>469</v>
      </c>
      <c r="IA235" s="108" t="s">
        <v>469</v>
      </c>
      <c r="IB235" s="108" t="s">
        <v>469</v>
      </c>
      <c r="IC235" s="108" t="s">
        <v>469</v>
      </c>
      <c r="ID235" s="108" t="s">
        <v>469</v>
      </c>
      <c r="IE235" s="108" t="s">
        <v>469</v>
      </c>
      <c r="IF235" s="108" t="s">
        <v>469</v>
      </c>
      <c r="IG235" s="108" t="s">
        <v>469</v>
      </c>
      <c r="IH235" s="108" t="s">
        <v>469</v>
      </c>
    </row>
    <row r="236" spans="1:256" s="32" customFormat="1" ht="24" x14ac:dyDescent="0.2">
      <c r="A236" s="114" t="s">
        <v>742</v>
      </c>
      <c r="B236" s="62">
        <v>226</v>
      </c>
      <c r="C236" s="53" t="s">
        <v>461</v>
      </c>
      <c r="D236" s="35"/>
      <c r="E236" s="108"/>
      <c r="F236" s="108"/>
      <c r="G236" s="108"/>
      <c r="H236" s="108"/>
      <c r="I236" s="108"/>
      <c r="J236" s="108"/>
      <c r="K236" s="108"/>
      <c r="L236" s="108"/>
      <c r="M236" s="108"/>
      <c r="N236" s="108"/>
      <c r="O236" s="108"/>
      <c r="P236" s="108"/>
      <c r="Q236" s="108"/>
      <c r="R236" s="108"/>
      <c r="S236" s="108"/>
      <c r="T236" s="108"/>
      <c r="U236" s="108">
        <v>977</v>
      </c>
      <c r="V236" s="108"/>
      <c r="W236" s="108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>
        <v>953.1</v>
      </c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8">
        <v>5957.7</v>
      </c>
      <c r="BD236" s="108"/>
      <c r="BE236" s="108"/>
      <c r="BF236" s="111"/>
      <c r="BG236" s="111"/>
      <c r="BH236" s="111"/>
      <c r="BI236" s="111"/>
      <c r="BJ236" s="111"/>
      <c r="BK236" s="111"/>
      <c r="BL236" s="111"/>
      <c r="BM236" s="111"/>
      <c r="BN236" s="111"/>
      <c r="BO236" s="111"/>
      <c r="BP236" s="111"/>
      <c r="BQ236" s="111"/>
      <c r="BR236" s="111"/>
      <c r="BS236" s="111"/>
      <c r="BT236" s="111">
        <v>18002</v>
      </c>
      <c r="BU236" s="111"/>
      <c r="BV236" s="108"/>
      <c r="BW236" s="111"/>
      <c r="BX236" s="111"/>
      <c r="BY236" s="111"/>
      <c r="BZ236" s="111"/>
      <c r="CA236" s="111"/>
      <c r="CB236" s="111"/>
      <c r="CC236" s="111"/>
      <c r="CD236" s="111"/>
      <c r="CE236" s="111"/>
      <c r="CF236" s="111"/>
      <c r="CG236" s="111"/>
      <c r="CH236" s="111"/>
      <c r="CI236" s="111"/>
      <c r="CJ236" s="111"/>
      <c r="CK236" s="111">
        <v>19184</v>
      </c>
      <c r="CL236" s="108">
        <f t="shared" si="526"/>
        <v>0</v>
      </c>
      <c r="CM236" s="111"/>
      <c r="CN236" s="111">
        <v>0</v>
      </c>
      <c r="CO236" s="111">
        <v>0</v>
      </c>
      <c r="CP236" s="111">
        <v>0</v>
      </c>
      <c r="CQ236" s="111"/>
      <c r="CR236" s="111"/>
      <c r="CS236" s="111"/>
      <c r="CT236" s="111"/>
      <c r="CU236" s="111"/>
      <c r="CV236" s="111"/>
      <c r="CW236" s="111"/>
      <c r="CX236" s="111"/>
      <c r="CY236" s="111"/>
      <c r="CZ236" s="111"/>
      <c r="DA236" s="111"/>
      <c r="DB236" s="111"/>
      <c r="DC236" s="111"/>
      <c r="DD236" s="111">
        <v>0</v>
      </c>
      <c r="DE236" s="111">
        <v>-11058.4</v>
      </c>
      <c r="DF236" s="111">
        <v>-8007.5</v>
      </c>
      <c r="DG236" s="111">
        <v>-33941.1</v>
      </c>
      <c r="DH236" s="111"/>
      <c r="DI236" s="111"/>
      <c r="DJ236" s="111"/>
      <c r="DK236" s="111">
        <v>-468.2</v>
      </c>
      <c r="DL236" s="111">
        <v>3600.9</v>
      </c>
      <c r="DM236" s="111">
        <v>-11058.4</v>
      </c>
      <c r="DN236" s="111">
        <v>-11058.4</v>
      </c>
      <c r="DO236" s="111">
        <v>-11058.4</v>
      </c>
      <c r="DP236" s="111">
        <v>-19065.900000000001</v>
      </c>
      <c r="DQ236" s="111">
        <v>-35294.6</v>
      </c>
      <c r="DR236" s="111">
        <v>-39804</v>
      </c>
      <c r="DS236" s="111">
        <v>-53007</v>
      </c>
      <c r="DT236" s="108">
        <f t="shared" si="527"/>
        <v>57371</v>
      </c>
      <c r="DU236" s="108">
        <v>-44731.9</v>
      </c>
      <c r="DV236" s="108">
        <v>52431.4</v>
      </c>
      <c r="DW236" s="108">
        <v>0</v>
      </c>
      <c r="DX236" s="108">
        <v>49671.5</v>
      </c>
      <c r="DY236" s="111">
        <v>-44635.9</v>
      </c>
      <c r="DZ236" s="111">
        <v>-44635.9</v>
      </c>
      <c r="EA236" s="111">
        <v>-44731.9</v>
      </c>
      <c r="EB236" s="111">
        <v>8867.1</v>
      </c>
      <c r="EC236" s="111">
        <v>7699.5</v>
      </c>
      <c r="ED236" s="111">
        <v>7699.5</v>
      </c>
      <c r="EE236" s="111">
        <v>7699.5</v>
      </c>
      <c r="EF236" s="111">
        <v>7699.5</v>
      </c>
      <c r="EG236" s="111">
        <v>7699.5</v>
      </c>
      <c r="EH236" s="111">
        <v>7699.5</v>
      </c>
      <c r="EI236" s="111">
        <v>14299.5</v>
      </c>
      <c r="EJ236" s="111">
        <v>57371</v>
      </c>
      <c r="EK236" s="108">
        <v>0</v>
      </c>
      <c r="EL236" s="108">
        <v>-30019.4</v>
      </c>
      <c r="EM236" s="108">
        <v>-59773.2</v>
      </c>
      <c r="EN236" s="108">
        <v>5500</v>
      </c>
      <c r="EO236" s="108">
        <v>0</v>
      </c>
      <c r="EP236" s="108">
        <v>-31576.799999999999</v>
      </c>
      <c r="EQ236" s="108">
        <v>-31576.799999999999</v>
      </c>
      <c r="ER236" s="108">
        <v>-30019.4</v>
      </c>
      <c r="ES236" s="108">
        <v>-93302.6</v>
      </c>
      <c r="ET236" s="108">
        <v>-89792.6</v>
      </c>
      <c r="EU236" s="108">
        <v>-89792.6</v>
      </c>
      <c r="EV236" s="108">
        <v>-89792.6</v>
      </c>
      <c r="EW236" s="108">
        <v>-89792.6</v>
      </c>
      <c r="EX236" s="108">
        <v>-84292.6</v>
      </c>
      <c r="EY236" s="108">
        <v>-84292.6</v>
      </c>
      <c r="EZ236" s="108">
        <v>-84292.6</v>
      </c>
      <c r="FA236" s="108"/>
      <c r="FB236" s="108">
        <v>0</v>
      </c>
      <c r="FC236" s="108">
        <v>0</v>
      </c>
      <c r="FD236" s="108">
        <v>0</v>
      </c>
      <c r="FE236" s="108">
        <v>0</v>
      </c>
      <c r="FF236" s="108">
        <v>0</v>
      </c>
      <c r="FG236" s="108">
        <v>-19900.599999999999</v>
      </c>
      <c r="FH236" s="108">
        <v>-20149.900000000001</v>
      </c>
      <c r="FI236" s="108">
        <v>-20149.900000000001</v>
      </c>
      <c r="FJ236" s="108"/>
      <c r="FK236" s="108"/>
      <c r="FL236" s="108"/>
      <c r="FM236" s="108"/>
      <c r="FN236" s="108"/>
      <c r="FO236" s="108"/>
      <c r="FP236" s="108"/>
      <c r="FQ236" s="108"/>
      <c r="FR236" s="108"/>
      <c r="FS236" s="108"/>
      <c r="FT236" s="108"/>
      <c r="FU236" s="108"/>
      <c r="FV236" s="108"/>
      <c r="FW236" s="108">
        <v>0</v>
      </c>
      <c r="FX236" s="108"/>
      <c r="FY236" s="108"/>
      <c r="FZ236" s="108"/>
      <c r="GA236" s="108"/>
      <c r="GB236" s="108"/>
      <c r="GC236" s="108"/>
      <c r="GD236" s="108"/>
      <c r="GE236" s="108"/>
      <c r="GF236" s="108"/>
      <c r="GG236" s="108"/>
      <c r="GH236" s="108"/>
      <c r="GI236" s="108"/>
      <c r="GJ236" s="108"/>
      <c r="GK236" s="108"/>
      <c r="GL236" s="108"/>
      <c r="GM236" s="108"/>
      <c r="GN236" s="108"/>
      <c r="GO236" s="108"/>
      <c r="GP236" s="108"/>
      <c r="GQ236" s="108"/>
      <c r="GR236" s="108"/>
      <c r="GS236" s="108"/>
      <c r="GT236" s="108"/>
      <c r="GU236" s="108"/>
      <c r="GV236" s="108"/>
      <c r="GW236" s="108"/>
      <c r="GX236" s="108"/>
      <c r="GY236" s="108"/>
      <c r="GZ236" s="108"/>
      <c r="HA236" s="108"/>
      <c r="HB236" s="108"/>
      <c r="HC236" s="108"/>
      <c r="HD236" s="108"/>
      <c r="HE236" s="108"/>
      <c r="HF236" s="108"/>
      <c r="HG236" s="108"/>
      <c r="HH236" s="108"/>
      <c r="HI236" s="108"/>
      <c r="HJ236" s="108"/>
      <c r="HK236" s="108"/>
      <c r="HL236" s="108"/>
      <c r="HM236" s="108"/>
      <c r="HN236" s="108"/>
      <c r="HO236" s="108"/>
      <c r="HP236" s="108"/>
      <c r="HQ236" s="108"/>
      <c r="HR236" s="108"/>
      <c r="HS236" s="108"/>
      <c r="HT236" s="108"/>
      <c r="HU236" s="108"/>
      <c r="HV236" s="108"/>
      <c r="HW236" s="108"/>
      <c r="HX236" s="108"/>
      <c r="HY236" s="108"/>
      <c r="HZ236" s="108"/>
      <c r="IA236" s="108"/>
      <c r="IB236" s="108"/>
      <c r="IC236" s="108"/>
      <c r="ID236" s="108"/>
      <c r="IE236" s="108"/>
      <c r="IF236" s="108"/>
      <c r="IG236" s="108"/>
      <c r="IH236" s="108"/>
    </row>
    <row r="237" spans="1:256" s="32" customFormat="1" ht="15" customHeight="1" x14ac:dyDescent="0.2">
      <c r="A237" s="114" t="s">
        <v>462</v>
      </c>
      <c r="B237" s="62">
        <v>227</v>
      </c>
      <c r="C237" s="53" t="s">
        <v>463</v>
      </c>
      <c r="D237" s="35"/>
      <c r="E237" s="108"/>
      <c r="F237" s="108"/>
      <c r="G237" s="108"/>
      <c r="H237" s="108"/>
      <c r="I237" s="108"/>
      <c r="J237" s="108"/>
      <c r="K237" s="108"/>
      <c r="L237" s="108"/>
      <c r="M237" s="108"/>
      <c r="N237" s="108"/>
      <c r="O237" s="108"/>
      <c r="P237" s="108"/>
      <c r="Q237" s="108"/>
      <c r="R237" s="108"/>
      <c r="S237" s="108"/>
      <c r="T237" s="108"/>
      <c r="U237" s="108"/>
      <c r="V237" s="108"/>
      <c r="W237" s="108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8"/>
      <c r="BD237" s="108"/>
      <c r="BE237" s="108"/>
      <c r="BF237" s="111"/>
      <c r="BG237" s="111"/>
      <c r="BH237" s="111"/>
      <c r="BI237" s="111"/>
      <c r="BJ237" s="111"/>
      <c r="BK237" s="111"/>
      <c r="BL237" s="111"/>
      <c r="BM237" s="111"/>
      <c r="BN237" s="111"/>
      <c r="BO237" s="111"/>
      <c r="BP237" s="111"/>
      <c r="BQ237" s="111"/>
      <c r="BR237" s="111"/>
      <c r="BS237" s="111"/>
      <c r="BT237" s="111"/>
      <c r="BU237" s="111"/>
      <c r="BV237" s="108"/>
      <c r="BW237" s="111"/>
      <c r="BX237" s="111"/>
      <c r="BY237" s="111"/>
      <c r="BZ237" s="111"/>
      <c r="CA237" s="111"/>
      <c r="CB237" s="111"/>
      <c r="CC237" s="111"/>
      <c r="CD237" s="111"/>
      <c r="CE237" s="111"/>
      <c r="CF237" s="111"/>
      <c r="CG237" s="111"/>
      <c r="CH237" s="111"/>
      <c r="CI237" s="111"/>
      <c r="CJ237" s="111"/>
      <c r="CK237" s="111"/>
      <c r="CL237" s="108">
        <f t="shared" si="526"/>
        <v>0</v>
      </c>
      <c r="CM237" s="111"/>
      <c r="CN237" s="111">
        <v>0</v>
      </c>
      <c r="CO237" s="111">
        <v>0</v>
      </c>
      <c r="CP237" s="111">
        <v>0</v>
      </c>
      <c r="CQ237" s="111"/>
      <c r="CR237" s="111"/>
      <c r="CS237" s="111"/>
      <c r="CT237" s="111"/>
      <c r="CU237" s="111"/>
      <c r="CV237" s="111"/>
      <c r="CW237" s="111"/>
      <c r="CX237" s="111"/>
      <c r="CY237" s="111"/>
      <c r="CZ237" s="111"/>
      <c r="DA237" s="111"/>
      <c r="DB237" s="111"/>
      <c r="DC237" s="111"/>
      <c r="DD237" s="111">
        <v>0</v>
      </c>
      <c r="DE237" s="111">
        <v>0</v>
      </c>
      <c r="DF237" s="111">
        <v>0</v>
      </c>
      <c r="DG237" s="111">
        <v>0</v>
      </c>
      <c r="DH237" s="111"/>
      <c r="DI237" s="111"/>
      <c r="DJ237" s="111"/>
      <c r="DK237" s="111"/>
      <c r="DL237" s="111"/>
      <c r="DM237" s="111"/>
      <c r="DN237" s="111"/>
      <c r="DO237" s="111"/>
      <c r="DP237" s="111"/>
      <c r="DQ237" s="111"/>
      <c r="DR237" s="111"/>
      <c r="DS237" s="111"/>
      <c r="DT237" s="108">
        <f t="shared" si="527"/>
        <v>-53180</v>
      </c>
      <c r="DU237" s="108">
        <v>0</v>
      </c>
      <c r="DV237" s="108">
        <v>0</v>
      </c>
      <c r="DW237" s="108">
        <v>0</v>
      </c>
      <c r="DX237" s="108">
        <v>-53180</v>
      </c>
      <c r="DY237" s="111"/>
      <c r="DZ237" s="111"/>
      <c r="EA237" s="111"/>
      <c r="EB237" s="111"/>
      <c r="EC237" s="111"/>
      <c r="ED237" s="111"/>
      <c r="EE237" s="111"/>
      <c r="EF237" s="111"/>
      <c r="EG237" s="111"/>
      <c r="EH237" s="111"/>
      <c r="EI237" s="111"/>
      <c r="EJ237" s="111">
        <v>-53180</v>
      </c>
      <c r="EK237" s="108">
        <v>-91776</v>
      </c>
      <c r="EL237" s="108">
        <v>0</v>
      </c>
      <c r="EM237" s="108">
        <v>0</v>
      </c>
      <c r="EN237" s="108">
        <v>0</v>
      </c>
      <c r="EO237" s="108">
        <v>-7483.3999999999942</v>
      </c>
      <c r="EP237" s="108"/>
      <c r="EQ237" s="108"/>
      <c r="ER237" s="108"/>
      <c r="ES237" s="108"/>
      <c r="ET237" s="108"/>
      <c r="EU237" s="108"/>
      <c r="EV237" s="108"/>
      <c r="EW237" s="108"/>
      <c r="EX237" s="108"/>
      <c r="EY237" s="108"/>
      <c r="EZ237" s="108"/>
      <c r="FA237" s="108">
        <v>-91776</v>
      </c>
      <c r="FB237" s="108">
        <v>-125700</v>
      </c>
      <c r="FC237" s="108">
        <v>-20149.900000000001</v>
      </c>
      <c r="FD237" s="108">
        <v>-103665.60000000001</v>
      </c>
      <c r="FE237" s="108">
        <v>0</v>
      </c>
      <c r="FF237" s="108">
        <v>-1884.5</v>
      </c>
      <c r="FG237" s="108"/>
      <c r="FH237" s="108"/>
      <c r="FI237" s="108"/>
      <c r="FJ237" s="108">
        <v>-125820.5</v>
      </c>
      <c r="FK237" s="108">
        <v>-125820.5</v>
      </c>
      <c r="FL237" s="108">
        <v>-123815.5</v>
      </c>
      <c r="FM237" s="108">
        <v>-123815.5</v>
      </c>
      <c r="FN237" s="108">
        <v>-123815.5</v>
      </c>
      <c r="FO237" s="108">
        <v>-123815.5</v>
      </c>
      <c r="FP237" s="108">
        <v>-123815.5</v>
      </c>
      <c r="FQ237" s="108">
        <v>-123815.5</v>
      </c>
      <c r="FR237" s="108">
        <v>-125700</v>
      </c>
      <c r="FS237" s="108">
        <v>84937</v>
      </c>
      <c r="FT237" s="108">
        <v>1108.8</v>
      </c>
      <c r="FU237" s="108">
        <v>1983.9</v>
      </c>
      <c r="FV237" s="108">
        <v>53669.8</v>
      </c>
      <c r="FW237" s="108">
        <v>28174.5</v>
      </c>
      <c r="FX237" s="108">
        <v>915.6</v>
      </c>
      <c r="FY237" s="108">
        <v>1012.2</v>
      </c>
      <c r="FZ237" s="108">
        <v>1108.8</v>
      </c>
      <c r="GA237" s="108">
        <v>1205.4000000000001</v>
      </c>
      <c r="GB237" s="108">
        <v>1205.4000000000001</v>
      </c>
      <c r="GC237" s="108">
        <v>3092.7</v>
      </c>
      <c r="GD237" s="108">
        <v>56762.5</v>
      </c>
      <c r="GE237" s="108">
        <v>56762.5</v>
      </c>
      <c r="GF237" s="108">
        <v>56762.5</v>
      </c>
      <c r="GG237" s="108">
        <v>56762.5</v>
      </c>
      <c r="GH237" s="108">
        <v>86820</v>
      </c>
      <c r="GI237" s="108">
        <v>84937</v>
      </c>
      <c r="GJ237" s="108"/>
      <c r="GK237" s="108">
        <v>96402.3</v>
      </c>
      <c r="GL237" s="108">
        <v>22236.799999999999</v>
      </c>
      <c r="GM237" s="108">
        <v>0</v>
      </c>
      <c r="GN237" s="108">
        <v>-118639.1</v>
      </c>
      <c r="GO237" s="108">
        <v>-7901.9</v>
      </c>
      <c r="GP237" s="108">
        <v>96402.3</v>
      </c>
      <c r="GQ237" s="108">
        <v>96402.3</v>
      </c>
      <c r="GR237" s="108">
        <v>96471.1</v>
      </c>
      <c r="GS237" s="108">
        <v>96471.1</v>
      </c>
      <c r="GT237" s="108">
        <v>118639.1</v>
      </c>
      <c r="GU237" s="108">
        <v>118639.1</v>
      </c>
      <c r="GV237" s="108">
        <v>118639.1</v>
      </c>
      <c r="GW237" s="108">
        <v>118639.1</v>
      </c>
      <c r="GX237" s="108" t="s">
        <v>469</v>
      </c>
      <c r="GY237" s="108" t="s">
        <v>469</v>
      </c>
      <c r="GZ237" s="108" t="s">
        <v>469</v>
      </c>
      <c r="HA237" s="108" t="s">
        <v>469</v>
      </c>
      <c r="HB237" s="108" t="s">
        <v>469</v>
      </c>
      <c r="HC237" s="108" t="s">
        <v>469</v>
      </c>
      <c r="HD237" s="108" t="s">
        <v>469</v>
      </c>
      <c r="HE237" s="108" t="s">
        <v>469</v>
      </c>
      <c r="HF237" s="108" t="s">
        <v>469</v>
      </c>
      <c r="HG237" s="108" t="s">
        <v>469</v>
      </c>
      <c r="HH237" s="108" t="s">
        <v>469</v>
      </c>
      <c r="HI237" s="108" t="s">
        <v>469</v>
      </c>
      <c r="HJ237" s="108" t="s">
        <v>469</v>
      </c>
      <c r="HK237" s="108" t="s">
        <v>469</v>
      </c>
      <c r="HL237" s="108" t="s">
        <v>469</v>
      </c>
      <c r="HM237" s="108" t="s">
        <v>469</v>
      </c>
      <c r="HN237" s="108" t="s">
        <v>469</v>
      </c>
      <c r="HO237" s="108" t="s">
        <v>469</v>
      </c>
      <c r="HP237" s="108" t="s">
        <v>469</v>
      </c>
      <c r="HQ237" s="108" t="s">
        <v>469</v>
      </c>
      <c r="HR237" s="108"/>
      <c r="HS237" s="108" t="s">
        <v>469</v>
      </c>
      <c r="HT237" s="108" t="s">
        <v>469</v>
      </c>
      <c r="HU237" s="108" t="s">
        <v>469</v>
      </c>
      <c r="HV237" s="108" t="s">
        <v>469</v>
      </c>
      <c r="HW237" s="108" t="s">
        <v>469</v>
      </c>
      <c r="HX237" s="108" t="s">
        <v>469</v>
      </c>
      <c r="HY237" s="108" t="s">
        <v>469</v>
      </c>
      <c r="HZ237" s="108" t="s">
        <v>469</v>
      </c>
      <c r="IA237" s="108" t="s">
        <v>469</v>
      </c>
      <c r="IB237" s="108" t="s">
        <v>469</v>
      </c>
      <c r="IC237" s="108" t="s">
        <v>469</v>
      </c>
      <c r="ID237" s="108" t="s">
        <v>469</v>
      </c>
      <c r="IE237" s="108" t="s">
        <v>469</v>
      </c>
      <c r="IF237" s="108" t="s">
        <v>469</v>
      </c>
      <c r="IG237" s="108" t="s">
        <v>469</v>
      </c>
      <c r="IH237" s="108" t="s">
        <v>469</v>
      </c>
    </row>
    <row r="238" spans="1:256" s="32" customFormat="1" ht="15" customHeight="1" thickBot="1" x14ac:dyDescent="0.25">
      <c r="A238" s="115" t="s">
        <v>464</v>
      </c>
      <c r="B238" s="63">
        <v>228</v>
      </c>
      <c r="C238" s="54" t="s">
        <v>465</v>
      </c>
      <c r="D238" s="38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39"/>
      <c r="CF238" s="39"/>
      <c r="CG238" s="39"/>
      <c r="CH238" s="39"/>
      <c r="CI238" s="39"/>
      <c r="CJ238" s="39"/>
      <c r="CK238" s="39"/>
      <c r="CL238" s="39"/>
      <c r="CM238" s="39"/>
      <c r="CN238" s="39">
        <v>0</v>
      </c>
      <c r="CO238" s="39">
        <v>0</v>
      </c>
      <c r="CP238" s="39">
        <v>0</v>
      </c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/>
      <c r="DB238" s="39"/>
      <c r="DC238" s="39"/>
      <c r="DD238" s="39">
        <v>0</v>
      </c>
      <c r="DE238" s="39">
        <v>0</v>
      </c>
      <c r="DF238" s="39">
        <v>0</v>
      </c>
      <c r="DG238" s="39">
        <v>0</v>
      </c>
      <c r="DH238" s="39"/>
      <c r="DI238" s="39"/>
      <c r="DJ238" s="39"/>
      <c r="DK238" s="39"/>
      <c r="DL238" s="39"/>
      <c r="DM238" s="39"/>
      <c r="DN238" s="39"/>
      <c r="DO238" s="39"/>
      <c r="DP238" s="39"/>
      <c r="DQ238" s="39"/>
      <c r="DR238" s="39"/>
      <c r="DS238" s="39"/>
      <c r="DT238" s="39">
        <f t="shared" si="527"/>
        <v>0</v>
      </c>
      <c r="DU238" s="39">
        <v>369.4</v>
      </c>
      <c r="DV238" s="39">
        <v>-4.0999999999999659</v>
      </c>
      <c r="DW238" s="39">
        <v>-344.7</v>
      </c>
      <c r="DX238" s="39">
        <v>-20.6</v>
      </c>
      <c r="DY238" s="39"/>
      <c r="DZ238" s="39">
        <v>408.1</v>
      </c>
      <c r="EA238" s="39">
        <v>369.4</v>
      </c>
      <c r="EB238" s="39">
        <v>425.9</v>
      </c>
      <c r="EC238" s="39">
        <v>365.3</v>
      </c>
      <c r="ED238" s="39">
        <v>365.3</v>
      </c>
      <c r="EE238" s="39">
        <v>357.3</v>
      </c>
      <c r="EF238" s="39">
        <v>217.2</v>
      </c>
      <c r="EG238" s="39">
        <v>20.6</v>
      </c>
      <c r="EH238" s="39">
        <v>20.6</v>
      </c>
      <c r="EI238" s="39"/>
      <c r="EJ238" s="39"/>
      <c r="EK238" s="39">
        <v>0</v>
      </c>
      <c r="EL238" s="39">
        <v>0</v>
      </c>
      <c r="EM238" s="39">
        <v>0</v>
      </c>
      <c r="EN238" s="39">
        <v>0</v>
      </c>
      <c r="EO238" s="39">
        <v>0</v>
      </c>
      <c r="EP238" s="39"/>
      <c r="EQ238" s="39"/>
      <c r="ER238" s="39"/>
      <c r="ES238" s="39"/>
      <c r="ET238" s="39"/>
      <c r="EU238" s="39"/>
      <c r="EV238" s="39"/>
      <c r="EW238" s="39"/>
      <c r="EX238" s="39"/>
      <c r="EY238" s="39"/>
      <c r="EZ238" s="39"/>
      <c r="FA238" s="39"/>
      <c r="FB238" s="39">
        <v>0</v>
      </c>
      <c r="FC238" s="39">
        <v>0</v>
      </c>
      <c r="FD238" s="39">
        <v>0</v>
      </c>
      <c r="FE238" s="39">
        <v>0</v>
      </c>
      <c r="FF238" s="39">
        <v>0</v>
      </c>
      <c r="FG238" s="39"/>
      <c r="FH238" s="39"/>
      <c r="FI238" s="39"/>
      <c r="FJ238" s="39"/>
      <c r="FK238" s="39"/>
      <c r="FL238" s="39"/>
      <c r="FM238" s="39"/>
      <c r="FN238" s="39"/>
      <c r="FO238" s="39"/>
      <c r="FP238" s="39"/>
      <c r="FQ238" s="39"/>
      <c r="FR238" s="39"/>
      <c r="FS238" s="39"/>
      <c r="FT238" s="39"/>
      <c r="FU238" s="39"/>
      <c r="FV238" s="39"/>
      <c r="FW238" s="39">
        <v>0</v>
      </c>
      <c r="FX238" s="39"/>
      <c r="FY238" s="39"/>
      <c r="FZ238" s="39"/>
      <c r="GA238" s="39"/>
      <c r="GB238" s="39"/>
      <c r="GC238" s="39"/>
      <c r="GD238" s="39"/>
      <c r="GE238" s="39"/>
      <c r="GF238" s="39"/>
      <c r="GG238" s="39"/>
      <c r="GH238" s="39"/>
      <c r="GI238" s="39"/>
      <c r="GJ238" s="39"/>
      <c r="GK238" s="39"/>
      <c r="GL238" s="39"/>
      <c r="GM238" s="39"/>
      <c r="GN238" s="39"/>
      <c r="GO238" s="39"/>
      <c r="GP238" s="39"/>
      <c r="GQ238" s="39"/>
      <c r="GR238" s="39"/>
      <c r="GS238" s="39"/>
      <c r="GT238" s="39"/>
      <c r="GU238" s="39"/>
      <c r="GV238" s="39"/>
      <c r="GW238" s="39"/>
      <c r="GX238" s="39"/>
      <c r="GY238" s="39"/>
      <c r="GZ238" s="39"/>
      <c r="HA238" s="39"/>
      <c r="HB238" s="39"/>
      <c r="HC238" s="39"/>
      <c r="HD238" s="39"/>
      <c r="HE238" s="39"/>
      <c r="HF238" s="39"/>
      <c r="HG238" s="39"/>
      <c r="HH238" s="39"/>
      <c r="HI238" s="39"/>
      <c r="HJ238" s="39"/>
      <c r="HK238" s="39"/>
      <c r="HL238" s="39"/>
      <c r="HM238" s="39"/>
      <c r="HN238" s="39"/>
      <c r="HO238" s="39"/>
      <c r="HP238" s="39"/>
      <c r="HQ238" s="39"/>
      <c r="HR238" s="39"/>
      <c r="HS238" s="39"/>
      <c r="HT238" s="39"/>
      <c r="HU238" s="39"/>
      <c r="HV238" s="39"/>
      <c r="HW238" s="39"/>
      <c r="HX238" s="39"/>
      <c r="HY238" s="39"/>
      <c r="HZ238" s="39"/>
      <c r="IA238" s="39"/>
      <c r="IB238" s="39"/>
      <c r="IC238" s="39"/>
      <c r="ID238" s="39"/>
      <c r="IE238" s="39"/>
      <c r="IF238" s="39"/>
      <c r="IG238" s="39"/>
      <c r="IH238" s="39"/>
    </row>
    <row r="239" spans="1:256" x14ac:dyDescent="0.2">
      <c r="A239" s="32"/>
      <c r="B239" s="64"/>
      <c r="C239" s="55"/>
      <c r="BE239" s="40"/>
      <c r="BF239" s="40"/>
      <c r="BV239" s="40"/>
      <c r="BW239" s="40"/>
      <c r="CL239" s="40"/>
      <c r="CM239" s="40"/>
      <c r="HA239" s="36"/>
      <c r="HB239" s="36"/>
      <c r="HC239" s="36"/>
      <c r="HD239" s="36"/>
      <c r="HE239" s="36"/>
      <c r="HF239" s="36"/>
      <c r="HG239" s="36"/>
      <c r="HH239" s="36"/>
      <c r="HI239" s="36"/>
      <c r="HJ239" s="36"/>
      <c r="HK239" s="36"/>
      <c r="HL239" s="36"/>
      <c r="HM239" s="36"/>
      <c r="HN239" s="36"/>
      <c r="HO239" s="36"/>
      <c r="HP239" s="36"/>
      <c r="HQ239" s="36"/>
      <c r="HR239" s="32"/>
      <c r="HS239" s="32"/>
      <c r="HT239" s="32"/>
      <c r="HU239" s="32"/>
      <c r="HV239" s="32"/>
      <c r="HW239" s="32"/>
      <c r="HX239" s="32"/>
      <c r="HY239" s="32"/>
      <c r="HZ239" s="32"/>
      <c r="IA239" s="32"/>
      <c r="IB239" s="32"/>
      <c r="IC239" s="32"/>
      <c r="ID239" s="32"/>
      <c r="IE239" s="32"/>
      <c r="IF239" s="32"/>
      <c r="IG239" s="32"/>
      <c r="IH239" s="32"/>
      <c r="II239" s="32"/>
      <c r="IJ239" s="32"/>
      <c r="IK239" s="32"/>
      <c r="IL239" s="32"/>
      <c r="IM239" s="32"/>
      <c r="IN239" s="32"/>
      <c r="IO239" s="32"/>
      <c r="IP239" s="32"/>
      <c r="IQ239" s="32"/>
      <c r="IR239" s="32"/>
      <c r="IS239" s="32"/>
      <c r="IT239" s="32"/>
      <c r="IU239" s="32"/>
      <c r="IV239" s="32"/>
    </row>
    <row r="240" spans="1:256" x14ac:dyDescent="0.2">
      <c r="A240" s="32"/>
      <c r="B240" s="64"/>
      <c r="C240" s="55"/>
      <c r="BE240" s="40"/>
      <c r="BV240" s="40"/>
      <c r="CL240" s="40"/>
      <c r="HA240" s="36"/>
      <c r="HB240" s="36"/>
      <c r="HC240" s="36"/>
      <c r="HD240" s="36"/>
      <c r="HE240" s="36"/>
      <c r="HF240" s="36"/>
      <c r="HG240" s="36"/>
      <c r="HH240" s="36"/>
      <c r="HI240" s="36"/>
      <c r="HJ240" s="36"/>
      <c r="HK240" s="36"/>
      <c r="HL240" s="36"/>
      <c r="HM240" s="36"/>
      <c r="HN240" s="36"/>
      <c r="HO240" s="36"/>
      <c r="HP240" s="36"/>
      <c r="HQ240" s="36"/>
      <c r="HR240" s="32"/>
      <c r="HS240" s="32"/>
      <c r="HT240" s="32"/>
      <c r="HU240" s="32"/>
      <c r="HV240" s="32"/>
      <c r="HW240" s="32"/>
      <c r="HX240" s="32"/>
      <c r="HY240" s="32"/>
      <c r="HZ240" s="32"/>
      <c r="IA240" s="32"/>
      <c r="IB240" s="32"/>
      <c r="IC240" s="32"/>
      <c r="ID240" s="32"/>
      <c r="IE240" s="32"/>
      <c r="IF240" s="32"/>
      <c r="IG240" s="32"/>
      <c r="IH240" s="32"/>
      <c r="II240" s="32"/>
      <c r="IJ240" s="32"/>
      <c r="IK240" s="32"/>
      <c r="IL240" s="32"/>
      <c r="IM240" s="32"/>
      <c r="IN240" s="32"/>
      <c r="IO240" s="32"/>
      <c r="IP240" s="32"/>
      <c r="IQ240" s="32"/>
      <c r="IR240" s="32"/>
      <c r="IS240" s="32"/>
      <c r="IT240" s="32"/>
      <c r="IU240" s="32"/>
      <c r="IV240" s="32"/>
    </row>
    <row r="241" spans="1:225" x14ac:dyDescent="0.2">
      <c r="A241" s="32"/>
      <c r="B241" s="64"/>
      <c r="C241" s="55"/>
      <c r="BE241" s="40"/>
      <c r="BV241" s="40"/>
      <c r="CL241" s="40"/>
      <c r="HA241" s="36"/>
      <c r="HB241" s="36"/>
      <c r="HC241" s="36"/>
      <c r="HD241" s="36"/>
      <c r="HE241" s="36"/>
      <c r="HF241" s="36"/>
      <c r="HG241" s="36"/>
      <c r="HH241" s="36"/>
      <c r="HI241" s="36"/>
      <c r="HJ241" s="36"/>
      <c r="HK241" s="36"/>
      <c r="HL241" s="36"/>
      <c r="HM241" s="36"/>
      <c r="HN241" s="36"/>
      <c r="HO241" s="36"/>
      <c r="HP241" s="36"/>
      <c r="HQ241" s="36"/>
    </row>
    <row r="242" spans="1:225" x14ac:dyDescent="0.2">
      <c r="A242" s="32"/>
      <c r="B242" s="64"/>
      <c r="C242" s="55"/>
      <c r="BE242" s="40"/>
      <c r="BF242" s="40"/>
      <c r="BV242" s="40"/>
      <c r="BW242" s="40"/>
      <c r="CL242" s="40"/>
      <c r="CM242" s="40"/>
      <c r="HA242" s="36"/>
      <c r="HB242" s="36"/>
      <c r="HC242" s="36"/>
      <c r="HD242" s="36"/>
      <c r="HE242" s="36"/>
      <c r="HF242" s="36"/>
      <c r="HG242" s="36"/>
      <c r="HH242" s="36"/>
      <c r="HI242" s="36"/>
      <c r="HJ242" s="36"/>
      <c r="HK242" s="36"/>
      <c r="HL242" s="36"/>
      <c r="HM242" s="36"/>
      <c r="HN242" s="36"/>
      <c r="HO242" s="36"/>
      <c r="HP242" s="36"/>
      <c r="HQ242" s="36"/>
    </row>
    <row r="243" spans="1:225" x14ac:dyDescent="0.2">
      <c r="A243" s="32"/>
      <c r="B243" s="64"/>
      <c r="C243" s="55"/>
      <c r="BE243" s="40"/>
      <c r="BF243" s="40"/>
      <c r="BV243" s="40"/>
      <c r="BW243" s="40"/>
      <c r="CL243" s="40"/>
      <c r="CM243" s="40"/>
      <c r="HA243" s="36"/>
      <c r="HB243" s="36"/>
      <c r="HC243" s="36"/>
      <c r="HD243" s="36"/>
      <c r="HE243" s="36"/>
      <c r="HF243" s="36"/>
      <c r="HG243" s="36"/>
      <c r="HH243" s="36"/>
      <c r="HI243" s="36"/>
      <c r="HJ243" s="36"/>
      <c r="HK243" s="36"/>
      <c r="HL243" s="36"/>
      <c r="HM243" s="36"/>
      <c r="HN243" s="36"/>
      <c r="HO243" s="36"/>
      <c r="HP243" s="36"/>
      <c r="HQ243" s="36"/>
    </row>
    <row r="244" spans="1:225" x14ac:dyDescent="0.2">
      <c r="A244" s="32"/>
      <c r="B244" s="64"/>
      <c r="C244" s="55"/>
      <c r="BE244" s="40"/>
      <c r="BV244" s="40"/>
      <c r="CL244" s="40"/>
      <c r="HA244" s="36"/>
      <c r="HB244" s="36"/>
      <c r="HC244" s="36"/>
      <c r="HD244" s="36"/>
      <c r="HE244" s="36"/>
      <c r="HF244" s="36"/>
      <c r="HG244" s="36"/>
      <c r="HH244" s="36"/>
      <c r="HI244" s="36"/>
      <c r="HJ244" s="36"/>
      <c r="HK244" s="36"/>
      <c r="HL244" s="36"/>
      <c r="HM244" s="36"/>
      <c r="HN244" s="36"/>
      <c r="HO244" s="36"/>
      <c r="HP244" s="36"/>
      <c r="HQ244" s="36"/>
    </row>
    <row r="245" spans="1:225" x14ac:dyDescent="0.2">
      <c r="A245" s="32"/>
      <c r="B245" s="64"/>
      <c r="C245" s="55"/>
      <c r="BE245" s="40"/>
      <c r="BV245" s="40"/>
      <c r="CL245" s="40"/>
      <c r="HA245" s="36"/>
      <c r="HB245" s="36"/>
      <c r="HC245" s="36"/>
      <c r="HD245" s="36"/>
      <c r="HE245" s="36"/>
      <c r="HF245" s="36"/>
      <c r="HG245" s="36"/>
      <c r="HH245" s="36"/>
      <c r="HI245" s="36"/>
      <c r="HJ245" s="36"/>
      <c r="HK245" s="36"/>
      <c r="HL245" s="36"/>
      <c r="HM245" s="36"/>
      <c r="HN245" s="36"/>
      <c r="HO245" s="36"/>
      <c r="HP245" s="36"/>
      <c r="HQ245" s="36"/>
    </row>
    <row r="246" spans="1:225" x14ac:dyDescent="0.2">
      <c r="A246" s="32"/>
      <c r="B246" s="64"/>
      <c r="C246" s="55"/>
      <c r="BE246" s="40"/>
      <c r="BF246" s="40"/>
      <c r="BV246" s="40"/>
      <c r="BW246" s="40"/>
      <c r="CL246" s="40"/>
      <c r="CM246" s="40"/>
      <c r="HA246" s="36"/>
      <c r="HB246" s="36"/>
      <c r="HC246" s="36"/>
      <c r="HD246" s="36"/>
      <c r="HE246" s="36"/>
      <c r="HF246" s="36"/>
      <c r="HG246" s="36"/>
      <c r="HH246" s="36"/>
      <c r="HI246" s="36"/>
      <c r="HJ246" s="36"/>
      <c r="HK246" s="36"/>
      <c r="HL246" s="36"/>
      <c r="HM246" s="36"/>
      <c r="HN246" s="36"/>
      <c r="HO246" s="36"/>
      <c r="HP246" s="36"/>
      <c r="HQ246" s="36"/>
    </row>
    <row r="247" spans="1:225" x14ac:dyDescent="0.2">
      <c r="A247" s="32"/>
      <c r="B247" s="64"/>
      <c r="C247" s="55"/>
      <c r="BE247" s="40"/>
      <c r="BF247" s="40"/>
      <c r="BV247" s="40"/>
      <c r="BW247" s="40"/>
      <c r="CL247" s="40"/>
      <c r="CM247" s="40"/>
      <c r="HA247" s="36"/>
      <c r="HB247" s="36"/>
      <c r="HC247" s="36"/>
      <c r="HD247" s="36"/>
      <c r="HE247" s="36"/>
      <c r="HF247" s="36"/>
      <c r="HG247" s="36"/>
      <c r="HH247" s="36"/>
      <c r="HI247" s="36"/>
      <c r="HJ247" s="36"/>
      <c r="HK247" s="36"/>
      <c r="HL247" s="36"/>
      <c r="HM247" s="36"/>
      <c r="HN247" s="36"/>
      <c r="HO247" s="36"/>
      <c r="HP247" s="36"/>
      <c r="HQ247" s="36"/>
    </row>
    <row r="248" spans="1:225" x14ac:dyDescent="0.2">
      <c r="A248" s="32"/>
      <c r="B248" s="64"/>
      <c r="C248" s="55"/>
      <c r="BE248" s="40"/>
      <c r="BV248" s="40"/>
      <c r="CL248" s="40"/>
      <c r="HA248" s="36"/>
      <c r="HB248" s="36"/>
      <c r="HC248" s="36"/>
      <c r="HD248" s="36"/>
      <c r="HE248" s="36"/>
      <c r="HF248" s="36"/>
      <c r="HG248" s="36"/>
      <c r="HH248" s="36"/>
      <c r="HI248" s="36"/>
      <c r="HJ248" s="36"/>
      <c r="HK248" s="36"/>
      <c r="HL248" s="36"/>
      <c r="HM248" s="36"/>
      <c r="HN248" s="36"/>
      <c r="HO248" s="36"/>
      <c r="HP248" s="36"/>
      <c r="HQ248" s="36"/>
    </row>
    <row r="249" spans="1:225" x14ac:dyDescent="0.2">
      <c r="A249" s="32"/>
      <c r="B249" s="64"/>
      <c r="C249" s="55"/>
      <c r="BE249" s="40"/>
      <c r="BV249" s="40"/>
      <c r="CL249" s="40"/>
      <c r="HA249" s="36"/>
      <c r="HB249" s="36"/>
      <c r="HC249" s="36"/>
      <c r="HD249" s="36"/>
      <c r="HE249" s="36"/>
      <c r="HF249" s="36"/>
      <c r="HG249" s="36"/>
      <c r="HH249" s="36"/>
      <c r="HI249" s="36"/>
      <c r="HJ249" s="36"/>
      <c r="HK249" s="36"/>
      <c r="HL249" s="36"/>
      <c r="HM249" s="36"/>
      <c r="HN249" s="36"/>
      <c r="HO249" s="36"/>
      <c r="HP249" s="36"/>
      <c r="HQ249" s="36"/>
    </row>
    <row r="250" spans="1:225" x14ac:dyDescent="0.2">
      <c r="A250" s="32"/>
      <c r="B250" s="64"/>
      <c r="C250" s="55"/>
      <c r="BE250" s="40"/>
      <c r="BF250" s="40"/>
      <c r="BV250" s="40"/>
      <c r="BW250" s="40"/>
      <c r="CL250" s="40"/>
      <c r="CM250" s="40"/>
      <c r="HA250" s="36"/>
      <c r="HB250" s="36"/>
      <c r="HC250" s="36"/>
      <c r="HD250" s="36"/>
      <c r="HE250" s="36"/>
      <c r="HF250" s="36"/>
      <c r="HG250" s="36"/>
      <c r="HH250" s="36"/>
      <c r="HI250" s="36"/>
      <c r="HJ250" s="36"/>
      <c r="HK250" s="36"/>
      <c r="HL250" s="36"/>
      <c r="HM250" s="36"/>
      <c r="HN250" s="36"/>
      <c r="HO250" s="36"/>
      <c r="HP250" s="36"/>
      <c r="HQ250" s="36"/>
    </row>
    <row r="251" spans="1:225" x14ac:dyDescent="0.2">
      <c r="A251" s="32"/>
      <c r="B251" s="64"/>
      <c r="C251" s="55"/>
      <c r="BE251" s="40"/>
      <c r="BF251" s="40"/>
      <c r="BV251" s="40"/>
      <c r="BW251" s="40"/>
      <c r="CL251" s="40"/>
      <c r="CM251" s="40"/>
      <c r="HA251" s="36"/>
      <c r="HB251" s="36"/>
      <c r="HC251" s="36"/>
      <c r="HD251" s="36"/>
      <c r="HE251" s="36"/>
      <c r="HF251" s="36"/>
      <c r="HG251" s="36"/>
      <c r="HH251" s="36"/>
      <c r="HI251" s="36"/>
      <c r="HJ251" s="36"/>
      <c r="HK251" s="36"/>
      <c r="HL251" s="36"/>
      <c r="HM251" s="36"/>
      <c r="HN251" s="36"/>
      <c r="HO251" s="36"/>
      <c r="HP251" s="36"/>
      <c r="HQ251" s="36"/>
    </row>
    <row r="252" spans="1:225" x14ac:dyDescent="0.2">
      <c r="A252" s="32"/>
      <c r="B252" s="64"/>
      <c r="C252" s="55"/>
      <c r="BE252" s="40"/>
      <c r="BV252" s="40"/>
      <c r="CL252" s="40"/>
      <c r="HA252" s="36"/>
      <c r="HB252" s="36"/>
      <c r="HC252" s="36"/>
      <c r="HD252" s="36"/>
      <c r="HE252" s="36"/>
      <c r="HF252" s="36"/>
      <c r="HG252" s="36"/>
      <c r="HH252" s="36"/>
      <c r="HI252" s="36"/>
      <c r="HJ252" s="36"/>
      <c r="HK252" s="36"/>
      <c r="HL252" s="36"/>
      <c r="HM252" s="36"/>
      <c r="HN252" s="36"/>
      <c r="HO252" s="36"/>
      <c r="HP252" s="36"/>
      <c r="HQ252" s="36"/>
    </row>
    <row r="253" spans="1:225" x14ac:dyDescent="0.2">
      <c r="A253" s="32"/>
      <c r="B253" s="64"/>
      <c r="C253" s="55"/>
      <c r="BE253" s="40"/>
      <c r="BV253" s="40"/>
      <c r="CL253" s="40"/>
      <c r="HA253" s="36"/>
      <c r="HB253" s="36"/>
      <c r="HC253" s="36"/>
      <c r="HD253" s="36"/>
      <c r="HE253" s="36"/>
      <c r="HF253" s="36"/>
      <c r="HG253" s="36"/>
      <c r="HH253" s="36"/>
      <c r="HI253" s="36"/>
      <c r="HJ253" s="36"/>
      <c r="HK253" s="36"/>
      <c r="HL253" s="36"/>
      <c r="HM253" s="36"/>
      <c r="HN253" s="36"/>
      <c r="HO253" s="36"/>
      <c r="HP253" s="36"/>
      <c r="HQ253" s="36"/>
    </row>
    <row r="254" spans="1:225" x14ac:dyDescent="0.2">
      <c r="A254" s="32"/>
      <c r="B254" s="64"/>
      <c r="C254" s="55"/>
      <c r="BE254" s="40"/>
      <c r="BF254" s="40"/>
      <c r="BV254" s="40"/>
      <c r="BW254" s="40"/>
      <c r="CL254" s="40"/>
      <c r="CM254" s="40"/>
      <c r="HA254" s="36"/>
      <c r="HB254" s="36"/>
      <c r="HC254" s="36"/>
      <c r="HD254" s="36"/>
      <c r="HE254" s="36"/>
      <c r="HF254" s="36"/>
      <c r="HG254" s="36"/>
      <c r="HH254" s="36"/>
      <c r="HI254" s="36"/>
      <c r="HJ254" s="36"/>
      <c r="HK254" s="36"/>
      <c r="HL254" s="36"/>
      <c r="HM254" s="36"/>
      <c r="HN254" s="36"/>
      <c r="HO254" s="36"/>
      <c r="HP254" s="36"/>
      <c r="HQ254" s="36"/>
    </row>
    <row r="255" spans="1:225" x14ac:dyDescent="0.2">
      <c r="A255" s="32"/>
      <c r="B255" s="64"/>
      <c r="C255" s="55"/>
      <c r="BE255" s="40"/>
      <c r="BF255" s="40"/>
      <c r="BV255" s="40"/>
      <c r="BW255" s="40"/>
      <c r="CL255" s="40"/>
      <c r="CM255" s="40"/>
      <c r="HA255" s="36"/>
      <c r="HB255" s="36"/>
      <c r="HC255" s="36"/>
      <c r="HD255" s="36"/>
      <c r="HE255" s="36"/>
      <c r="HF255" s="36"/>
      <c r="HG255" s="36"/>
      <c r="HH255" s="36"/>
      <c r="HI255" s="36"/>
      <c r="HJ255" s="36"/>
      <c r="HK255" s="36"/>
      <c r="HL255" s="36"/>
      <c r="HM255" s="36"/>
      <c r="HN255" s="36"/>
      <c r="HO255" s="36"/>
      <c r="HP255" s="36"/>
      <c r="HQ255" s="36"/>
    </row>
    <row r="256" spans="1:225" x14ac:dyDescent="0.2">
      <c r="A256" s="32"/>
      <c r="B256" s="64"/>
      <c r="C256" s="55"/>
      <c r="BE256" s="40"/>
      <c r="BV256" s="40"/>
      <c r="CL256" s="40"/>
      <c r="HA256" s="36"/>
      <c r="HB256" s="36"/>
      <c r="HC256" s="36"/>
      <c r="HD256" s="36"/>
      <c r="HE256" s="36"/>
      <c r="HF256" s="36"/>
      <c r="HG256" s="36"/>
      <c r="HH256" s="36"/>
      <c r="HI256" s="36"/>
      <c r="HJ256" s="36"/>
      <c r="HK256" s="36"/>
      <c r="HL256" s="36"/>
      <c r="HM256" s="36"/>
      <c r="HN256" s="36"/>
      <c r="HO256" s="36"/>
      <c r="HP256" s="36"/>
      <c r="HQ256" s="36"/>
    </row>
    <row r="257" spans="1:225" x14ac:dyDescent="0.2">
      <c r="A257" s="32"/>
      <c r="B257" s="64"/>
      <c r="C257" s="55"/>
      <c r="BE257" s="40"/>
      <c r="BV257" s="40"/>
      <c r="CL257" s="40"/>
      <c r="HA257" s="36"/>
      <c r="HB257" s="36"/>
      <c r="HC257" s="36"/>
      <c r="HD257" s="36"/>
      <c r="HE257" s="36"/>
      <c r="HF257" s="36"/>
      <c r="HG257" s="36"/>
      <c r="HH257" s="36"/>
      <c r="HI257" s="36"/>
      <c r="HJ257" s="36"/>
      <c r="HK257" s="36"/>
      <c r="HL257" s="36"/>
      <c r="HM257" s="36"/>
      <c r="HN257" s="36"/>
      <c r="HO257" s="36"/>
      <c r="HP257" s="36"/>
      <c r="HQ257" s="36"/>
    </row>
    <row r="258" spans="1:225" x14ac:dyDescent="0.2">
      <c r="A258" s="32"/>
      <c r="B258" s="64"/>
      <c r="C258" s="55"/>
      <c r="BE258" s="40"/>
      <c r="BF258" s="40"/>
      <c r="BV258" s="40"/>
      <c r="BW258" s="40"/>
      <c r="CL258" s="40"/>
      <c r="CM258" s="40"/>
      <c r="HA258" s="36"/>
      <c r="HB258" s="36"/>
      <c r="HC258" s="36"/>
      <c r="HD258" s="36"/>
      <c r="HE258" s="36"/>
      <c r="HF258" s="36"/>
      <c r="HG258" s="36"/>
      <c r="HH258" s="36"/>
      <c r="HI258" s="36"/>
      <c r="HJ258" s="36"/>
      <c r="HK258" s="36"/>
      <c r="HL258" s="36"/>
      <c r="HM258" s="36"/>
      <c r="HN258" s="36"/>
      <c r="HO258" s="36"/>
      <c r="HP258" s="36"/>
      <c r="HQ258" s="36"/>
    </row>
    <row r="259" spans="1:225" x14ac:dyDescent="0.2">
      <c r="A259" s="32"/>
      <c r="B259" s="64"/>
      <c r="C259" s="55"/>
      <c r="BE259" s="40"/>
      <c r="BF259" s="40"/>
      <c r="BV259" s="40"/>
      <c r="BW259" s="40"/>
      <c r="CL259" s="40"/>
      <c r="CM259" s="40"/>
      <c r="HA259" s="36"/>
      <c r="HB259" s="36"/>
      <c r="HC259" s="36"/>
      <c r="HD259" s="36"/>
      <c r="HE259" s="36"/>
      <c r="HF259" s="36"/>
      <c r="HG259" s="36"/>
      <c r="HH259" s="36"/>
      <c r="HI259" s="36"/>
      <c r="HJ259" s="36"/>
      <c r="HK259" s="36"/>
      <c r="HL259" s="36"/>
      <c r="HM259" s="36"/>
      <c r="HN259" s="36"/>
      <c r="HO259" s="36"/>
      <c r="HP259" s="36"/>
      <c r="HQ259" s="36"/>
    </row>
    <row r="260" spans="1:225" x14ac:dyDescent="0.2">
      <c r="A260" s="32"/>
      <c r="B260" s="64"/>
      <c r="C260" s="55"/>
      <c r="BE260" s="40"/>
      <c r="BV260" s="40"/>
      <c r="CL260" s="40"/>
      <c r="HA260" s="36"/>
      <c r="HB260" s="36"/>
      <c r="HC260" s="36"/>
      <c r="HD260" s="36"/>
      <c r="HE260" s="36"/>
      <c r="HF260" s="36"/>
      <c r="HG260" s="36"/>
      <c r="HH260" s="36"/>
      <c r="HI260" s="36"/>
      <c r="HJ260" s="36"/>
      <c r="HK260" s="36"/>
      <c r="HL260" s="36"/>
      <c r="HM260" s="36"/>
      <c r="HN260" s="36"/>
      <c r="HO260" s="36"/>
      <c r="HP260" s="36"/>
      <c r="HQ260" s="36"/>
    </row>
    <row r="261" spans="1:225" x14ac:dyDescent="0.2">
      <c r="A261" s="32"/>
      <c r="B261" s="64"/>
      <c r="C261" s="55"/>
      <c r="BE261" s="40"/>
      <c r="BV261" s="40"/>
      <c r="CL261" s="40"/>
      <c r="HA261" s="36"/>
      <c r="HB261" s="36"/>
      <c r="HC261" s="36"/>
      <c r="HD261" s="36"/>
      <c r="HE261" s="36"/>
      <c r="HF261" s="36"/>
      <c r="HG261" s="36"/>
      <c r="HH261" s="36"/>
      <c r="HI261" s="36"/>
      <c r="HJ261" s="36"/>
      <c r="HK261" s="36"/>
      <c r="HL261" s="36"/>
      <c r="HM261" s="36"/>
      <c r="HN261" s="36"/>
      <c r="HO261" s="36"/>
      <c r="HP261" s="36"/>
      <c r="HQ261" s="36"/>
    </row>
    <row r="262" spans="1:225" x14ac:dyDescent="0.2">
      <c r="A262" s="32"/>
      <c r="B262" s="64"/>
      <c r="C262" s="55"/>
      <c r="BE262" s="40"/>
      <c r="BF262" s="40"/>
      <c r="BV262" s="40"/>
      <c r="BW262" s="40"/>
      <c r="CL262" s="40"/>
      <c r="CM262" s="40"/>
      <c r="HA262" s="36"/>
      <c r="HB262" s="36"/>
      <c r="HC262" s="36"/>
      <c r="HD262" s="36"/>
      <c r="HE262" s="36"/>
      <c r="HF262" s="36"/>
      <c r="HG262" s="36"/>
      <c r="HH262" s="36"/>
      <c r="HI262" s="36"/>
      <c r="HJ262" s="36"/>
      <c r="HK262" s="36"/>
      <c r="HL262" s="36"/>
      <c r="HM262" s="36"/>
      <c r="HN262" s="36"/>
      <c r="HO262" s="36"/>
      <c r="HP262" s="36"/>
      <c r="HQ262" s="36"/>
    </row>
    <row r="263" spans="1:225" x14ac:dyDescent="0.2">
      <c r="A263" s="32"/>
      <c r="B263" s="64"/>
      <c r="C263" s="55"/>
      <c r="BE263" s="40"/>
      <c r="BF263" s="40"/>
      <c r="BV263" s="40"/>
      <c r="BW263" s="40"/>
      <c r="CL263" s="40"/>
      <c r="CM263" s="40"/>
      <c r="HA263" s="36"/>
      <c r="HB263" s="36"/>
      <c r="HC263" s="36"/>
      <c r="HD263" s="36"/>
      <c r="HE263" s="36"/>
      <c r="HF263" s="36"/>
      <c r="HG263" s="36"/>
      <c r="HH263" s="36"/>
      <c r="HI263" s="36"/>
      <c r="HJ263" s="36"/>
      <c r="HK263" s="36"/>
      <c r="HL263" s="36"/>
      <c r="HM263" s="36"/>
      <c r="HN263" s="36"/>
      <c r="HO263" s="36"/>
      <c r="HP263" s="36"/>
      <c r="HQ263" s="36"/>
    </row>
    <row r="264" spans="1:225" x14ac:dyDescent="0.2">
      <c r="A264" s="32"/>
      <c r="B264" s="64"/>
      <c r="C264" s="55"/>
      <c r="BE264" s="40"/>
      <c r="BV264" s="40"/>
      <c r="CL264" s="40"/>
      <c r="HA264" s="36"/>
      <c r="HB264" s="36"/>
      <c r="HC264" s="36"/>
      <c r="HD264" s="36"/>
      <c r="HE264" s="36"/>
      <c r="HF264" s="36"/>
      <c r="HG264" s="36"/>
      <c r="HH264" s="36"/>
      <c r="HI264" s="36"/>
      <c r="HJ264" s="36"/>
      <c r="HK264" s="36"/>
      <c r="HL264" s="36"/>
      <c r="HM264" s="36"/>
      <c r="HN264" s="36"/>
      <c r="HO264" s="36"/>
      <c r="HP264" s="36"/>
      <c r="HQ264" s="36"/>
    </row>
    <row r="265" spans="1:225" x14ac:dyDescent="0.2">
      <c r="A265" s="32"/>
      <c r="B265" s="64"/>
      <c r="C265" s="55"/>
      <c r="BE265" s="40"/>
      <c r="BV265" s="40"/>
      <c r="CL265" s="40"/>
      <c r="HA265" s="36"/>
      <c r="HB265" s="36"/>
      <c r="HC265" s="36"/>
      <c r="HD265" s="36"/>
      <c r="HE265" s="36"/>
      <c r="HF265" s="36"/>
      <c r="HG265" s="36"/>
      <c r="HH265" s="36"/>
      <c r="HI265" s="36"/>
      <c r="HJ265" s="36"/>
      <c r="HK265" s="36"/>
      <c r="HL265" s="36"/>
      <c r="HM265" s="36"/>
      <c r="HN265" s="36"/>
      <c r="HO265" s="36"/>
      <c r="HP265" s="36"/>
      <c r="HQ265" s="36"/>
    </row>
    <row r="266" spans="1:225" x14ac:dyDescent="0.2">
      <c r="A266" s="32"/>
      <c r="B266" s="64"/>
      <c r="C266" s="55"/>
      <c r="BE266" s="40"/>
      <c r="BF266" s="40"/>
      <c r="BV266" s="40"/>
      <c r="BW266" s="40"/>
      <c r="CL266" s="40"/>
      <c r="CM266" s="40"/>
      <c r="HA266" s="36"/>
      <c r="HB266" s="36"/>
      <c r="HC266" s="36"/>
      <c r="HD266" s="36"/>
      <c r="HE266" s="36"/>
      <c r="HF266" s="36"/>
      <c r="HG266" s="36"/>
      <c r="HH266" s="36"/>
      <c r="HI266" s="36"/>
      <c r="HJ266" s="36"/>
      <c r="HK266" s="36"/>
      <c r="HL266" s="36"/>
      <c r="HM266" s="36"/>
      <c r="HN266" s="36"/>
      <c r="HO266" s="36"/>
      <c r="HP266" s="36"/>
      <c r="HQ266" s="36"/>
    </row>
    <row r="267" spans="1:225" x14ac:dyDescent="0.2">
      <c r="A267" s="32"/>
      <c r="B267" s="64"/>
      <c r="C267" s="55"/>
      <c r="BE267" s="40"/>
      <c r="BF267" s="40"/>
      <c r="BV267" s="40"/>
      <c r="BW267" s="40"/>
      <c r="CL267" s="40"/>
      <c r="CM267" s="40"/>
      <c r="HA267" s="36"/>
      <c r="HB267" s="36"/>
      <c r="HC267" s="36"/>
      <c r="HD267" s="36"/>
      <c r="HE267" s="36"/>
      <c r="HF267" s="36"/>
      <c r="HG267" s="36"/>
      <c r="HH267" s="36"/>
      <c r="HI267" s="36"/>
      <c r="HJ267" s="36"/>
      <c r="HK267" s="36"/>
      <c r="HL267" s="36"/>
      <c r="HM267" s="36"/>
      <c r="HN267" s="36"/>
      <c r="HO267" s="36"/>
      <c r="HP267" s="36"/>
      <c r="HQ267" s="36"/>
    </row>
    <row r="268" spans="1:225" x14ac:dyDescent="0.2">
      <c r="A268" s="32"/>
      <c r="B268" s="64"/>
      <c r="C268" s="55"/>
      <c r="BE268" s="40"/>
      <c r="BV268" s="40"/>
      <c r="CL268" s="40"/>
      <c r="HA268" s="36"/>
      <c r="HB268" s="36"/>
      <c r="HC268" s="36"/>
      <c r="HD268" s="36"/>
      <c r="HE268" s="36"/>
      <c r="HF268" s="36"/>
      <c r="HG268" s="36"/>
      <c r="HH268" s="36"/>
      <c r="HI268" s="36"/>
      <c r="HJ268" s="36"/>
      <c r="HK268" s="36"/>
      <c r="HL268" s="36"/>
      <c r="HM268" s="36"/>
      <c r="HN268" s="36"/>
      <c r="HO268" s="36"/>
      <c r="HP268" s="36"/>
      <c r="HQ268" s="36"/>
    </row>
    <row r="269" spans="1:225" x14ac:dyDescent="0.2">
      <c r="A269" s="32"/>
      <c r="B269" s="64"/>
      <c r="C269" s="55"/>
      <c r="BE269" s="40"/>
      <c r="BV269" s="40"/>
      <c r="CL269" s="40"/>
      <c r="HA269" s="36"/>
      <c r="HB269" s="36"/>
      <c r="HC269" s="36"/>
      <c r="HD269" s="36"/>
      <c r="HE269" s="36"/>
      <c r="HF269" s="36"/>
      <c r="HG269" s="36"/>
      <c r="HH269" s="36"/>
      <c r="HI269" s="36"/>
      <c r="HJ269" s="36"/>
      <c r="HK269" s="36"/>
      <c r="HL269" s="36"/>
      <c r="HM269" s="36"/>
      <c r="HN269" s="36"/>
      <c r="HO269" s="36"/>
      <c r="HP269" s="36"/>
      <c r="HQ269" s="36"/>
    </row>
    <row r="270" spans="1:225" x14ac:dyDescent="0.2">
      <c r="A270" s="32"/>
      <c r="B270" s="64"/>
      <c r="C270" s="55"/>
      <c r="BE270" s="40"/>
      <c r="BF270" s="40"/>
      <c r="BV270" s="40"/>
      <c r="BW270" s="40"/>
      <c r="CL270" s="40"/>
      <c r="CM270" s="40"/>
      <c r="HA270" s="36"/>
      <c r="HB270" s="36"/>
      <c r="HC270" s="36"/>
      <c r="HD270" s="36"/>
      <c r="HE270" s="36"/>
      <c r="HF270" s="36"/>
      <c r="HG270" s="36"/>
      <c r="HH270" s="36"/>
      <c r="HI270" s="36"/>
      <c r="HJ270" s="36"/>
      <c r="HK270" s="36"/>
      <c r="HL270" s="36"/>
      <c r="HM270" s="36"/>
      <c r="HN270" s="36"/>
      <c r="HO270" s="36"/>
      <c r="HP270" s="36"/>
      <c r="HQ270" s="36"/>
    </row>
    <row r="271" spans="1:225" x14ac:dyDescent="0.2">
      <c r="A271" s="32"/>
      <c r="B271" s="64"/>
      <c r="C271" s="55"/>
      <c r="BE271" s="40"/>
      <c r="BF271" s="40"/>
      <c r="BV271" s="40"/>
      <c r="BW271" s="40"/>
      <c r="CL271" s="40"/>
      <c r="CM271" s="40"/>
      <c r="HA271" s="36"/>
      <c r="HB271" s="36"/>
      <c r="HC271" s="36"/>
      <c r="HD271" s="36"/>
      <c r="HE271" s="36"/>
      <c r="HF271" s="36"/>
      <c r="HG271" s="36"/>
      <c r="HH271" s="36"/>
      <c r="HI271" s="36"/>
      <c r="HJ271" s="36"/>
      <c r="HK271" s="36"/>
      <c r="HL271" s="36"/>
      <c r="HM271" s="36"/>
      <c r="HN271" s="36"/>
      <c r="HO271" s="36"/>
      <c r="HP271" s="36"/>
      <c r="HQ271" s="36"/>
    </row>
    <row r="272" spans="1:225" x14ac:dyDescent="0.2">
      <c r="A272" s="32"/>
      <c r="B272" s="64"/>
      <c r="C272" s="55"/>
      <c r="BE272" s="40"/>
      <c r="BV272" s="40"/>
      <c r="CL272" s="40"/>
      <c r="HA272" s="36"/>
      <c r="HB272" s="36"/>
      <c r="HC272" s="36"/>
      <c r="HD272" s="36"/>
      <c r="HE272" s="36"/>
      <c r="HF272" s="36"/>
      <c r="HG272" s="36"/>
      <c r="HH272" s="36"/>
      <c r="HI272" s="36"/>
      <c r="HJ272" s="36"/>
      <c r="HK272" s="36"/>
      <c r="HL272" s="36"/>
      <c r="HM272" s="36"/>
      <c r="HN272" s="36"/>
      <c r="HO272" s="36"/>
      <c r="HP272" s="36"/>
      <c r="HQ272" s="36"/>
    </row>
    <row r="273" spans="1:225" x14ac:dyDescent="0.2">
      <c r="A273" s="32"/>
      <c r="B273" s="64"/>
      <c r="C273" s="55"/>
      <c r="BE273" s="40"/>
      <c r="BV273" s="40"/>
      <c r="CL273" s="40"/>
      <c r="HA273" s="36"/>
      <c r="HB273" s="36"/>
      <c r="HC273" s="36"/>
      <c r="HD273" s="36"/>
      <c r="HE273" s="36"/>
      <c r="HF273" s="36"/>
      <c r="HG273" s="36"/>
      <c r="HH273" s="36"/>
      <c r="HI273" s="36"/>
      <c r="HJ273" s="36"/>
      <c r="HK273" s="36"/>
      <c r="HL273" s="36"/>
      <c r="HM273" s="36"/>
      <c r="HN273" s="36"/>
      <c r="HO273" s="36"/>
      <c r="HP273" s="36"/>
      <c r="HQ273" s="36"/>
    </row>
    <row r="274" spans="1:225" x14ac:dyDescent="0.2">
      <c r="A274" s="32"/>
      <c r="B274" s="64"/>
      <c r="C274" s="55"/>
      <c r="BE274" s="40"/>
      <c r="BF274" s="40"/>
      <c r="BV274" s="40"/>
      <c r="BW274" s="40"/>
      <c r="CL274" s="40"/>
      <c r="CM274" s="40"/>
      <c r="HA274" s="36"/>
      <c r="HB274" s="36"/>
      <c r="HC274" s="36"/>
      <c r="HD274" s="36"/>
      <c r="HE274" s="36"/>
      <c r="HF274" s="36"/>
      <c r="HG274" s="36"/>
      <c r="HH274" s="36"/>
      <c r="HI274" s="36"/>
      <c r="HJ274" s="36"/>
      <c r="HK274" s="36"/>
      <c r="HL274" s="36"/>
      <c r="HM274" s="36"/>
      <c r="HN274" s="36"/>
      <c r="HO274" s="36"/>
      <c r="HP274" s="36"/>
      <c r="HQ274" s="36"/>
    </row>
    <row r="275" spans="1:225" x14ac:dyDescent="0.2">
      <c r="A275" s="32"/>
      <c r="B275" s="64"/>
      <c r="C275" s="55"/>
      <c r="BE275" s="40"/>
      <c r="BF275" s="40"/>
      <c r="BV275" s="40"/>
      <c r="BW275" s="40"/>
      <c r="CL275" s="40"/>
      <c r="CM275" s="40"/>
      <c r="HA275" s="36"/>
      <c r="HB275" s="36"/>
      <c r="HC275" s="36"/>
      <c r="HD275" s="36"/>
      <c r="HE275" s="36"/>
      <c r="HF275" s="36"/>
      <c r="HG275" s="36"/>
      <c r="HH275" s="36"/>
      <c r="HI275" s="36"/>
      <c r="HJ275" s="36"/>
      <c r="HK275" s="36"/>
      <c r="HL275" s="36"/>
      <c r="HM275" s="36"/>
      <c r="HN275" s="36"/>
      <c r="HO275" s="36"/>
      <c r="HP275" s="36"/>
      <c r="HQ275" s="36"/>
    </row>
    <row r="276" spans="1:225" x14ac:dyDescent="0.2">
      <c r="A276" s="32"/>
      <c r="B276" s="64"/>
      <c r="C276" s="55"/>
      <c r="BE276" s="40"/>
      <c r="BV276" s="40"/>
      <c r="CL276" s="40"/>
      <c r="HA276" s="36"/>
      <c r="HB276" s="36"/>
      <c r="HC276" s="36"/>
      <c r="HD276" s="36"/>
      <c r="HE276" s="36"/>
      <c r="HF276" s="36"/>
      <c r="HG276" s="36"/>
      <c r="HH276" s="36"/>
      <c r="HI276" s="36"/>
      <c r="HJ276" s="36"/>
      <c r="HK276" s="36"/>
      <c r="HL276" s="36"/>
      <c r="HM276" s="36"/>
      <c r="HN276" s="36"/>
      <c r="HO276" s="36"/>
      <c r="HP276" s="36"/>
      <c r="HQ276" s="36"/>
    </row>
    <row r="277" spans="1:225" x14ac:dyDescent="0.2">
      <c r="A277" s="32"/>
      <c r="B277" s="64"/>
      <c r="C277" s="55"/>
      <c r="BE277" s="40"/>
      <c r="BV277" s="40"/>
      <c r="CL277" s="40"/>
      <c r="HA277" s="36"/>
      <c r="HB277" s="36"/>
      <c r="HC277" s="36"/>
      <c r="HD277" s="36"/>
      <c r="HE277" s="36"/>
      <c r="HF277" s="36"/>
      <c r="HG277" s="36"/>
      <c r="HH277" s="36"/>
      <c r="HI277" s="36"/>
      <c r="HJ277" s="36"/>
      <c r="HK277" s="36"/>
      <c r="HL277" s="36"/>
      <c r="HM277" s="36"/>
      <c r="HN277" s="36"/>
      <c r="HO277" s="36"/>
      <c r="HP277" s="36"/>
      <c r="HQ277" s="36"/>
    </row>
    <row r="278" spans="1:225" x14ac:dyDescent="0.2">
      <c r="A278" s="32"/>
      <c r="B278" s="64"/>
      <c r="C278" s="55"/>
      <c r="BE278" s="40"/>
      <c r="BF278" s="40"/>
      <c r="BV278" s="40"/>
      <c r="BW278" s="40"/>
      <c r="CL278" s="40"/>
      <c r="CM278" s="40"/>
      <c r="HA278" s="36"/>
      <c r="HB278" s="36"/>
      <c r="HC278" s="36"/>
      <c r="HD278" s="36"/>
      <c r="HE278" s="36"/>
      <c r="HF278" s="36"/>
      <c r="HG278" s="36"/>
      <c r="HH278" s="36"/>
      <c r="HI278" s="36"/>
      <c r="HJ278" s="36"/>
      <c r="HK278" s="36"/>
      <c r="HL278" s="36"/>
      <c r="HM278" s="36"/>
      <c r="HN278" s="36"/>
      <c r="HO278" s="36"/>
      <c r="HP278" s="36"/>
      <c r="HQ278" s="36"/>
    </row>
    <row r="279" spans="1:225" x14ac:dyDescent="0.2">
      <c r="A279" s="32"/>
      <c r="B279" s="64"/>
      <c r="C279" s="55"/>
      <c r="BE279" s="40"/>
      <c r="BF279" s="40"/>
      <c r="BV279" s="40"/>
      <c r="BW279" s="40"/>
      <c r="CL279" s="40"/>
      <c r="CM279" s="40"/>
      <c r="HA279" s="36"/>
      <c r="HB279" s="36"/>
      <c r="HC279" s="36"/>
      <c r="HD279" s="36"/>
      <c r="HE279" s="36"/>
      <c r="HF279" s="36"/>
      <c r="HG279" s="36"/>
      <c r="HH279" s="36"/>
      <c r="HI279" s="36"/>
      <c r="HJ279" s="36"/>
      <c r="HK279" s="36"/>
      <c r="HL279" s="36"/>
      <c r="HM279" s="36"/>
      <c r="HN279" s="36"/>
      <c r="HO279" s="36"/>
      <c r="HP279" s="36"/>
      <c r="HQ279" s="36"/>
    </row>
    <row r="280" spans="1:225" x14ac:dyDescent="0.2">
      <c r="A280" s="32"/>
      <c r="B280" s="64"/>
      <c r="C280" s="55"/>
      <c r="BE280" s="40"/>
      <c r="BV280" s="40"/>
      <c r="CL280" s="40"/>
      <c r="HA280" s="36"/>
      <c r="HB280" s="36"/>
      <c r="HC280" s="36"/>
      <c r="HD280" s="36"/>
      <c r="HE280" s="36"/>
      <c r="HF280" s="36"/>
      <c r="HG280" s="36"/>
      <c r="HH280" s="36"/>
      <c r="HI280" s="36"/>
      <c r="HJ280" s="36"/>
      <c r="HK280" s="36"/>
      <c r="HL280" s="36"/>
      <c r="HM280" s="36"/>
      <c r="HN280" s="36"/>
      <c r="HO280" s="36"/>
      <c r="HP280" s="36"/>
      <c r="HQ280" s="36"/>
    </row>
    <row r="281" spans="1:225" x14ac:dyDescent="0.2">
      <c r="A281" s="32"/>
      <c r="B281" s="64"/>
      <c r="C281" s="55"/>
      <c r="BE281" s="40"/>
      <c r="BV281" s="40"/>
      <c r="CL281" s="40"/>
      <c r="HA281" s="36"/>
      <c r="HB281" s="36"/>
      <c r="HC281" s="36"/>
      <c r="HD281" s="36"/>
      <c r="HE281" s="36"/>
      <c r="HF281" s="36"/>
      <c r="HG281" s="36"/>
      <c r="HH281" s="36"/>
      <c r="HI281" s="36"/>
      <c r="HJ281" s="36"/>
      <c r="HK281" s="36"/>
      <c r="HL281" s="36"/>
      <c r="HM281" s="36"/>
      <c r="HN281" s="36"/>
      <c r="HO281" s="36"/>
      <c r="HP281" s="36"/>
      <c r="HQ281" s="36"/>
    </row>
    <row r="282" spans="1:225" x14ac:dyDescent="0.2">
      <c r="A282" s="32"/>
      <c r="B282" s="64"/>
      <c r="C282" s="55"/>
      <c r="BE282" s="40"/>
      <c r="BF282" s="40"/>
      <c r="BV282" s="40"/>
      <c r="BW282" s="40"/>
      <c r="CL282" s="40"/>
      <c r="CM282" s="40"/>
      <c r="HA282" s="36"/>
      <c r="HB282" s="36"/>
      <c r="HC282" s="36"/>
      <c r="HD282" s="36"/>
      <c r="HE282" s="36"/>
      <c r="HF282" s="36"/>
      <c r="HG282" s="36"/>
      <c r="HH282" s="36"/>
      <c r="HI282" s="36"/>
      <c r="HJ282" s="36"/>
      <c r="HK282" s="36"/>
      <c r="HL282" s="36"/>
      <c r="HM282" s="36"/>
      <c r="HN282" s="36"/>
      <c r="HO282" s="36"/>
      <c r="HP282" s="36"/>
      <c r="HQ282" s="36"/>
    </row>
    <row r="283" spans="1:225" x14ac:dyDescent="0.2">
      <c r="A283" s="32"/>
      <c r="B283" s="64"/>
      <c r="C283" s="55"/>
      <c r="BE283" s="40"/>
      <c r="BF283" s="40"/>
      <c r="BV283" s="40"/>
      <c r="BW283" s="40"/>
      <c r="CL283" s="40"/>
      <c r="CM283" s="40"/>
      <c r="HA283" s="36"/>
      <c r="HB283" s="36"/>
      <c r="HC283" s="36"/>
      <c r="HD283" s="36"/>
      <c r="HE283" s="36"/>
      <c r="HF283" s="36"/>
      <c r="HG283" s="36"/>
      <c r="HH283" s="36"/>
      <c r="HI283" s="36"/>
      <c r="HJ283" s="36"/>
      <c r="HK283" s="36"/>
      <c r="HL283" s="36"/>
      <c r="HM283" s="36"/>
      <c r="HN283" s="36"/>
      <c r="HO283" s="36"/>
      <c r="HP283" s="36"/>
      <c r="HQ283" s="36"/>
    </row>
    <row r="284" spans="1:225" x14ac:dyDescent="0.2">
      <c r="A284" s="32"/>
      <c r="B284" s="64"/>
      <c r="C284" s="55"/>
      <c r="BE284" s="40"/>
      <c r="BV284" s="40"/>
      <c r="CL284" s="40"/>
      <c r="HA284" s="36"/>
      <c r="HB284" s="36"/>
      <c r="HC284" s="36"/>
      <c r="HD284" s="36"/>
      <c r="HE284" s="36"/>
      <c r="HF284" s="36"/>
      <c r="HG284" s="36"/>
      <c r="HH284" s="36"/>
      <c r="HI284" s="36"/>
      <c r="HJ284" s="36"/>
      <c r="HK284" s="36"/>
      <c r="HL284" s="36"/>
      <c r="HM284" s="36"/>
      <c r="HN284" s="36"/>
      <c r="HO284" s="36"/>
      <c r="HP284" s="36"/>
      <c r="HQ284" s="36"/>
    </row>
    <row r="285" spans="1:225" x14ac:dyDescent="0.2">
      <c r="A285" s="32"/>
      <c r="B285" s="64"/>
      <c r="C285" s="55"/>
      <c r="BE285" s="40"/>
      <c r="BV285" s="40"/>
      <c r="CL285" s="40"/>
      <c r="HA285" s="36"/>
      <c r="HB285" s="36"/>
      <c r="HC285" s="36"/>
      <c r="HD285" s="36"/>
      <c r="HE285" s="36"/>
      <c r="HF285" s="36"/>
      <c r="HG285" s="36"/>
      <c r="HH285" s="36"/>
      <c r="HI285" s="36"/>
      <c r="HJ285" s="36"/>
      <c r="HK285" s="36"/>
      <c r="HL285" s="36"/>
      <c r="HM285" s="36"/>
      <c r="HN285" s="36"/>
      <c r="HO285" s="36"/>
      <c r="HP285" s="36"/>
      <c r="HQ285" s="36"/>
    </row>
    <row r="286" spans="1:225" x14ac:dyDescent="0.2">
      <c r="A286" s="32"/>
      <c r="B286" s="64"/>
      <c r="C286" s="55"/>
      <c r="BE286" s="40"/>
      <c r="BF286" s="40"/>
      <c r="BV286" s="40"/>
      <c r="BW286" s="40"/>
      <c r="CL286" s="40"/>
      <c r="CM286" s="40"/>
      <c r="HA286" s="36"/>
      <c r="HB286" s="36"/>
      <c r="HC286" s="36"/>
      <c r="HD286" s="36"/>
      <c r="HE286" s="36"/>
      <c r="HF286" s="36"/>
      <c r="HG286" s="36"/>
      <c r="HH286" s="36"/>
      <c r="HI286" s="36"/>
      <c r="HJ286" s="36"/>
      <c r="HK286" s="36"/>
      <c r="HL286" s="36"/>
      <c r="HM286" s="36"/>
      <c r="HN286" s="36"/>
      <c r="HO286" s="36"/>
      <c r="HP286" s="36"/>
      <c r="HQ286" s="36"/>
    </row>
    <row r="287" spans="1:225" x14ac:dyDescent="0.2">
      <c r="A287" s="32"/>
      <c r="B287" s="64"/>
      <c r="C287" s="55"/>
      <c r="BE287" s="40"/>
      <c r="BF287" s="40"/>
      <c r="BV287" s="40"/>
      <c r="BW287" s="40"/>
      <c r="CL287" s="40"/>
      <c r="CM287" s="40"/>
      <c r="HA287" s="36"/>
      <c r="HB287" s="36"/>
      <c r="HC287" s="36"/>
      <c r="HD287" s="36"/>
      <c r="HE287" s="36"/>
      <c r="HF287" s="36"/>
      <c r="HG287" s="36"/>
      <c r="HH287" s="36"/>
      <c r="HI287" s="36"/>
      <c r="HJ287" s="36"/>
      <c r="HK287" s="36"/>
      <c r="HL287" s="36"/>
      <c r="HM287" s="36"/>
      <c r="HN287" s="36"/>
      <c r="HO287" s="36"/>
      <c r="HP287" s="36"/>
      <c r="HQ287" s="36"/>
    </row>
    <row r="288" spans="1:225" x14ac:dyDescent="0.2">
      <c r="A288" s="32"/>
      <c r="B288" s="64"/>
      <c r="C288" s="55"/>
      <c r="BE288" s="40"/>
      <c r="BV288" s="40"/>
      <c r="CL288" s="40"/>
      <c r="HA288" s="36"/>
      <c r="HB288" s="36"/>
      <c r="HC288" s="36"/>
      <c r="HD288" s="36"/>
      <c r="HE288" s="36"/>
      <c r="HF288" s="36"/>
      <c r="HG288" s="36"/>
      <c r="HH288" s="36"/>
      <c r="HI288" s="36"/>
      <c r="HJ288" s="36"/>
      <c r="HK288" s="36"/>
      <c r="HL288" s="36"/>
      <c r="HM288" s="36"/>
      <c r="HN288" s="36"/>
      <c r="HO288" s="36"/>
      <c r="HP288" s="36"/>
      <c r="HQ288" s="36"/>
    </row>
    <row r="289" spans="1:225" x14ac:dyDescent="0.2">
      <c r="A289" s="32"/>
      <c r="B289" s="64"/>
      <c r="C289" s="55"/>
      <c r="BE289" s="40"/>
      <c r="BV289" s="40"/>
      <c r="CL289" s="40"/>
      <c r="HA289" s="36"/>
      <c r="HB289" s="36"/>
      <c r="HC289" s="36"/>
      <c r="HD289" s="36"/>
      <c r="HE289" s="36"/>
      <c r="HF289" s="36"/>
      <c r="HG289" s="36"/>
      <c r="HH289" s="36"/>
      <c r="HI289" s="36"/>
      <c r="HJ289" s="36"/>
      <c r="HK289" s="36"/>
      <c r="HL289" s="36"/>
      <c r="HM289" s="36"/>
      <c r="HN289" s="36"/>
      <c r="HO289" s="36"/>
      <c r="HP289" s="36"/>
      <c r="HQ289" s="36"/>
    </row>
    <row r="290" spans="1:225" x14ac:dyDescent="0.2">
      <c r="A290" s="32"/>
      <c r="B290" s="64"/>
      <c r="C290" s="55"/>
      <c r="BE290" s="40"/>
      <c r="BF290" s="40"/>
      <c r="BV290" s="40"/>
      <c r="BW290" s="40"/>
      <c r="CL290" s="40"/>
      <c r="CM290" s="40"/>
      <c r="HA290" s="36"/>
      <c r="HB290" s="36"/>
      <c r="HC290" s="36"/>
      <c r="HD290" s="36"/>
      <c r="HE290" s="36"/>
      <c r="HF290" s="36"/>
      <c r="HG290" s="36"/>
      <c r="HH290" s="36"/>
      <c r="HI290" s="36"/>
      <c r="HJ290" s="36"/>
      <c r="HK290" s="36"/>
      <c r="HL290" s="36"/>
      <c r="HM290" s="36"/>
      <c r="HN290" s="36"/>
      <c r="HO290" s="36"/>
      <c r="HP290" s="36"/>
      <c r="HQ290" s="36"/>
    </row>
    <row r="291" spans="1:225" x14ac:dyDescent="0.2">
      <c r="A291" s="32"/>
      <c r="B291" s="64"/>
      <c r="C291" s="55"/>
      <c r="BE291" s="40"/>
      <c r="BF291" s="40"/>
      <c r="BV291" s="40"/>
      <c r="BW291" s="40"/>
      <c r="CL291" s="40"/>
      <c r="CM291" s="40"/>
      <c r="HA291" s="36"/>
      <c r="HB291" s="36"/>
      <c r="HC291" s="36"/>
      <c r="HD291" s="36"/>
      <c r="HE291" s="36"/>
      <c r="HF291" s="36"/>
      <c r="HG291" s="36"/>
      <c r="HH291" s="36"/>
      <c r="HI291" s="36"/>
      <c r="HJ291" s="36"/>
      <c r="HK291" s="36"/>
      <c r="HL291" s="36"/>
      <c r="HM291" s="36"/>
      <c r="HN291" s="36"/>
      <c r="HO291" s="36"/>
      <c r="HP291" s="36"/>
      <c r="HQ291" s="36"/>
    </row>
    <row r="292" spans="1:225" x14ac:dyDescent="0.2">
      <c r="A292" s="32"/>
      <c r="B292" s="64"/>
      <c r="C292" s="55"/>
      <c r="BE292" s="40"/>
      <c r="BV292" s="40"/>
      <c r="CL292" s="40"/>
      <c r="HA292" s="36"/>
      <c r="HB292" s="36"/>
      <c r="HC292" s="36"/>
      <c r="HD292" s="36"/>
      <c r="HE292" s="36"/>
      <c r="HF292" s="36"/>
      <c r="HG292" s="36"/>
      <c r="HH292" s="36"/>
      <c r="HI292" s="36"/>
      <c r="HJ292" s="36"/>
      <c r="HK292" s="36"/>
      <c r="HL292" s="36"/>
      <c r="HM292" s="36"/>
      <c r="HN292" s="36"/>
      <c r="HO292" s="36"/>
      <c r="HP292" s="36"/>
      <c r="HQ292" s="36"/>
    </row>
    <row r="293" spans="1:225" x14ac:dyDescent="0.2">
      <c r="A293" s="32"/>
      <c r="B293" s="64"/>
      <c r="C293" s="55"/>
      <c r="BE293" s="40"/>
      <c r="BV293" s="40"/>
      <c r="CL293" s="40"/>
      <c r="HA293" s="36"/>
      <c r="HB293" s="36"/>
      <c r="HC293" s="36"/>
      <c r="HD293" s="36"/>
      <c r="HE293" s="36"/>
      <c r="HF293" s="36"/>
      <c r="HG293" s="36"/>
      <c r="HH293" s="36"/>
      <c r="HI293" s="36"/>
      <c r="HJ293" s="36"/>
      <c r="HK293" s="36"/>
      <c r="HL293" s="36"/>
      <c r="HM293" s="36"/>
      <c r="HN293" s="36"/>
      <c r="HO293" s="36"/>
      <c r="HP293" s="36"/>
      <c r="HQ293" s="36"/>
    </row>
    <row r="294" spans="1:225" x14ac:dyDescent="0.2">
      <c r="A294" s="32"/>
      <c r="B294" s="64"/>
      <c r="C294" s="55"/>
      <c r="BE294" s="40"/>
      <c r="BF294" s="40"/>
      <c r="BV294" s="40"/>
      <c r="BW294" s="40"/>
      <c r="CL294" s="40"/>
      <c r="CM294" s="40"/>
      <c r="HA294" s="36"/>
      <c r="HB294" s="36"/>
      <c r="HC294" s="36"/>
      <c r="HD294" s="36"/>
      <c r="HE294" s="36"/>
      <c r="HF294" s="36"/>
      <c r="HG294" s="36"/>
      <c r="HH294" s="36"/>
      <c r="HI294" s="36"/>
      <c r="HJ294" s="36"/>
      <c r="HK294" s="36"/>
      <c r="HL294" s="36"/>
      <c r="HM294" s="36"/>
      <c r="HN294" s="36"/>
      <c r="HO294" s="36"/>
      <c r="HP294" s="36"/>
      <c r="HQ294" s="36"/>
    </row>
    <row r="295" spans="1:225" x14ac:dyDescent="0.2">
      <c r="A295" s="32"/>
      <c r="B295" s="64"/>
      <c r="C295" s="55"/>
      <c r="BE295" s="40"/>
      <c r="BF295" s="40"/>
      <c r="BV295" s="40"/>
      <c r="BW295" s="40"/>
      <c r="CL295" s="40"/>
      <c r="CM295" s="40"/>
      <c r="HA295" s="36"/>
      <c r="HB295" s="36"/>
      <c r="HC295" s="36"/>
      <c r="HD295" s="36"/>
      <c r="HE295" s="36"/>
      <c r="HF295" s="36"/>
      <c r="HG295" s="36"/>
      <c r="HH295" s="36"/>
      <c r="HI295" s="36"/>
      <c r="HJ295" s="36"/>
      <c r="HK295" s="36"/>
      <c r="HL295" s="36"/>
      <c r="HM295" s="36"/>
      <c r="HN295" s="36"/>
      <c r="HO295" s="36"/>
      <c r="HP295" s="36"/>
      <c r="HQ295" s="36"/>
    </row>
    <row r="296" spans="1:225" x14ac:dyDescent="0.2">
      <c r="A296" s="32"/>
      <c r="B296" s="64"/>
      <c r="C296" s="55"/>
      <c r="BE296" s="40"/>
      <c r="BV296" s="40"/>
      <c r="CL296" s="40"/>
      <c r="HA296" s="36"/>
      <c r="HB296" s="36"/>
      <c r="HC296" s="36"/>
      <c r="HD296" s="36"/>
      <c r="HE296" s="36"/>
      <c r="HF296" s="36"/>
      <c r="HG296" s="36"/>
      <c r="HH296" s="36"/>
      <c r="HI296" s="36"/>
      <c r="HJ296" s="36"/>
      <c r="HK296" s="36"/>
      <c r="HL296" s="36"/>
      <c r="HM296" s="36"/>
      <c r="HN296" s="36"/>
      <c r="HO296" s="36"/>
      <c r="HP296" s="36"/>
      <c r="HQ296" s="36"/>
    </row>
    <row r="297" spans="1:225" x14ac:dyDescent="0.2">
      <c r="A297" s="32"/>
      <c r="B297" s="64"/>
      <c r="C297" s="55"/>
      <c r="BE297" s="40"/>
      <c r="BV297" s="40"/>
      <c r="CL297" s="40"/>
      <c r="HA297" s="36"/>
      <c r="HB297" s="36"/>
      <c r="HC297" s="36"/>
      <c r="HD297" s="36"/>
      <c r="HE297" s="36"/>
      <c r="HF297" s="36"/>
      <c r="HG297" s="36"/>
      <c r="HH297" s="36"/>
      <c r="HI297" s="36"/>
      <c r="HJ297" s="36"/>
      <c r="HK297" s="36"/>
      <c r="HL297" s="36"/>
      <c r="HM297" s="36"/>
      <c r="HN297" s="36"/>
      <c r="HO297" s="36"/>
      <c r="HP297" s="36"/>
      <c r="HQ297" s="36"/>
    </row>
    <row r="298" spans="1:225" x14ac:dyDescent="0.2">
      <c r="A298" s="32"/>
      <c r="B298" s="64"/>
      <c r="C298" s="55"/>
      <c r="BE298" s="40"/>
      <c r="BF298" s="40"/>
      <c r="BV298" s="40"/>
      <c r="BW298" s="40"/>
      <c r="CL298" s="40"/>
      <c r="CM298" s="40"/>
      <c r="HA298" s="36"/>
      <c r="HB298" s="36"/>
      <c r="HC298" s="36"/>
      <c r="HD298" s="36"/>
      <c r="HE298" s="36"/>
      <c r="HF298" s="36"/>
      <c r="HG298" s="36"/>
      <c r="HH298" s="36"/>
      <c r="HI298" s="36"/>
      <c r="HJ298" s="36"/>
      <c r="HK298" s="36"/>
      <c r="HL298" s="36"/>
      <c r="HM298" s="36"/>
      <c r="HN298" s="36"/>
      <c r="HO298" s="36"/>
      <c r="HP298" s="36"/>
      <c r="HQ298" s="36"/>
    </row>
    <row r="299" spans="1:225" x14ac:dyDescent="0.2">
      <c r="A299" s="32"/>
      <c r="B299" s="64"/>
      <c r="C299" s="55"/>
      <c r="BE299" s="40"/>
      <c r="BF299" s="40"/>
      <c r="BV299" s="40"/>
      <c r="BW299" s="40"/>
      <c r="CL299" s="40"/>
      <c r="CM299" s="40"/>
      <c r="HA299" s="36"/>
      <c r="HB299" s="36"/>
      <c r="HC299" s="36"/>
      <c r="HD299" s="36"/>
      <c r="HE299" s="36"/>
      <c r="HF299" s="36"/>
      <c r="HG299" s="36"/>
      <c r="HH299" s="36"/>
      <c r="HI299" s="36"/>
      <c r="HJ299" s="36"/>
      <c r="HK299" s="36"/>
      <c r="HL299" s="36"/>
      <c r="HM299" s="36"/>
      <c r="HN299" s="36"/>
      <c r="HO299" s="36"/>
      <c r="HP299" s="36"/>
      <c r="HQ299" s="36"/>
    </row>
    <row r="300" spans="1:225" x14ac:dyDescent="0.2">
      <c r="A300" s="32"/>
      <c r="B300" s="64"/>
      <c r="C300" s="55"/>
      <c r="BE300" s="40"/>
      <c r="BV300" s="40"/>
      <c r="CL300" s="40"/>
      <c r="HA300" s="36"/>
      <c r="HB300" s="36"/>
      <c r="HC300" s="36"/>
      <c r="HD300" s="36"/>
      <c r="HE300" s="36"/>
      <c r="HF300" s="36"/>
      <c r="HG300" s="36"/>
      <c r="HH300" s="36"/>
      <c r="HI300" s="36"/>
      <c r="HJ300" s="36"/>
      <c r="HK300" s="36"/>
      <c r="HL300" s="36"/>
      <c r="HM300" s="36"/>
      <c r="HN300" s="36"/>
      <c r="HO300" s="36"/>
      <c r="HP300" s="36"/>
      <c r="HQ300" s="36"/>
    </row>
    <row r="301" spans="1:225" x14ac:dyDescent="0.2">
      <c r="A301" s="32"/>
      <c r="B301" s="64"/>
      <c r="C301" s="55"/>
      <c r="BE301" s="40"/>
      <c r="BV301" s="40"/>
      <c r="CL301" s="40"/>
      <c r="HA301" s="36"/>
      <c r="HB301" s="36"/>
      <c r="HC301" s="36"/>
      <c r="HD301" s="36"/>
      <c r="HE301" s="36"/>
      <c r="HF301" s="36"/>
      <c r="HG301" s="36"/>
      <c r="HH301" s="36"/>
      <c r="HI301" s="36"/>
      <c r="HJ301" s="36"/>
      <c r="HK301" s="36"/>
      <c r="HL301" s="36"/>
      <c r="HM301" s="36"/>
      <c r="HN301" s="36"/>
      <c r="HO301" s="36"/>
      <c r="HP301" s="36"/>
      <c r="HQ301" s="36"/>
    </row>
    <row r="302" spans="1:225" x14ac:dyDescent="0.2">
      <c r="A302" s="32"/>
      <c r="B302" s="64"/>
      <c r="C302" s="55"/>
      <c r="BE302" s="40"/>
      <c r="BF302" s="40"/>
      <c r="BV302" s="40"/>
      <c r="BW302" s="40"/>
      <c r="CL302" s="40"/>
      <c r="CM302" s="40"/>
      <c r="HA302" s="36"/>
      <c r="HB302" s="36"/>
      <c r="HC302" s="36"/>
      <c r="HD302" s="36"/>
      <c r="HE302" s="36"/>
      <c r="HF302" s="36"/>
      <c r="HG302" s="36"/>
      <c r="HH302" s="36"/>
      <c r="HI302" s="36"/>
      <c r="HJ302" s="36"/>
      <c r="HK302" s="36"/>
      <c r="HL302" s="36"/>
      <c r="HM302" s="36"/>
      <c r="HN302" s="36"/>
      <c r="HO302" s="36"/>
      <c r="HP302" s="36"/>
      <c r="HQ302" s="36"/>
    </row>
    <row r="303" spans="1:225" x14ac:dyDescent="0.2">
      <c r="A303" s="32"/>
      <c r="B303" s="64"/>
      <c r="C303" s="55"/>
      <c r="BE303" s="40"/>
      <c r="BF303" s="40"/>
      <c r="BV303" s="40"/>
      <c r="BW303" s="40"/>
      <c r="CL303" s="40"/>
      <c r="CM303" s="40"/>
      <c r="HA303" s="36"/>
      <c r="HB303" s="36"/>
      <c r="HC303" s="36"/>
      <c r="HD303" s="36"/>
      <c r="HE303" s="36"/>
      <c r="HF303" s="36"/>
      <c r="HG303" s="36"/>
      <c r="HH303" s="36"/>
      <c r="HI303" s="36"/>
      <c r="HJ303" s="36"/>
      <c r="HK303" s="36"/>
      <c r="HL303" s="36"/>
      <c r="HM303" s="36"/>
      <c r="HN303" s="36"/>
      <c r="HO303" s="36"/>
      <c r="HP303" s="36"/>
      <c r="HQ303" s="36"/>
    </row>
    <row r="304" spans="1:225" x14ac:dyDescent="0.2">
      <c r="A304" s="32"/>
      <c r="B304" s="64"/>
      <c r="C304" s="55"/>
      <c r="BE304" s="40"/>
      <c r="BV304" s="40"/>
      <c r="CL304" s="40"/>
      <c r="HA304" s="36"/>
      <c r="HB304" s="36"/>
      <c r="HC304" s="36"/>
      <c r="HD304" s="36"/>
      <c r="HE304" s="36"/>
      <c r="HF304" s="36"/>
      <c r="HG304" s="36"/>
      <c r="HH304" s="36"/>
      <c r="HI304" s="36"/>
      <c r="HJ304" s="36"/>
      <c r="HK304" s="36"/>
      <c r="HL304" s="36"/>
      <c r="HM304" s="36"/>
      <c r="HN304" s="36"/>
      <c r="HO304" s="36"/>
      <c r="HP304" s="36"/>
      <c r="HQ304" s="36"/>
    </row>
    <row r="305" spans="1:225" x14ac:dyDescent="0.2">
      <c r="A305" s="32"/>
      <c r="B305" s="64"/>
      <c r="C305" s="55"/>
      <c r="BE305" s="40"/>
      <c r="BV305" s="40"/>
      <c r="CL305" s="40"/>
      <c r="HA305" s="36"/>
      <c r="HB305" s="36"/>
      <c r="HC305" s="36"/>
      <c r="HD305" s="36"/>
      <c r="HE305" s="36"/>
      <c r="HF305" s="36"/>
      <c r="HG305" s="36"/>
      <c r="HH305" s="36"/>
      <c r="HI305" s="36"/>
      <c r="HJ305" s="36"/>
      <c r="HK305" s="36"/>
      <c r="HL305" s="36"/>
      <c r="HM305" s="36"/>
      <c r="HN305" s="36"/>
      <c r="HO305" s="36"/>
      <c r="HP305" s="36"/>
      <c r="HQ305" s="36"/>
    </row>
    <row r="306" spans="1:225" x14ac:dyDescent="0.2">
      <c r="A306" s="32"/>
      <c r="B306" s="64"/>
      <c r="C306" s="55"/>
      <c r="BE306" s="40"/>
      <c r="BF306" s="40"/>
      <c r="BV306" s="40"/>
      <c r="BW306" s="40"/>
      <c r="CL306" s="40"/>
      <c r="CM306" s="40"/>
      <c r="HA306" s="36"/>
      <c r="HB306" s="36"/>
      <c r="HC306" s="36"/>
      <c r="HD306" s="36"/>
      <c r="HE306" s="36"/>
      <c r="HF306" s="36"/>
      <c r="HG306" s="36"/>
      <c r="HH306" s="36"/>
      <c r="HI306" s="36"/>
      <c r="HJ306" s="36"/>
      <c r="HK306" s="36"/>
      <c r="HL306" s="36"/>
      <c r="HM306" s="36"/>
      <c r="HN306" s="36"/>
      <c r="HO306" s="36"/>
      <c r="HP306" s="36"/>
      <c r="HQ306" s="36"/>
    </row>
    <row r="307" spans="1:225" x14ac:dyDescent="0.2">
      <c r="A307" s="32"/>
      <c r="B307" s="64"/>
      <c r="C307" s="55"/>
      <c r="BE307" s="40"/>
      <c r="BF307" s="40"/>
      <c r="BV307" s="40"/>
      <c r="BW307" s="40"/>
      <c r="CL307" s="40"/>
      <c r="CM307" s="40"/>
      <c r="HA307" s="36"/>
      <c r="HB307" s="36"/>
      <c r="HC307" s="36"/>
      <c r="HD307" s="36"/>
      <c r="HE307" s="36"/>
      <c r="HF307" s="36"/>
      <c r="HG307" s="36"/>
      <c r="HH307" s="36"/>
      <c r="HI307" s="36"/>
      <c r="HJ307" s="36"/>
      <c r="HK307" s="36"/>
      <c r="HL307" s="36"/>
      <c r="HM307" s="36"/>
      <c r="HN307" s="36"/>
      <c r="HO307" s="36"/>
      <c r="HP307" s="36"/>
      <c r="HQ307" s="36"/>
    </row>
    <row r="308" spans="1:225" x14ac:dyDescent="0.2">
      <c r="A308" s="32"/>
      <c r="B308" s="64"/>
      <c r="C308" s="55"/>
      <c r="BE308" s="40"/>
      <c r="BV308" s="40"/>
      <c r="CL308" s="40"/>
      <c r="HA308" s="36"/>
      <c r="HB308" s="36"/>
      <c r="HC308" s="36"/>
      <c r="HD308" s="36"/>
      <c r="HE308" s="36"/>
      <c r="HF308" s="36"/>
      <c r="HG308" s="36"/>
      <c r="HH308" s="36"/>
      <c r="HI308" s="36"/>
      <c r="HJ308" s="36"/>
      <c r="HK308" s="36"/>
      <c r="HL308" s="36"/>
      <c r="HM308" s="36"/>
      <c r="HN308" s="36"/>
      <c r="HO308" s="36"/>
      <c r="HP308" s="36"/>
      <c r="HQ308" s="36"/>
    </row>
    <row r="309" spans="1:225" x14ac:dyDescent="0.2">
      <c r="A309" s="32"/>
      <c r="B309" s="64"/>
      <c r="C309" s="55"/>
      <c r="BE309" s="40"/>
      <c r="BV309" s="40"/>
      <c r="CL309" s="40"/>
      <c r="HA309" s="36"/>
      <c r="HB309" s="36"/>
      <c r="HC309" s="36"/>
      <c r="HD309" s="36"/>
      <c r="HE309" s="36"/>
      <c r="HF309" s="36"/>
      <c r="HG309" s="36"/>
      <c r="HH309" s="36"/>
      <c r="HI309" s="36"/>
      <c r="HJ309" s="36"/>
      <c r="HK309" s="36"/>
      <c r="HL309" s="36"/>
      <c r="HM309" s="36"/>
      <c r="HN309" s="36"/>
      <c r="HO309" s="36"/>
      <c r="HP309" s="36"/>
      <c r="HQ309" s="36"/>
    </row>
    <row r="310" spans="1:225" x14ac:dyDescent="0.2">
      <c r="A310" s="32"/>
      <c r="B310" s="64"/>
      <c r="C310" s="55"/>
      <c r="BE310" s="40"/>
      <c r="BF310" s="40"/>
      <c r="BV310" s="40"/>
      <c r="BW310" s="40"/>
      <c r="CL310" s="40"/>
      <c r="CM310" s="40"/>
      <c r="HA310" s="36"/>
      <c r="HB310" s="36"/>
      <c r="HC310" s="36"/>
      <c r="HD310" s="36"/>
      <c r="HE310" s="36"/>
      <c r="HF310" s="36"/>
      <c r="HG310" s="36"/>
      <c r="HH310" s="36"/>
      <c r="HI310" s="36"/>
      <c r="HJ310" s="36"/>
      <c r="HK310" s="36"/>
      <c r="HL310" s="36"/>
      <c r="HM310" s="36"/>
      <c r="HN310" s="36"/>
      <c r="HO310" s="36"/>
      <c r="HP310" s="36"/>
      <c r="HQ310" s="36"/>
    </row>
    <row r="311" spans="1:225" x14ac:dyDescent="0.2">
      <c r="A311" s="32"/>
      <c r="B311" s="64"/>
      <c r="C311" s="55"/>
      <c r="BE311" s="40"/>
      <c r="BF311" s="40"/>
      <c r="BV311" s="40"/>
      <c r="BW311" s="40"/>
      <c r="CL311" s="40"/>
      <c r="CM311" s="40"/>
      <c r="HA311" s="36"/>
      <c r="HB311" s="36"/>
      <c r="HC311" s="36"/>
      <c r="HD311" s="36"/>
      <c r="HE311" s="36"/>
      <c r="HF311" s="36"/>
      <c r="HG311" s="36"/>
      <c r="HH311" s="36"/>
      <c r="HI311" s="36"/>
      <c r="HJ311" s="36"/>
      <c r="HK311" s="36"/>
      <c r="HL311" s="36"/>
      <c r="HM311" s="36"/>
      <c r="HN311" s="36"/>
      <c r="HO311" s="36"/>
      <c r="HP311" s="36"/>
      <c r="HQ311" s="36"/>
    </row>
    <row r="312" spans="1:225" x14ac:dyDescent="0.2">
      <c r="A312" s="32"/>
      <c r="B312" s="64"/>
      <c r="C312" s="55"/>
      <c r="BE312" s="40"/>
      <c r="BV312" s="40"/>
      <c r="CL312" s="40"/>
      <c r="HA312" s="36"/>
      <c r="HB312" s="36"/>
      <c r="HC312" s="36"/>
      <c r="HD312" s="36"/>
      <c r="HE312" s="36"/>
      <c r="HF312" s="36"/>
      <c r="HG312" s="36"/>
      <c r="HH312" s="36"/>
      <c r="HI312" s="36"/>
      <c r="HJ312" s="36"/>
      <c r="HK312" s="36"/>
      <c r="HL312" s="36"/>
      <c r="HM312" s="36"/>
      <c r="HN312" s="36"/>
      <c r="HO312" s="36"/>
      <c r="HP312" s="36"/>
      <c r="HQ312" s="36"/>
    </row>
    <row r="313" spans="1:225" x14ac:dyDescent="0.2">
      <c r="A313" s="32"/>
      <c r="B313" s="64"/>
      <c r="C313" s="55"/>
      <c r="BE313" s="40"/>
      <c r="BV313" s="40"/>
      <c r="CL313" s="40"/>
      <c r="HA313" s="36"/>
      <c r="HB313" s="36"/>
      <c r="HC313" s="36"/>
      <c r="HD313" s="36"/>
      <c r="HE313" s="36"/>
      <c r="HF313" s="36"/>
      <c r="HG313" s="36"/>
      <c r="HH313" s="36"/>
      <c r="HI313" s="36"/>
      <c r="HJ313" s="36"/>
      <c r="HK313" s="36"/>
      <c r="HL313" s="36"/>
      <c r="HM313" s="36"/>
      <c r="HN313" s="36"/>
      <c r="HO313" s="36"/>
      <c r="HP313" s="36"/>
      <c r="HQ313" s="36"/>
    </row>
    <row r="314" spans="1:225" x14ac:dyDescent="0.2">
      <c r="A314" s="32"/>
      <c r="B314" s="64"/>
      <c r="C314" s="55"/>
      <c r="BE314" s="40"/>
      <c r="BF314" s="40"/>
      <c r="BV314" s="40"/>
      <c r="BW314" s="40"/>
      <c r="CL314" s="40"/>
      <c r="CM314" s="40"/>
      <c r="HA314" s="36"/>
      <c r="HB314" s="36"/>
      <c r="HC314" s="36"/>
      <c r="HD314" s="36"/>
      <c r="HE314" s="36"/>
      <c r="HF314" s="36"/>
      <c r="HG314" s="36"/>
      <c r="HH314" s="36"/>
      <c r="HI314" s="36"/>
      <c r="HJ314" s="36"/>
      <c r="HK314" s="36"/>
      <c r="HL314" s="36"/>
      <c r="HM314" s="36"/>
      <c r="HN314" s="36"/>
      <c r="HO314" s="36"/>
      <c r="HP314" s="36"/>
      <c r="HQ314" s="36"/>
    </row>
    <row r="315" spans="1:225" x14ac:dyDescent="0.2">
      <c r="A315" s="32"/>
      <c r="B315" s="64"/>
      <c r="C315" s="55"/>
      <c r="BE315" s="40"/>
      <c r="BF315" s="40"/>
      <c r="BV315" s="40"/>
      <c r="BW315" s="40"/>
      <c r="CL315" s="40"/>
      <c r="CM315" s="40"/>
      <c r="HA315" s="36"/>
      <c r="HB315" s="36"/>
      <c r="HC315" s="36"/>
      <c r="HD315" s="36"/>
      <c r="HE315" s="36"/>
      <c r="HF315" s="36"/>
      <c r="HG315" s="36"/>
      <c r="HH315" s="36"/>
      <c r="HI315" s="36"/>
      <c r="HJ315" s="36"/>
      <c r="HK315" s="36"/>
      <c r="HL315" s="36"/>
      <c r="HM315" s="36"/>
      <c r="HN315" s="36"/>
      <c r="HO315" s="36"/>
      <c r="HP315" s="36"/>
      <c r="HQ315" s="36"/>
    </row>
    <row r="316" spans="1:225" x14ac:dyDescent="0.2">
      <c r="A316" s="32"/>
      <c r="B316" s="64"/>
      <c r="C316" s="55"/>
      <c r="BE316" s="40"/>
      <c r="BV316" s="40"/>
      <c r="CL316" s="40"/>
      <c r="HA316" s="36"/>
      <c r="HB316" s="36"/>
      <c r="HC316" s="36"/>
      <c r="HD316" s="36"/>
      <c r="HE316" s="36"/>
      <c r="HF316" s="36"/>
      <c r="HG316" s="36"/>
      <c r="HH316" s="36"/>
      <c r="HI316" s="36"/>
      <c r="HJ316" s="36"/>
      <c r="HK316" s="36"/>
      <c r="HL316" s="36"/>
      <c r="HM316" s="36"/>
      <c r="HN316" s="36"/>
      <c r="HO316" s="36"/>
      <c r="HP316" s="36"/>
      <c r="HQ316" s="36"/>
    </row>
    <row r="317" spans="1:225" x14ac:dyDescent="0.2">
      <c r="A317" s="32"/>
      <c r="B317" s="64"/>
      <c r="C317" s="55"/>
      <c r="BE317" s="40"/>
      <c r="BV317" s="40"/>
      <c r="CL317" s="40"/>
      <c r="HA317" s="36"/>
      <c r="HB317" s="36"/>
      <c r="HC317" s="36"/>
      <c r="HD317" s="36"/>
      <c r="HE317" s="36"/>
      <c r="HF317" s="36"/>
      <c r="HG317" s="36"/>
      <c r="HH317" s="36"/>
      <c r="HI317" s="36"/>
      <c r="HJ317" s="36"/>
      <c r="HK317" s="36"/>
      <c r="HL317" s="36"/>
      <c r="HM317" s="36"/>
      <c r="HN317" s="36"/>
      <c r="HO317" s="36"/>
      <c r="HP317" s="36"/>
      <c r="HQ317" s="36"/>
    </row>
    <row r="318" spans="1:225" x14ac:dyDescent="0.2">
      <c r="A318" s="32"/>
      <c r="B318" s="64"/>
      <c r="C318" s="55"/>
      <c r="BE318" s="40"/>
      <c r="BF318" s="40"/>
      <c r="BV318" s="40"/>
      <c r="BW318" s="40"/>
      <c r="CL318" s="40"/>
      <c r="CM318" s="40"/>
      <c r="HA318" s="36"/>
      <c r="HB318" s="36"/>
      <c r="HC318" s="36"/>
      <c r="HD318" s="36"/>
      <c r="HE318" s="36"/>
      <c r="HF318" s="36"/>
      <c r="HG318" s="36"/>
      <c r="HH318" s="36"/>
      <c r="HI318" s="36"/>
      <c r="HJ318" s="36"/>
      <c r="HK318" s="36"/>
      <c r="HL318" s="36"/>
      <c r="HM318" s="36"/>
      <c r="HN318" s="36"/>
      <c r="HO318" s="36"/>
      <c r="HP318" s="36"/>
      <c r="HQ318" s="36"/>
    </row>
    <row r="319" spans="1:225" x14ac:dyDescent="0.2">
      <c r="A319" s="32"/>
      <c r="B319" s="64"/>
      <c r="C319" s="55"/>
      <c r="BE319" s="40"/>
      <c r="BF319" s="40"/>
      <c r="BV319" s="40"/>
      <c r="BW319" s="40"/>
      <c r="CL319" s="40"/>
      <c r="CM319" s="40"/>
      <c r="HA319" s="36"/>
      <c r="HB319" s="36"/>
      <c r="HC319" s="36"/>
      <c r="HD319" s="36"/>
      <c r="HE319" s="36"/>
      <c r="HF319" s="36"/>
      <c r="HG319" s="36"/>
      <c r="HH319" s="36"/>
      <c r="HI319" s="36"/>
      <c r="HJ319" s="36"/>
      <c r="HK319" s="36"/>
      <c r="HL319" s="36"/>
      <c r="HM319" s="36"/>
      <c r="HN319" s="36"/>
      <c r="HO319" s="36"/>
      <c r="HP319" s="36"/>
      <c r="HQ319" s="36"/>
    </row>
    <row r="320" spans="1:225" x14ac:dyDescent="0.2">
      <c r="A320" s="32"/>
      <c r="B320" s="64"/>
      <c r="C320" s="55"/>
      <c r="BE320" s="40"/>
      <c r="BV320" s="40"/>
      <c r="CL320" s="40"/>
      <c r="HA320" s="36"/>
      <c r="HB320" s="36"/>
      <c r="HC320" s="36"/>
      <c r="HD320" s="36"/>
      <c r="HE320" s="36"/>
      <c r="HF320" s="36"/>
      <c r="HG320" s="36"/>
      <c r="HH320" s="36"/>
      <c r="HI320" s="36"/>
      <c r="HJ320" s="36"/>
      <c r="HK320" s="36"/>
      <c r="HL320" s="36"/>
      <c r="HM320" s="36"/>
      <c r="HN320" s="36"/>
      <c r="HO320" s="36"/>
      <c r="HP320" s="36"/>
      <c r="HQ320" s="36"/>
    </row>
    <row r="321" spans="1:225" x14ac:dyDescent="0.2">
      <c r="A321" s="32"/>
      <c r="B321" s="64"/>
      <c r="C321" s="55"/>
      <c r="BE321" s="40"/>
      <c r="BV321" s="40"/>
      <c r="CL321" s="40"/>
      <c r="HA321" s="36"/>
      <c r="HB321" s="36"/>
      <c r="HC321" s="36"/>
      <c r="HD321" s="36"/>
      <c r="HE321" s="36"/>
      <c r="HF321" s="36"/>
      <c r="HG321" s="36"/>
      <c r="HH321" s="36"/>
      <c r="HI321" s="36"/>
      <c r="HJ321" s="36"/>
      <c r="HK321" s="36"/>
      <c r="HL321" s="36"/>
      <c r="HM321" s="36"/>
      <c r="HN321" s="36"/>
      <c r="HO321" s="36"/>
      <c r="HP321" s="36"/>
      <c r="HQ321" s="36"/>
    </row>
    <row r="322" spans="1:225" x14ac:dyDescent="0.2">
      <c r="A322" s="32"/>
      <c r="B322" s="64"/>
      <c r="C322" s="55"/>
      <c r="BE322" s="40"/>
      <c r="BF322" s="40"/>
      <c r="BV322" s="40"/>
      <c r="BW322" s="40"/>
      <c r="CL322" s="40"/>
      <c r="CM322" s="40"/>
      <c r="HA322" s="36"/>
      <c r="HB322" s="36"/>
      <c r="HC322" s="36"/>
      <c r="HD322" s="36"/>
      <c r="HE322" s="36"/>
      <c r="HF322" s="36"/>
      <c r="HG322" s="36"/>
      <c r="HH322" s="36"/>
      <c r="HI322" s="36"/>
      <c r="HJ322" s="36"/>
      <c r="HK322" s="36"/>
      <c r="HL322" s="36"/>
      <c r="HM322" s="36"/>
      <c r="HN322" s="36"/>
      <c r="HO322" s="36"/>
      <c r="HP322" s="36"/>
      <c r="HQ322" s="36"/>
    </row>
    <row r="323" spans="1:225" x14ac:dyDescent="0.2">
      <c r="A323" s="32"/>
      <c r="B323" s="64"/>
      <c r="C323" s="55"/>
      <c r="BE323" s="40"/>
      <c r="BF323" s="40"/>
      <c r="BV323" s="40"/>
      <c r="BW323" s="40"/>
      <c r="CL323" s="40"/>
      <c r="CM323" s="40"/>
      <c r="HA323" s="36"/>
      <c r="HB323" s="36"/>
      <c r="HC323" s="36"/>
      <c r="HD323" s="36"/>
      <c r="HE323" s="36"/>
      <c r="HF323" s="36"/>
      <c r="HG323" s="36"/>
      <c r="HH323" s="36"/>
      <c r="HI323" s="36"/>
      <c r="HJ323" s="36"/>
      <c r="HK323" s="36"/>
      <c r="HL323" s="36"/>
      <c r="HM323" s="36"/>
      <c r="HN323" s="36"/>
      <c r="HO323" s="36"/>
      <c r="HP323" s="36"/>
      <c r="HQ323" s="36"/>
    </row>
    <row r="324" spans="1:225" x14ac:dyDescent="0.2">
      <c r="A324" s="32"/>
      <c r="B324" s="64"/>
      <c r="C324" s="55"/>
      <c r="BE324" s="40"/>
      <c r="BV324" s="40"/>
      <c r="CL324" s="40"/>
      <c r="HA324" s="36"/>
      <c r="HB324" s="36"/>
      <c r="HC324" s="36"/>
      <c r="HD324" s="36"/>
      <c r="HE324" s="36"/>
      <c r="HF324" s="36"/>
      <c r="HG324" s="36"/>
      <c r="HH324" s="36"/>
      <c r="HI324" s="36"/>
      <c r="HJ324" s="36"/>
      <c r="HK324" s="36"/>
      <c r="HL324" s="36"/>
      <c r="HM324" s="36"/>
      <c r="HN324" s="36"/>
      <c r="HO324" s="36"/>
      <c r="HP324" s="36"/>
      <c r="HQ324" s="36"/>
    </row>
    <row r="325" spans="1:225" x14ac:dyDescent="0.2">
      <c r="A325" s="32"/>
      <c r="B325" s="64"/>
      <c r="C325" s="55"/>
      <c r="BE325" s="40"/>
      <c r="BV325" s="40"/>
      <c r="CL325" s="40"/>
      <c r="HA325" s="36"/>
      <c r="HB325" s="36"/>
      <c r="HC325" s="36"/>
      <c r="HD325" s="36"/>
      <c r="HE325" s="36"/>
      <c r="HF325" s="36"/>
      <c r="HG325" s="36"/>
      <c r="HH325" s="36"/>
      <c r="HI325" s="36"/>
      <c r="HJ325" s="36"/>
      <c r="HK325" s="36"/>
      <c r="HL325" s="36"/>
      <c r="HM325" s="36"/>
      <c r="HN325" s="36"/>
      <c r="HO325" s="36"/>
      <c r="HP325" s="36"/>
      <c r="HQ325" s="36"/>
    </row>
    <row r="326" spans="1:225" x14ac:dyDescent="0.2">
      <c r="A326" s="32"/>
      <c r="B326" s="64"/>
      <c r="C326" s="55"/>
      <c r="BE326" s="40"/>
      <c r="BF326" s="40"/>
      <c r="BV326" s="40"/>
      <c r="BW326" s="40"/>
      <c r="CL326" s="40"/>
      <c r="CM326" s="40"/>
      <c r="HA326" s="36"/>
      <c r="HB326" s="36"/>
      <c r="HC326" s="36"/>
      <c r="HD326" s="36"/>
      <c r="HE326" s="36"/>
      <c r="HF326" s="36"/>
      <c r="HG326" s="36"/>
      <c r="HH326" s="36"/>
      <c r="HI326" s="36"/>
      <c r="HJ326" s="36"/>
      <c r="HK326" s="36"/>
      <c r="HL326" s="36"/>
      <c r="HM326" s="36"/>
      <c r="HN326" s="36"/>
      <c r="HO326" s="36"/>
      <c r="HP326" s="36"/>
      <c r="HQ326" s="36"/>
    </row>
    <row r="327" spans="1:225" x14ac:dyDescent="0.2">
      <c r="A327" s="32"/>
      <c r="B327" s="64"/>
      <c r="C327" s="55"/>
      <c r="BE327" s="40"/>
      <c r="BF327" s="40"/>
      <c r="BV327" s="40"/>
      <c r="BW327" s="40"/>
      <c r="CL327" s="40"/>
      <c r="CM327" s="40"/>
      <c r="HA327" s="36"/>
      <c r="HB327" s="36"/>
      <c r="HC327" s="36"/>
      <c r="HD327" s="36"/>
      <c r="HE327" s="36"/>
      <c r="HF327" s="36"/>
      <c r="HG327" s="36"/>
      <c r="HH327" s="36"/>
      <c r="HI327" s="36"/>
      <c r="HJ327" s="36"/>
      <c r="HK327" s="36"/>
      <c r="HL327" s="36"/>
      <c r="HM327" s="36"/>
      <c r="HN327" s="36"/>
      <c r="HO327" s="36"/>
      <c r="HP327" s="36"/>
      <c r="HQ327" s="36"/>
    </row>
    <row r="328" spans="1:225" x14ac:dyDescent="0.2">
      <c r="A328" s="32"/>
      <c r="B328" s="64"/>
      <c r="C328" s="55"/>
      <c r="BE328" s="40"/>
      <c r="BV328" s="40"/>
      <c r="CL328" s="40"/>
      <c r="HA328" s="36"/>
      <c r="HB328" s="36"/>
      <c r="HC328" s="36"/>
      <c r="HD328" s="36"/>
      <c r="HE328" s="36"/>
      <c r="HF328" s="36"/>
      <c r="HG328" s="36"/>
      <c r="HH328" s="36"/>
      <c r="HI328" s="36"/>
      <c r="HJ328" s="36"/>
      <c r="HK328" s="36"/>
      <c r="HL328" s="36"/>
      <c r="HM328" s="36"/>
      <c r="HN328" s="36"/>
      <c r="HO328" s="36"/>
      <c r="HP328" s="36"/>
      <c r="HQ328" s="36"/>
    </row>
    <row r="329" spans="1:225" x14ac:dyDescent="0.2">
      <c r="A329" s="32"/>
      <c r="B329" s="64"/>
      <c r="C329" s="55"/>
      <c r="BE329" s="40"/>
      <c r="BV329" s="40"/>
      <c r="CL329" s="40"/>
      <c r="HA329" s="36"/>
      <c r="HB329" s="36"/>
      <c r="HC329" s="36"/>
      <c r="HD329" s="36"/>
      <c r="HE329" s="36"/>
      <c r="HF329" s="36"/>
      <c r="HG329" s="36"/>
      <c r="HH329" s="36"/>
      <c r="HI329" s="36"/>
      <c r="HJ329" s="36"/>
      <c r="HK329" s="36"/>
      <c r="HL329" s="36"/>
      <c r="HM329" s="36"/>
      <c r="HN329" s="36"/>
      <c r="HO329" s="36"/>
      <c r="HP329" s="36"/>
      <c r="HQ329" s="36"/>
    </row>
    <row r="330" spans="1:225" x14ac:dyDescent="0.2">
      <c r="A330" s="32"/>
      <c r="B330" s="64"/>
      <c r="C330" s="55"/>
      <c r="BE330" s="40"/>
      <c r="BF330" s="40"/>
      <c r="BV330" s="40"/>
      <c r="BW330" s="40"/>
      <c r="CL330" s="40"/>
      <c r="CM330" s="40"/>
      <c r="HA330" s="36"/>
      <c r="HB330" s="36"/>
      <c r="HC330" s="36"/>
      <c r="HD330" s="36"/>
      <c r="HE330" s="36"/>
      <c r="HF330" s="36"/>
      <c r="HG330" s="36"/>
      <c r="HH330" s="36"/>
      <c r="HI330" s="36"/>
      <c r="HJ330" s="36"/>
      <c r="HK330" s="36"/>
      <c r="HL330" s="36"/>
      <c r="HM330" s="36"/>
      <c r="HN330" s="36"/>
      <c r="HO330" s="36"/>
      <c r="HP330" s="36"/>
      <c r="HQ330" s="36"/>
    </row>
    <row r="331" spans="1:225" x14ac:dyDescent="0.2">
      <c r="A331" s="32"/>
      <c r="B331" s="64"/>
      <c r="C331" s="55"/>
      <c r="BE331" s="40"/>
      <c r="BF331" s="40"/>
      <c r="BV331" s="40"/>
      <c r="BW331" s="40"/>
      <c r="CL331" s="40"/>
      <c r="CM331" s="40"/>
      <c r="HA331" s="36"/>
      <c r="HB331" s="36"/>
      <c r="HC331" s="36"/>
      <c r="HD331" s="36"/>
      <c r="HE331" s="36"/>
      <c r="HF331" s="36"/>
      <c r="HG331" s="36"/>
      <c r="HH331" s="36"/>
      <c r="HI331" s="36"/>
      <c r="HJ331" s="36"/>
      <c r="HK331" s="36"/>
      <c r="HL331" s="36"/>
      <c r="HM331" s="36"/>
      <c r="HN331" s="36"/>
      <c r="HO331" s="36"/>
      <c r="HP331" s="36"/>
      <c r="HQ331" s="36"/>
    </row>
    <row r="332" spans="1:225" x14ac:dyDescent="0.2">
      <c r="A332" s="32"/>
      <c r="B332" s="64"/>
      <c r="C332" s="55"/>
      <c r="BE332" s="40"/>
      <c r="BV332" s="40"/>
      <c r="CL332" s="40"/>
      <c r="HA332" s="36"/>
      <c r="HB332" s="36"/>
      <c r="HC332" s="36"/>
      <c r="HD332" s="36"/>
      <c r="HE332" s="36"/>
      <c r="HF332" s="36"/>
      <c r="HG332" s="36"/>
      <c r="HH332" s="36"/>
      <c r="HI332" s="36"/>
      <c r="HJ332" s="36"/>
      <c r="HK332" s="36"/>
      <c r="HL332" s="36"/>
      <c r="HM332" s="36"/>
      <c r="HN332" s="36"/>
      <c r="HO332" s="36"/>
      <c r="HP332" s="36"/>
      <c r="HQ332" s="36"/>
    </row>
    <row r="333" spans="1:225" x14ac:dyDescent="0.2">
      <c r="A333" s="32"/>
      <c r="B333" s="64"/>
      <c r="C333" s="55"/>
      <c r="BE333" s="40"/>
      <c r="BV333" s="40"/>
      <c r="CL333" s="40"/>
      <c r="HA333" s="36"/>
      <c r="HB333" s="36"/>
      <c r="HC333" s="36"/>
      <c r="HD333" s="36"/>
      <c r="HE333" s="36"/>
      <c r="HF333" s="36"/>
      <c r="HG333" s="36"/>
      <c r="HH333" s="36"/>
      <c r="HI333" s="36"/>
      <c r="HJ333" s="36"/>
      <c r="HK333" s="36"/>
      <c r="HL333" s="36"/>
      <c r="HM333" s="36"/>
      <c r="HN333" s="36"/>
      <c r="HO333" s="36"/>
      <c r="HP333" s="36"/>
      <c r="HQ333" s="36"/>
    </row>
    <row r="334" spans="1:225" x14ac:dyDescent="0.2">
      <c r="A334" s="32"/>
      <c r="B334" s="64"/>
      <c r="C334" s="55"/>
      <c r="BE334" s="40"/>
      <c r="BF334" s="40"/>
      <c r="BV334" s="40"/>
      <c r="BW334" s="40"/>
      <c r="CL334" s="40"/>
      <c r="CM334" s="40"/>
      <c r="HA334" s="36"/>
      <c r="HB334" s="36"/>
      <c r="HC334" s="36"/>
      <c r="HD334" s="36"/>
      <c r="HE334" s="36"/>
      <c r="HF334" s="36"/>
      <c r="HG334" s="36"/>
      <c r="HH334" s="36"/>
      <c r="HI334" s="36"/>
      <c r="HJ334" s="36"/>
      <c r="HK334" s="36"/>
      <c r="HL334" s="36"/>
      <c r="HM334" s="36"/>
      <c r="HN334" s="36"/>
      <c r="HO334" s="36"/>
      <c r="HP334" s="36"/>
      <c r="HQ334" s="36"/>
    </row>
    <row r="335" spans="1:225" x14ac:dyDescent="0.2">
      <c r="A335" s="32"/>
      <c r="B335" s="64"/>
      <c r="C335" s="55"/>
      <c r="BE335" s="40"/>
      <c r="BF335" s="40"/>
      <c r="BV335" s="40"/>
      <c r="BW335" s="40"/>
      <c r="CL335" s="40"/>
      <c r="CM335" s="40"/>
      <c r="HA335" s="36"/>
      <c r="HB335" s="36"/>
      <c r="HC335" s="36"/>
      <c r="HD335" s="36"/>
      <c r="HE335" s="36"/>
      <c r="HF335" s="36"/>
      <c r="HG335" s="36"/>
      <c r="HH335" s="36"/>
      <c r="HI335" s="36"/>
      <c r="HJ335" s="36"/>
      <c r="HK335" s="36"/>
      <c r="HL335" s="36"/>
      <c r="HM335" s="36"/>
      <c r="HN335" s="36"/>
      <c r="HO335" s="36"/>
      <c r="HP335" s="36"/>
      <c r="HQ335" s="36"/>
    </row>
    <row r="336" spans="1:225" x14ac:dyDescent="0.2">
      <c r="A336" s="32"/>
      <c r="B336" s="64"/>
      <c r="C336" s="55"/>
      <c r="BE336" s="40"/>
      <c r="BV336" s="40"/>
      <c r="CL336" s="40"/>
      <c r="HA336" s="36"/>
      <c r="HB336" s="36"/>
      <c r="HC336" s="36"/>
      <c r="HD336" s="36"/>
      <c r="HE336" s="36"/>
      <c r="HF336" s="36"/>
      <c r="HG336" s="36"/>
      <c r="HH336" s="36"/>
      <c r="HI336" s="36"/>
      <c r="HJ336" s="36"/>
      <c r="HK336" s="36"/>
      <c r="HL336" s="36"/>
      <c r="HM336" s="36"/>
      <c r="HN336" s="36"/>
      <c r="HO336" s="36"/>
      <c r="HP336" s="36"/>
      <c r="HQ336" s="36"/>
    </row>
    <row r="337" spans="1:225" x14ac:dyDescent="0.2">
      <c r="A337" s="32"/>
      <c r="B337" s="64"/>
      <c r="C337" s="55"/>
      <c r="BE337" s="40"/>
      <c r="BV337" s="40"/>
      <c r="CL337" s="40"/>
      <c r="HA337" s="36"/>
      <c r="HB337" s="36"/>
      <c r="HC337" s="36"/>
      <c r="HD337" s="36"/>
      <c r="HE337" s="36"/>
      <c r="HF337" s="36"/>
      <c r="HG337" s="36"/>
      <c r="HH337" s="36"/>
      <c r="HI337" s="36"/>
      <c r="HJ337" s="36"/>
      <c r="HK337" s="36"/>
      <c r="HL337" s="36"/>
      <c r="HM337" s="36"/>
      <c r="HN337" s="36"/>
      <c r="HO337" s="36"/>
      <c r="HP337" s="36"/>
      <c r="HQ337" s="36"/>
    </row>
    <row r="338" spans="1:225" x14ac:dyDescent="0.2">
      <c r="A338" s="32"/>
      <c r="B338" s="64"/>
      <c r="C338" s="55"/>
      <c r="BE338" s="40"/>
      <c r="BF338" s="40"/>
      <c r="BV338" s="40"/>
      <c r="BW338" s="40"/>
      <c r="CL338" s="40"/>
      <c r="CM338" s="40"/>
      <c r="HA338" s="36"/>
      <c r="HB338" s="36"/>
      <c r="HC338" s="36"/>
      <c r="HD338" s="36"/>
      <c r="HE338" s="36"/>
      <c r="HF338" s="36"/>
      <c r="HG338" s="36"/>
      <c r="HH338" s="36"/>
      <c r="HI338" s="36"/>
      <c r="HJ338" s="36"/>
      <c r="HK338" s="36"/>
      <c r="HL338" s="36"/>
      <c r="HM338" s="36"/>
      <c r="HN338" s="36"/>
      <c r="HO338" s="36"/>
      <c r="HP338" s="36"/>
      <c r="HQ338" s="36"/>
    </row>
    <row r="339" spans="1:225" x14ac:dyDescent="0.2">
      <c r="A339" s="32"/>
      <c r="B339" s="64"/>
      <c r="C339" s="55"/>
      <c r="BE339" s="40"/>
      <c r="BF339" s="40"/>
      <c r="BV339" s="40"/>
      <c r="BW339" s="40"/>
      <c r="CL339" s="40"/>
      <c r="CM339" s="40"/>
      <c r="HA339" s="36"/>
      <c r="HB339" s="36"/>
      <c r="HC339" s="36"/>
      <c r="HD339" s="36"/>
      <c r="HE339" s="36"/>
      <c r="HF339" s="36"/>
      <c r="HG339" s="36"/>
      <c r="HH339" s="36"/>
      <c r="HI339" s="36"/>
      <c r="HJ339" s="36"/>
      <c r="HK339" s="36"/>
      <c r="HL339" s="36"/>
      <c r="HM339" s="36"/>
      <c r="HN339" s="36"/>
      <c r="HO339" s="36"/>
      <c r="HP339" s="36"/>
      <c r="HQ339" s="36"/>
    </row>
    <row r="340" spans="1:225" x14ac:dyDescent="0.2">
      <c r="A340" s="32"/>
      <c r="B340" s="64"/>
      <c r="C340" s="55"/>
      <c r="BE340" s="40"/>
      <c r="BV340" s="40"/>
      <c r="CL340" s="40"/>
      <c r="HA340" s="36"/>
      <c r="HB340" s="36"/>
      <c r="HC340" s="36"/>
      <c r="HD340" s="36"/>
      <c r="HE340" s="36"/>
      <c r="HF340" s="36"/>
      <c r="HG340" s="36"/>
      <c r="HH340" s="36"/>
      <c r="HI340" s="36"/>
      <c r="HJ340" s="36"/>
      <c r="HK340" s="36"/>
      <c r="HL340" s="36"/>
      <c r="HM340" s="36"/>
      <c r="HN340" s="36"/>
      <c r="HO340" s="36"/>
      <c r="HP340" s="36"/>
      <c r="HQ340" s="36"/>
    </row>
    <row r="341" spans="1:225" x14ac:dyDescent="0.2">
      <c r="A341" s="32"/>
      <c r="B341" s="64"/>
      <c r="C341" s="55"/>
      <c r="BE341" s="40"/>
      <c r="BV341" s="40"/>
      <c r="CL341" s="40"/>
      <c r="HA341" s="36"/>
      <c r="HB341" s="36"/>
      <c r="HC341" s="36"/>
      <c r="HD341" s="36"/>
      <c r="HE341" s="36"/>
      <c r="HF341" s="36"/>
      <c r="HG341" s="36"/>
      <c r="HH341" s="36"/>
      <c r="HI341" s="36"/>
      <c r="HJ341" s="36"/>
      <c r="HK341" s="36"/>
      <c r="HL341" s="36"/>
      <c r="HM341" s="36"/>
      <c r="HN341" s="36"/>
      <c r="HO341" s="36"/>
      <c r="HP341" s="36"/>
      <c r="HQ341" s="36"/>
    </row>
    <row r="342" spans="1:225" x14ac:dyDescent="0.2">
      <c r="A342" s="32"/>
      <c r="B342" s="64"/>
      <c r="C342" s="55"/>
      <c r="BE342" s="40"/>
      <c r="BF342" s="40"/>
      <c r="BV342" s="40"/>
      <c r="BW342" s="40"/>
      <c r="CL342" s="40"/>
      <c r="CM342" s="40"/>
      <c r="HA342" s="36"/>
      <c r="HB342" s="36"/>
      <c r="HC342" s="36"/>
      <c r="HD342" s="36"/>
      <c r="HE342" s="36"/>
      <c r="HF342" s="36"/>
      <c r="HG342" s="36"/>
      <c r="HH342" s="36"/>
      <c r="HI342" s="36"/>
      <c r="HJ342" s="36"/>
      <c r="HK342" s="36"/>
      <c r="HL342" s="36"/>
      <c r="HM342" s="36"/>
      <c r="HN342" s="36"/>
      <c r="HO342" s="36"/>
      <c r="HP342" s="36"/>
      <c r="HQ342" s="36"/>
    </row>
    <row r="343" spans="1:225" x14ac:dyDescent="0.2">
      <c r="A343" s="32"/>
      <c r="B343" s="64"/>
      <c r="C343" s="55"/>
      <c r="BE343" s="40"/>
      <c r="BF343" s="40"/>
      <c r="BV343" s="40"/>
      <c r="BW343" s="40"/>
      <c r="CL343" s="40"/>
      <c r="CM343" s="40"/>
      <c r="HA343" s="36"/>
      <c r="HB343" s="36"/>
      <c r="HC343" s="36"/>
      <c r="HD343" s="36"/>
      <c r="HE343" s="36"/>
      <c r="HF343" s="36"/>
      <c r="HG343" s="36"/>
      <c r="HH343" s="36"/>
      <c r="HI343" s="36"/>
      <c r="HJ343" s="36"/>
      <c r="HK343" s="36"/>
      <c r="HL343" s="36"/>
      <c r="HM343" s="36"/>
      <c r="HN343" s="36"/>
      <c r="HO343" s="36"/>
      <c r="HP343" s="36"/>
      <c r="HQ343" s="36"/>
    </row>
    <row r="344" spans="1:225" x14ac:dyDescent="0.2">
      <c r="A344" s="32"/>
      <c r="B344" s="64"/>
      <c r="C344" s="55"/>
      <c r="BE344" s="40"/>
      <c r="BV344" s="40"/>
      <c r="CL344" s="40"/>
      <c r="HA344" s="36"/>
      <c r="HB344" s="36"/>
      <c r="HC344" s="36"/>
      <c r="HD344" s="36"/>
      <c r="HE344" s="36"/>
      <c r="HF344" s="36"/>
      <c r="HG344" s="36"/>
      <c r="HH344" s="36"/>
      <c r="HI344" s="36"/>
      <c r="HJ344" s="36"/>
      <c r="HK344" s="36"/>
      <c r="HL344" s="36"/>
      <c r="HM344" s="36"/>
      <c r="HN344" s="36"/>
      <c r="HO344" s="36"/>
      <c r="HP344" s="36"/>
      <c r="HQ344" s="36"/>
    </row>
    <row r="345" spans="1:225" x14ac:dyDescent="0.2">
      <c r="A345" s="32"/>
      <c r="B345" s="64"/>
      <c r="C345" s="55"/>
      <c r="BE345" s="40"/>
      <c r="BV345" s="40"/>
      <c r="CL345" s="40"/>
      <c r="HA345" s="36"/>
      <c r="HB345" s="36"/>
      <c r="HC345" s="36"/>
      <c r="HD345" s="36"/>
      <c r="HE345" s="36"/>
      <c r="HF345" s="36"/>
      <c r="HG345" s="36"/>
      <c r="HH345" s="36"/>
      <c r="HI345" s="36"/>
      <c r="HJ345" s="36"/>
      <c r="HK345" s="36"/>
      <c r="HL345" s="36"/>
      <c r="HM345" s="36"/>
      <c r="HN345" s="36"/>
      <c r="HO345" s="36"/>
      <c r="HP345" s="36"/>
      <c r="HQ345" s="36"/>
    </row>
    <row r="346" spans="1:225" x14ac:dyDescent="0.2">
      <c r="A346" s="32"/>
      <c r="B346" s="64"/>
      <c r="C346" s="55"/>
      <c r="BE346" s="40"/>
      <c r="BF346" s="40"/>
      <c r="BV346" s="40"/>
      <c r="BW346" s="40"/>
      <c r="CL346" s="40"/>
      <c r="CM346" s="40"/>
      <c r="HA346" s="36"/>
      <c r="HB346" s="36"/>
      <c r="HC346" s="36"/>
      <c r="HD346" s="36"/>
      <c r="HE346" s="36"/>
      <c r="HF346" s="36"/>
      <c r="HG346" s="36"/>
      <c r="HH346" s="36"/>
      <c r="HI346" s="36"/>
      <c r="HJ346" s="36"/>
      <c r="HK346" s="36"/>
      <c r="HL346" s="36"/>
      <c r="HM346" s="36"/>
      <c r="HN346" s="36"/>
      <c r="HO346" s="36"/>
      <c r="HP346" s="36"/>
      <c r="HQ346" s="36"/>
    </row>
    <row r="347" spans="1:225" x14ac:dyDescent="0.2">
      <c r="BF347" s="40"/>
      <c r="BW347" s="40"/>
      <c r="CM347" s="40"/>
      <c r="HA347" s="36"/>
      <c r="HB347" s="36"/>
      <c r="HC347" s="36"/>
      <c r="HD347" s="36"/>
      <c r="HE347" s="36"/>
      <c r="HF347" s="36"/>
      <c r="HG347" s="36"/>
      <c r="HH347" s="36"/>
      <c r="HI347" s="36"/>
      <c r="HJ347" s="36"/>
      <c r="HK347" s="36"/>
      <c r="HL347" s="36"/>
      <c r="HM347" s="36"/>
      <c r="HN347" s="36"/>
      <c r="HO347" s="36"/>
      <c r="HP347" s="36"/>
      <c r="HQ347" s="36"/>
    </row>
    <row r="348" spans="1:225" x14ac:dyDescent="0.2">
      <c r="HA348" s="36"/>
      <c r="HB348" s="36"/>
      <c r="HC348" s="36"/>
      <c r="HD348" s="36"/>
      <c r="HE348" s="36"/>
      <c r="HF348" s="36"/>
      <c r="HG348" s="36"/>
      <c r="HH348" s="36"/>
      <c r="HI348" s="36"/>
      <c r="HJ348" s="36"/>
      <c r="HK348" s="36"/>
      <c r="HL348" s="36"/>
      <c r="HM348" s="36"/>
      <c r="HN348" s="36"/>
      <c r="HO348" s="36"/>
      <c r="HP348" s="36"/>
      <c r="HQ348" s="36"/>
    </row>
    <row r="349" spans="1:225" x14ac:dyDescent="0.2">
      <c r="HA349" s="36"/>
      <c r="HB349" s="36"/>
      <c r="HC349" s="36"/>
      <c r="HD349" s="36"/>
      <c r="HE349" s="36"/>
      <c r="HF349" s="36"/>
      <c r="HG349" s="36"/>
      <c r="HH349" s="36"/>
      <c r="HI349" s="36"/>
      <c r="HJ349" s="36"/>
      <c r="HK349" s="36"/>
      <c r="HL349" s="36"/>
      <c r="HM349" s="36"/>
      <c r="HN349" s="36"/>
      <c r="HO349" s="36"/>
      <c r="HP349" s="36"/>
      <c r="HQ349" s="36"/>
    </row>
    <row r="350" spans="1:225" x14ac:dyDescent="0.2">
      <c r="BF350" s="40"/>
      <c r="BW350" s="40"/>
      <c r="CM350" s="40"/>
      <c r="HA350" s="36"/>
      <c r="HB350" s="36"/>
      <c r="HC350" s="36"/>
      <c r="HD350" s="36"/>
      <c r="HE350" s="36"/>
      <c r="HF350" s="36"/>
      <c r="HG350" s="36"/>
      <c r="HH350" s="36"/>
      <c r="HI350" s="36"/>
      <c r="HJ350" s="36"/>
      <c r="HK350" s="36"/>
      <c r="HL350" s="36"/>
      <c r="HM350" s="36"/>
      <c r="HN350" s="36"/>
      <c r="HO350" s="36"/>
      <c r="HP350" s="36"/>
      <c r="HQ350" s="36"/>
    </row>
    <row r="351" spans="1:225" x14ac:dyDescent="0.2">
      <c r="BF351" s="40"/>
      <c r="BW351" s="40"/>
      <c r="CM351" s="40"/>
      <c r="HA351" s="36"/>
      <c r="HB351" s="36"/>
      <c r="HC351" s="36"/>
      <c r="HD351" s="36"/>
      <c r="HE351" s="36"/>
      <c r="HF351" s="36"/>
      <c r="HG351" s="36"/>
      <c r="HH351" s="36"/>
      <c r="HI351" s="36"/>
      <c r="HJ351" s="36"/>
      <c r="HK351" s="36"/>
      <c r="HL351" s="36"/>
      <c r="HM351" s="36"/>
      <c r="HN351" s="36"/>
      <c r="HO351" s="36"/>
      <c r="HP351" s="36"/>
      <c r="HQ351" s="36"/>
    </row>
    <row r="352" spans="1:225" x14ac:dyDescent="0.2">
      <c r="HA352" s="36"/>
      <c r="HB352" s="36"/>
      <c r="HC352" s="36"/>
      <c r="HD352" s="36"/>
      <c r="HE352" s="36"/>
      <c r="HF352" s="36"/>
      <c r="HG352" s="36"/>
      <c r="HH352" s="36"/>
      <c r="HI352" s="36"/>
      <c r="HJ352" s="36"/>
      <c r="HK352" s="36"/>
      <c r="HL352" s="36"/>
      <c r="HM352" s="36"/>
      <c r="HN352" s="36"/>
      <c r="HO352" s="36"/>
      <c r="HP352" s="36"/>
      <c r="HQ352" s="36"/>
    </row>
    <row r="353" spans="58:225" x14ac:dyDescent="0.2">
      <c r="HA353" s="36"/>
      <c r="HB353" s="36"/>
      <c r="HC353" s="36"/>
      <c r="HD353" s="36"/>
      <c r="HE353" s="36"/>
      <c r="HF353" s="36"/>
      <c r="HG353" s="36"/>
      <c r="HH353" s="36"/>
      <c r="HI353" s="36"/>
      <c r="HJ353" s="36"/>
      <c r="HK353" s="36"/>
      <c r="HL353" s="36"/>
      <c r="HM353" s="36"/>
      <c r="HN353" s="36"/>
      <c r="HO353" s="36"/>
      <c r="HP353" s="36"/>
      <c r="HQ353" s="36"/>
    </row>
    <row r="354" spans="58:225" x14ac:dyDescent="0.2">
      <c r="BF354" s="40"/>
      <c r="BW354" s="40"/>
      <c r="CM354" s="40"/>
      <c r="HA354" s="36"/>
      <c r="HB354" s="36"/>
      <c r="HC354" s="36"/>
      <c r="HD354" s="36"/>
      <c r="HE354" s="36"/>
      <c r="HF354" s="36"/>
      <c r="HG354" s="36"/>
      <c r="HH354" s="36"/>
      <c r="HI354" s="36"/>
      <c r="HJ354" s="36"/>
      <c r="HK354" s="36"/>
      <c r="HL354" s="36"/>
      <c r="HM354" s="36"/>
      <c r="HN354" s="36"/>
      <c r="HO354" s="36"/>
      <c r="HP354" s="36"/>
      <c r="HQ354" s="36"/>
    </row>
    <row r="355" spans="58:225" x14ac:dyDescent="0.2">
      <c r="BF355" s="40"/>
      <c r="BW355" s="40"/>
      <c r="CM355" s="40"/>
      <c r="HA355" s="36"/>
      <c r="HB355" s="36"/>
      <c r="HC355" s="36"/>
      <c r="HD355" s="36"/>
      <c r="HE355" s="36"/>
      <c r="HF355" s="36"/>
      <c r="HG355" s="36"/>
      <c r="HH355" s="36"/>
      <c r="HI355" s="36"/>
      <c r="HJ355" s="36"/>
      <c r="HK355" s="36"/>
      <c r="HL355" s="36"/>
      <c r="HM355" s="36"/>
      <c r="HN355" s="36"/>
      <c r="HO355" s="36"/>
      <c r="HP355" s="36"/>
      <c r="HQ355" s="36"/>
    </row>
    <row r="356" spans="58:225" x14ac:dyDescent="0.2">
      <c r="HA356" s="36"/>
      <c r="HB356" s="36"/>
      <c r="HC356" s="36"/>
      <c r="HD356" s="36"/>
      <c r="HE356" s="36"/>
      <c r="HF356" s="36"/>
      <c r="HG356" s="36"/>
      <c r="HH356" s="36"/>
      <c r="HI356" s="36"/>
      <c r="HJ356" s="36"/>
      <c r="HK356" s="36"/>
      <c r="HL356" s="36"/>
      <c r="HM356" s="36"/>
      <c r="HN356" s="36"/>
      <c r="HO356" s="36"/>
      <c r="HP356" s="36"/>
      <c r="HQ356" s="36"/>
    </row>
    <row r="357" spans="58:225" x14ac:dyDescent="0.2">
      <c r="BF357" s="40"/>
      <c r="BW357" s="40"/>
      <c r="CM357" s="40"/>
      <c r="HA357" s="36"/>
      <c r="HB357" s="36"/>
      <c r="HC357" s="36"/>
      <c r="HD357" s="36"/>
      <c r="HE357" s="36"/>
      <c r="HF357" s="36"/>
      <c r="HG357" s="36"/>
      <c r="HH357" s="36"/>
      <c r="HI357" s="36"/>
      <c r="HJ357" s="36"/>
      <c r="HK357" s="36"/>
      <c r="HL357" s="36"/>
      <c r="HM357" s="36"/>
      <c r="HN357" s="36"/>
      <c r="HO357" s="36"/>
      <c r="HP357" s="36"/>
      <c r="HQ357" s="36"/>
    </row>
    <row r="358" spans="58:225" x14ac:dyDescent="0.2">
      <c r="BF358" s="40"/>
      <c r="BW358" s="40"/>
      <c r="CM358" s="40"/>
      <c r="HA358" s="36"/>
      <c r="HB358" s="36"/>
      <c r="HC358" s="36"/>
      <c r="HD358" s="36"/>
      <c r="HE358" s="36"/>
      <c r="HF358" s="36"/>
      <c r="HG358" s="36"/>
      <c r="HH358" s="36"/>
      <c r="HI358" s="36"/>
      <c r="HJ358" s="36"/>
      <c r="HK358" s="36"/>
      <c r="HL358" s="36"/>
      <c r="HM358" s="36"/>
      <c r="HN358" s="36"/>
      <c r="HO358" s="36"/>
      <c r="HP358" s="36"/>
      <c r="HQ358" s="36"/>
    </row>
    <row r="359" spans="58:225" x14ac:dyDescent="0.2">
      <c r="BF359" s="40"/>
      <c r="BW359" s="40"/>
      <c r="CM359" s="40"/>
      <c r="HA359" s="36"/>
      <c r="HB359" s="36"/>
      <c r="HC359" s="36"/>
      <c r="HD359" s="36"/>
      <c r="HE359" s="36"/>
      <c r="HF359" s="36"/>
      <c r="HG359" s="36"/>
      <c r="HH359" s="36"/>
      <c r="HI359" s="36"/>
      <c r="HJ359" s="36"/>
      <c r="HK359" s="36"/>
      <c r="HL359" s="36"/>
      <c r="HM359" s="36"/>
      <c r="HN359" s="36"/>
      <c r="HO359" s="36"/>
      <c r="HP359" s="36"/>
      <c r="HQ359" s="36"/>
    </row>
    <row r="360" spans="58:225" x14ac:dyDescent="0.2">
      <c r="BF360" s="40"/>
      <c r="BW360" s="40"/>
      <c r="CM360" s="40"/>
      <c r="HA360" s="36"/>
      <c r="HB360" s="36"/>
      <c r="HC360" s="36"/>
      <c r="HD360" s="36"/>
      <c r="HE360" s="36"/>
      <c r="HF360" s="36"/>
      <c r="HG360" s="36"/>
      <c r="HH360" s="36"/>
      <c r="HI360" s="36"/>
      <c r="HJ360" s="36"/>
      <c r="HK360" s="36"/>
      <c r="HL360" s="36"/>
      <c r="HM360" s="36"/>
      <c r="HN360" s="36"/>
      <c r="HO360" s="36"/>
      <c r="HP360" s="36"/>
      <c r="HQ360" s="36"/>
    </row>
    <row r="361" spans="58:225" x14ac:dyDescent="0.2">
      <c r="BF361" s="40"/>
      <c r="BW361" s="40"/>
      <c r="CM361" s="40"/>
      <c r="HA361" s="36"/>
      <c r="HB361" s="36"/>
      <c r="HC361" s="36"/>
      <c r="HD361" s="36"/>
      <c r="HE361" s="36"/>
      <c r="HF361" s="36"/>
      <c r="HG361" s="36"/>
      <c r="HH361" s="36"/>
      <c r="HI361" s="36"/>
      <c r="HJ361" s="36"/>
      <c r="HK361" s="36"/>
      <c r="HL361" s="36"/>
      <c r="HM361" s="36"/>
      <c r="HN361" s="36"/>
      <c r="HO361" s="36"/>
      <c r="HP361" s="36"/>
      <c r="HQ361" s="36"/>
    </row>
    <row r="362" spans="58:225" x14ac:dyDescent="0.2">
      <c r="BF362" s="40"/>
      <c r="BW362" s="40"/>
      <c r="CM362" s="40"/>
      <c r="HA362" s="36"/>
      <c r="HB362" s="36"/>
      <c r="HC362" s="36"/>
      <c r="HD362" s="36"/>
      <c r="HE362" s="36"/>
      <c r="HF362" s="36"/>
      <c r="HG362" s="36"/>
      <c r="HH362" s="36"/>
      <c r="HI362" s="36"/>
      <c r="HJ362" s="36"/>
      <c r="HK362" s="36"/>
      <c r="HL362" s="36"/>
      <c r="HM362" s="36"/>
      <c r="HN362" s="36"/>
      <c r="HO362" s="36"/>
      <c r="HP362" s="36"/>
      <c r="HQ362" s="36"/>
    </row>
    <row r="363" spans="58:225" x14ac:dyDescent="0.2">
      <c r="BF363" s="40"/>
      <c r="BW363" s="40"/>
      <c r="CM363" s="40"/>
      <c r="HA363" s="36"/>
      <c r="HB363" s="36"/>
      <c r="HC363" s="36"/>
      <c r="HD363" s="36"/>
      <c r="HE363" s="36"/>
      <c r="HF363" s="36"/>
      <c r="HG363" s="36"/>
      <c r="HH363" s="36"/>
      <c r="HI363" s="36"/>
      <c r="HJ363" s="36"/>
      <c r="HK363" s="36"/>
      <c r="HL363" s="36"/>
      <c r="HM363" s="36"/>
      <c r="HN363" s="36"/>
      <c r="HO363" s="36"/>
      <c r="HP363" s="36"/>
      <c r="HQ363" s="36"/>
    </row>
    <row r="364" spans="58:225" x14ac:dyDescent="0.2">
      <c r="BF364" s="40"/>
      <c r="BW364" s="40"/>
      <c r="CM364" s="40"/>
      <c r="HA364" s="36"/>
      <c r="HB364" s="36"/>
      <c r="HC364" s="36"/>
      <c r="HD364" s="36"/>
      <c r="HE364" s="36"/>
      <c r="HF364" s="36"/>
      <c r="HG364" s="36"/>
      <c r="HH364" s="36"/>
      <c r="HI364" s="36"/>
      <c r="HJ364" s="36"/>
      <c r="HK364" s="36"/>
      <c r="HL364" s="36"/>
      <c r="HM364" s="36"/>
      <c r="HN364" s="36"/>
      <c r="HO364" s="36"/>
      <c r="HP364" s="36"/>
      <c r="HQ364" s="36"/>
    </row>
    <row r="365" spans="58:225" x14ac:dyDescent="0.2">
      <c r="BF365" s="40"/>
      <c r="BW365" s="40"/>
      <c r="CM365" s="40"/>
      <c r="HA365" s="36"/>
      <c r="HB365" s="36"/>
      <c r="HC365" s="36"/>
      <c r="HD365" s="36"/>
      <c r="HE365" s="36"/>
      <c r="HF365" s="36"/>
      <c r="HG365" s="36"/>
      <c r="HH365" s="36"/>
      <c r="HI365" s="36"/>
      <c r="HJ365" s="36"/>
      <c r="HK365" s="36"/>
      <c r="HL365" s="36"/>
      <c r="HM365" s="36"/>
      <c r="HN365" s="36"/>
      <c r="HO365" s="36"/>
      <c r="HP365" s="36"/>
      <c r="HQ365" s="36"/>
    </row>
    <row r="366" spans="58:225" x14ac:dyDescent="0.2">
      <c r="BF366" s="40"/>
      <c r="BW366" s="40"/>
      <c r="CM366" s="40"/>
      <c r="HA366" s="36"/>
      <c r="HB366" s="36"/>
      <c r="HC366" s="36"/>
      <c r="HD366" s="36"/>
      <c r="HE366" s="36"/>
      <c r="HF366" s="36"/>
      <c r="HG366" s="36"/>
      <c r="HH366" s="36"/>
      <c r="HI366" s="36"/>
      <c r="HJ366" s="36"/>
      <c r="HK366" s="36"/>
      <c r="HL366" s="36"/>
      <c r="HM366" s="36"/>
      <c r="HN366" s="36"/>
      <c r="HO366" s="36"/>
      <c r="HP366" s="36"/>
      <c r="HQ366" s="36"/>
    </row>
    <row r="367" spans="58:225" x14ac:dyDescent="0.2">
      <c r="BF367" s="40"/>
      <c r="BW367" s="40"/>
      <c r="CM367" s="40"/>
      <c r="HA367" s="36"/>
      <c r="HB367" s="36"/>
      <c r="HC367" s="36"/>
      <c r="HD367" s="36"/>
      <c r="HE367" s="36"/>
      <c r="HF367" s="36"/>
      <c r="HG367" s="36"/>
      <c r="HH367" s="36"/>
      <c r="HI367" s="36"/>
      <c r="HJ367" s="36"/>
      <c r="HK367" s="36"/>
      <c r="HL367" s="36"/>
      <c r="HM367" s="36"/>
      <c r="HN367" s="36"/>
      <c r="HO367" s="36"/>
      <c r="HP367" s="36"/>
      <c r="HQ367" s="36"/>
    </row>
    <row r="368" spans="58:225" x14ac:dyDescent="0.2">
      <c r="BF368" s="40"/>
      <c r="BW368" s="40"/>
      <c r="CM368" s="40"/>
      <c r="HA368" s="36"/>
      <c r="HB368" s="36"/>
      <c r="HC368" s="36"/>
      <c r="HD368" s="36"/>
      <c r="HE368" s="36"/>
      <c r="HF368" s="36"/>
      <c r="HG368" s="36"/>
      <c r="HH368" s="36"/>
      <c r="HI368" s="36"/>
      <c r="HJ368" s="36"/>
      <c r="HK368" s="36"/>
      <c r="HL368" s="36"/>
      <c r="HM368" s="36"/>
      <c r="HN368" s="36"/>
      <c r="HO368" s="36"/>
      <c r="HP368" s="36"/>
      <c r="HQ368" s="36"/>
    </row>
    <row r="369" spans="58:225" x14ac:dyDescent="0.2">
      <c r="BF369" s="40"/>
      <c r="BW369" s="40"/>
      <c r="CM369" s="40"/>
      <c r="HA369" s="36"/>
      <c r="HB369" s="36"/>
      <c r="HC369" s="36"/>
      <c r="HD369" s="36"/>
      <c r="HE369" s="36"/>
      <c r="HF369" s="36"/>
      <c r="HG369" s="36"/>
      <c r="HH369" s="36"/>
      <c r="HI369" s="36"/>
      <c r="HJ369" s="36"/>
      <c r="HK369" s="36"/>
      <c r="HL369" s="36"/>
      <c r="HM369" s="36"/>
      <c r="HN369" s="36"/>
      <c r="HO369" s="36"/>
      <c r="HP369" s="36"/>
      <c r="HQ369" s="36"/>
    </row>
    <row r="370" spans="58:225" x14ac:dyDescent="0.2">
      <c r="BF370" s="40"/>
      <c r="BW370" s="40"/>
      <c r="CM370" s="40"/>
      <c r="HA370" s="36"/>
      <c r="HB370" s="36"/>
      <c r="HC370" s="36"/>
      <c r="HD370" s="36"/>
      <c r="HE370" s="36"/>
      <c r="HF370" s="36"/>
      <c r="HG370" s="36"/>
      <c r="HH370" s="36"/>
      <c r="HI370" s="36"/>
      <c r="HJ370" s="36"/>
      <c r="HK370" s="36"/>
      <c r="HL370" s="36"/>
      <c r="HM370" s="36"/>
      <c r="HN370" s="36"/>
      <c r="HO370" s="36"/>
      <c r="HP370" s="36"/>
      <c r="HQ370" s="36"/>
    </row>
    <row r="371" spans="58:225" x14ac:dyDescent="0.2">
      <c r="BF371" s="40"/>
      <c r="BW371" s="40"/>
      <c r="CM371" s="40"/>
      <c r="HA371" s="36"/>
      <c r="HB371" s="36"/>
      <c r="HC371" s="36"/>
      <c r="HD371" s="36"/>
      <c r="HE371" s="36"/>
      <c r="HF371" s="36"/>
      <c r="HG371" s="36"/>
      <c r="HH371" s="36"/>
      <c r="HI371" s="36"/>
      <c r="HJ371" s="36"/>
      <c r="HK371" s="36"/>
      <c r="HL371" s="36"/>
      <c r="HM371" s="36"/>
      <c r="HN371" s="36"/>
      <c r="HO371" s="36"/>
      <c r="HP371" s="36"/>
      <c r="HQ371" s="36"/>
    </row>
    <row r="372" spans="58:225" x14ac:dyDescent="0.2">
      <c r="BF372" s="40"/>
      <c r="BW372" s="40"/>
      <c r="CM372" s="40"/>
      <c r="HA372" s="36"/>
      <c r="HB372" s="36"/>
      <c r="HC372" s="36"/>
      <c r="HD372" s="36"/>
      <c r="HE372" s="36"/>
      <c r="HF372" s="36"/>
      <c r="HG372" s="36"/>
      <c r="HH372" s="36"/>
      <c r="HI372" s="36"/>
      <c r="HJ372" s="36"/>
      <c r="HK372" s="36"/>
      <c r="HL372" s="36"/>
      <c r="HM372" s="36"/>
      <c r="HN372" s="36"/>
      <c r="HO372" s="36"/>
      <c r="HP372" s="36"/>
      <c r="HQ372" s="36"/>
    </row>
    <row r="373" spans="58:225" x14ac:dyDescent="0.2">
      <c r="BF373" s="40"/>
      <c r="BW373" s="40"/>
      <c r="CM373" s="40"/>
      <c r="HA373" s="36"/>
      <c r="HB373" s="36"/>
      <c r="HC373" s="36"/>
      <c r="HD373" s="36"/>
      <c r="HE373" s="36"/>
      <c r="HF373" s="36"/>
      <c r="HG373" s="36"/>
      <c r="HH373" s="36"/>
      <c r="HI373" s="36"/>
      <c r="HJ373" s="36"/>
      <c r="HK373" s="36"/>
      <c r="HL373" s="36"/>
      <c r="HM373" s="36"/>
      <c r="HN373" s="36"/>
      <c r="HO373" s="36"/>
      <c r="HP373" s="36"/>
      <c r="HQ373" s="36"/>
    </row>
    <row r="374" spans="58:225" x14ac:dyDescent="0.2">
      <c r="BF374" s="40"/>
      <c r="BW374" s="40"/>
      <c r="CM374" s="40"/>
      <c r="HA374" s="36"/>
      <c r="HB374" s="36"/>
      <c r="HC374" s="36"/>
      <c r="HD374" s="36"/>
      <c r="HE374" s="36"/>
      <c r="HF374" s="36"/>
      <c r="HG374" s="36"/>
      <c r="HH374" s="36"/>
      <c r="HI374" s="36"/>
      <c r="HJ374" s="36"/>
      <c r="HK374" s="36"/>
      <c r="HL374" s="36"/>
      <c r="HM374" s="36"/>
      <c r="HN374" s="36"/>
      <c r="HO374" s="36"/>
      <c r="HP374" s="36"/>
      <c r="HQ374" s="36"/>
    </row>
    <row r="375" spans="58:225" x14ac:dyDescent="0.2">
      <c r="BF375" s="40"/>
      <c r="BW375" s="40"/>
      <c r="CM375" s="40"/>
      <c r="HA375" s="36"/>
      <c r="HB375" s="36"/>
      <c r="HC375" s="36"/>
      <c r="HD375" s="36"/>
      <c r="HE375" s="36"/>
      <c r="HF375" s="36"/>
      <c r="HG375" s="36"/>
      <c r="HH375" s="36"/>
      <c r="HI375" s="36"/>
      <c r="HJ375" s="36"/>
      <c r="HK375" s="36"/>
      <c r="HL375" s="36"/>
      <c r="HM375" s="36"/>
      <c r="HN375" s="36"/>
      <c r="HO375" s="36"/>
      <c r="HP375" s="36"/>
      <c r="HQ375" s="36"/>
    </row>
    <row r="376" spans="58:225" x14ac:dyDescent="0.2">
      <c r="BF376" s="40"/>
      <c r="BW376" s="40"/>
      <c r="CM376" s="40"/>
      <c r="HA376" s="36"/>
      <c r="HB376" s="36"/>
      <c r="HC376" s="36"/>
      <c r="HD376" s="36"/>
      <c r="HE376" s="36"/>
      <c r="HF376" s="36"/>
      <c r="HG376" s="36"/>
      <c r="HH376" s="36"/>
      <c r="HI376" s="36"/>
      <c r="HJ376" s="36"/>
      <c r="HK376" s="36"/>
      <c r="HL376" s="36"/>
      <c r="HM376" s="36"/>
      <c r="HN376" s="36"/>
      <c r="HO376" s="36"/>
      <c r="HP376" s="36"/>
      <c r="HQ376" s="36"/>
    </row>
    <row r="377" spans="58:225" x14ac:dyDescent="0.2">
      <c r="BF377" s="40"/>
      <c r="BW377" s="40"/>
      <c r="CM377" s="40"/>
      <c r="HA377" s="36"/>
      <c r="HB377" s="36"/>
      <c r="HC377" s="36"/>
      <c r="HD377" s="36"/>
      <c r="HE377" s="36"/>
      <c r="HF377" s="36"/>
      <c r="HG377" s="36"/>
      <c r="HH377" s="36"/>
      <c r="HI377" s="36"/>
      <c r="HJ377" s="36"/>
      <c r="HK377" s="36"/>
      <c r="HL377" s="36"/>
      <c r="HM377" s="36"/>
      <c r="HN377" s="36"/>
      <c r="HO377" s="36"/>
      <c r="HP377" s="36"/>
      <c r="HQ377" s="36"/>
    </row>
    <row r="378" spans="58:225" x14ac:dyDescent="0.2">
      <c r="BF378" s="40"/>
      <c r="BW378" s="40"/>
      <c r="CM378" s="40"/>
      <c r="HA378" s="36"/>
      <c r="HB378" s="36"/>
      <c r="HC378" s="36"/>
      <c r="HD378" s="36"/>
      <c r="HE378" s="36"/>
      <c r="HF378" s="36"/>
      <c r="HG378" s="36"/>
      <c r="HH378" s="36"/>
      <c r="HI378" s="36"/>
      <c r="HJ378" s="36"/>
      <c r="HK378" s="36"/>
      <c r="HL378" s="36"/>
      <c r="HM378" s="36"/>
      <c r="HN378" s="36"/>
      <c r="HO378" s="36"/>
      <c r="HP378" s="36"/>
      <c r="HQ378" s="36"/>
    </row>
    <row r="379" spans="58:225" x14ac:dyDescent="0.2">
      <c r="BF379" s="40"/>
      <c r="BW379" s="40"/>
      <c r="CM379" s="40"/>
      <c r="HA379" s="36"/>
      <c r="HB379" s="36"/>
      <c r="HC379" s="36"/>
      <c r="HD379" s="36"/>
      <c r="HE379" s="36"/>
      <c r="HF379" s="36"/>
      <c r="HG379" s="36"/>
      <c r="HH379" s="36"/>
      <c r="HI379" s="36"/>
      <c r="HJ379" s="36"/>
      <c r="HK379" s="36"/>
      <c r="HL379" s="36"/>
      <c r="HM379" s="36"/>
      <c r="HN379" s="36"/>
      <c r="HO379" s="36"/>
      <c r="HP379" s="36"/>
      <c r="HQ379" s="36"/>
    </row>
    <row r="380" spans="58:225" x14ac:dyDescent="0.2">
      <c r="BF380" s="40"/>
      <c r="BW380" s="40"/>
      <c r="CM380" s="40"/>
      <c r="HA380" s="36"/>
      <c r="HB380" s="36"/>
      <c r="HC380" s="36"/>
      <c r="HD380" s="36"/>
      <c r="HE380" s="36"/>
      <c r="HF380" s="36"/>
      <c r="HG380" s="36"/>
      <c r="HH380" s="36"/>
      <c r="HI380" s="36"/>
      <c r="HJ380" s="36"/>
      <c r="HK380" s="36"/>
      <c r="HL380" s="36"/>
      <c r="HM380" s="36"/>
      <c r="HN380" s="36"/>
      <c r="HO380" s="36"/>
      <c r="HP380" s="36"/>
      <c r="HQ380" s="36"/>
    </row>
    <row r="381" spans="58:225" x14ac:dyDescent="0.2">
      <c r="BF381" s="40"/>
      <c r="BW381" s="40"/>
      <c r="CM381" s="40"/>
      <c r="HA381" s="36"/>
      <c r="HB381" s="36"/>
      <c r="HC381" s="36"/>
      <c r="HD381" s="36"/>
      <c r="HE381" s="36"/>
      <c r="HF381" s="36"/>
      <c r="HG381" s="36"/>
      <c r="HH381" s="36"/>
      <c r="HI381" s="36"/>
      <c r="HJ381" s="36"/>
      <c r="HK381" s="36"/>
      <c r="HL381" s="36"/>
      <c r="HM381" s="36"/>
      <c r="HN381" s="36"/>
      <c r="HO381" s="36"/>
      <c r="HP381" s="36"/>
      <c r="HQ381" s="36"/>
    </row>
    <row r="382" spans="58:225" x14ac:dyDescent="0.2">
      <c r="BF382" s="40"/>
      <c r="BW382" s="40"/>
      <c r="CM382" s="40"/>
      <c r="HA382" s="36"/>
      <c r="HB382" s="36"/>
      <c r="HC382" s="36"/>
      <c r="HD382" s="36"/>
      <c r="HE382" s="36"/>
      <c r="HF382" s="36"/>
      <c r="HG382" s="36"/>
      <c r="HH382" s="36"/>
      <c r="HI382" s="36"/>
      <c r="HJ382" s="36"/>
      <c r="HK382" s="36"/>
      <c r="HL382" s="36"/>
      <c r="HM382" s="36"/>
      <c r="HN382" s="36"/>
      <c r="HO382" s="36"/>
      <c r="HP382" s="36"/>
      <c r="HQ382" s="36"/>
    </row>
    <row r="383" spans="58:225" x14ac:dyDescent="0.2">
      <c r="BF383" s="40"/>
      <c r="BW383" s="40"/>
      <c r="CM383" s="40"/>
      <c r="HA383" s="36"/>
      <c r="HB383" s="36"/>
      <c r="HC383" s="36"/>
      <c r="HD383" s="36"/>
      <c r="HE383" s="36"/>
      <c r="HF383" s="36"/>
      <c r="HG383" s="36"/>
      <c r="HH383" s="36"/>
      <c r="HI383" s="36"/>
      <c r="HJ383" s="36"/>
      <c r="HK383" s="36"/>
      <c r="HL383" s="36"/>
      <c r="HM383" s="36"/>
      <c r="HN383" s="36"/>
      <c r="HO383" s="36"/>
      <c r="HP383" s="36"/>
      <c r="HQ383" s="36"/>
    </row>
    <row r="384" spans="58:225" x14ac:dyDescent="0.2">
      <c r="BF384" s="40"/>
      <c r="BW384" s="40"/>
      <c r="CM384" s="40"/>
      <c r="HA384" s="36"/>
      <c r="HB384" s="36"/>
      <c r="HC384" s="36"/>
      <c r="HD384" s="36"/>
      <c r="HE384" s="36"/>
      <c r="HF384" s="36"/>
      <c r="HG384" s="36"/>
      <c r="HH384" s="36"/>
      <c r="HI384" s="36"/>
      <c r="HJ384" s="36"/>
      <c r="HK384" s="36"/>
      <c r="HL384" s="36"/>
      <c r="HM384" s="36"/>
      <c r="HN384" s="36"/>
      <c r="HO384" s="36"/>
      <c r="HP384" s="36"/>
      <c r="HQ384" s="36"/>
    </row>
    <row r="385" spans="58:225" x14ac:dyDescent="0.2">
      <c r="BF385" s="40"/>
      <c r="BW385" s="40"/>
      <c r="CM385" s="40"/>
      <c r="HA385" s="36"/>
      <c r="HB385" s="36"/>
      <c r="HC385" s="36"/>
      <c r="HD385" s="36"/>
      <c r="HE385" s="36"/>
      <c r="HF385" s="36"/>
      <c r="HG385" s="36"/>
      <c r="HH385" s="36"/>
      <c r="HI385" s="36"/>
      <c r="HJ385" s="36"/>
      <c r="HK385" s="36"/>
      <c r="HL385" s="36"/>
      <c r="HM385" s="36"/>
      <c r="HN385" s="36"/>
      <c r="HO385" s="36"/>
      <c r="HP385" s="36"/>
      <c r="HQ385" s="36"/>
    </row>
    <row r="386" spans="58:225" x14ac:dyDescent="0.2">
      <c r="BF386" s="40"/>
      <c r="BW386" s="40"/>
      <c r="CM386" s="40"/>
      <c r="HA386" s="36"/>
      <c r="HB386" s="36"/>
      <c r="HC386" s="36"/>
      <c r="HD386" s="36"/>
      <c r="HE386" s="36"/>
      <c r="HF386" s="36"/>
      <c r="HG386" s="36"/>
      <c r="HH386" s="36"/>
      <c r="HI386" s="36"/>
      <c r="HJ386" s="36"/>
      <c r="HK386" s="36"/>
      <c r="HL386" s="36"/>
      <c r="HM386" s="36"/>
      <c r="HN386" s="36"/>
      <c r="HO386" s="36"/>
      <c r="HP386" s="36"/>
      <c r="HQ386" s="36"/>
    </row>
    <row r="387" spans="58:225" x14ac:dyDescent="0.2">
      <c r="BF387" s="40"/>
      <c r="BW387" s="40"/>
      <c r="CM387" s="40"/>
      <c r="HA387" s="36"/>
      <c r="HB387" s="36"/>
      <c r="HC387" s="36"/>
      <c r="HD387" s="36"/>
      <c r="HE387" s="36"/>
      <c r="HF387" s="36"/>
      <c r="HG387" s="36"/>
      <c r="HH387" s="36"/>
      <c r="HI387" s="36"/>
      <c r="HJ387" s="36"/>
      <c r="HK387" s="36"/>
      <c r="HL387" s="36"/>
      <c r="HM387" s="36"/>
      <c r="HN387" s="36"/>
      <c r="HO387" s="36"/>
      <c r="HP387" s="36"/>
      <c r="HQ387" s="36"/>
    </row>
    <row r="388" spans="58:225" x14ac:dyDescent="0.2">
      <c r="BF388" s="40"/>
      <c r="BW388" s="40"/>
      <c r="CM388" s="40"/>
      <c r="HA388" s="36"/>
      <c r="HB388" s="36"/>
      <c r="HC388" s="36"/>
      <c r="HD388" s="36"/>
      <c r="HE388" s="36"/>
      <c r="HF388" s="36"/>
      <c r="HG388" s="36"/>
      <c r="HH388" s="36"/>
      <c r="HI388" s="36"/>
      <c r="HJ388" s="36"/>
      <c r="HK388" s="36"/>
      <c r="HL388" s="36"/>
      <c r="HM388" s="36"/>
      <c r="HN388" s="36"/>
      <c r="HO388" s="36"/>
      <c r="HP388" s="36"/>
      <c r="HQ388" s="36"/>
    </row>
    <row r="389" spans="58:225" x14ac:dyDescent="0.2">
      <c r="BF389" s="40"/>
      <c r="BW389" s="40"/>
      <c r="CM389" s="40"/>
      <c r="HA389" s="36"/>
      <c r="HB389" s="36"/>
      <c r="HC389" s="36"/>
      <c r="HD389" s="36"/>
      <c r="HE389" s="36"/>
      <c r="HF389" s="36"/>
      <c r="HG389" s="36"/>
      <c r="HH389" s="36"/>
      <c r="HI389" s="36"/>
      <c r="HJ389" s="36"/>
      <c r="HK389" s="36"/>
      <c r="HL389" s="36"/>
      <c r="HM389" s="36"/>
      <c r="HN389" s="36"/>
      <c r="HO389" s="36"/>
      <c r="HP389" s="36"/>
      <c r="HQ389" s="36"/>
    </row>
    <row r="390" spans="58:225" x14ac:dyDescent="0.2">
      <c r="BF390" s="40"/>
      <c r="BW390" s="40"/>
      <c r="CM390" s="40"/>
      <c r="HA390" s="36"/>
      <c r="HB390" s="36"/>
      <c r="HC390" s="36"/>
      <c r="HD390" s="36"/>
      <c r="HE390" s="36"/>
      <c r="HF390" s="36"/>
      <c r="HG390" s="36"/>
      <c r="HH390" s="36"/>
      <c r="HI390" s="36"/>
      <c r="HJ390" s="36"/>
      <c r="HK390" s="36"/>
      <c r="HL390" s="36"/>
      <c r="HM390" s="36"/>
      <c r="HN390" s="36"/>
      <c r="HO390" s="36"/>
      <c r="HP390" s="36"/>
      <c r="HQ390" s="36"/>
    </row>
    <row r="391" spans="58:225" x14ac:dyDescent="0.2">
      <c r="BF391" s="40"/>
      <c r="BW391" s="40"/>
      <c r="CM391" s="40"/>
      <c r="HA391" s="36"/>
      <c r="HB391" s="36"/>
      <c r="HC391" s="36"/>
      <c r="HD391" s="36"/>
      <c r="HE391" s="36"/>
      <c r="HF391" s="36"/>
      <c r="HG391" s="36"/>
      <c r="HH391" s="36"/>
      <c r="HI391" s="36"/>
      <c r="HJ391" s="36"/>
      <c r="HK391" s="36"/>
      <c r="HL391" s="36"/>
      <c r="HM391" s="36"/>
      <c r="HN391" s="36"/>
      <c r="HO391" s="36"/>
      <c r="HP391" s="36"/>
      <c r="HQ391" s="36"/>
    </row>
    <row r="392" spans="58:225" x14ac:dyDescent="0.2">
      <c r="BF392" s="40"/>
      <c r="BW392" s="40"/>
      <c r="CM392" s="40"/>
      <c r="HA392" s="36"/>
      <c r="HB392" s="36"/>
      <c r="HC392" s="36"/>
      <c r="HD392" s="36"/>
      <c r="HE392" s="36"/>
      <c r="HF392" s="36"/>
      <c r="HG392" s="36"/>
      <c r="HH392" s="36"/>
      <c r="HI392" s="36"/>
      <c r="HJ392" s="36"/>
      <c r="HK392" s="36"/>
      <c r="HL392" s="36"/>
      <c r="HM392" s="36"/>
      <c r="HN392" s="36"/>
      <c r="HO392" s="36"/>
      <c r="HP392" s="36"/>
      <c r="HQ392" s="36"/>
    </row>
    <row r="393" spans="58:225" x14ac:dyDescent="0.2">
      <c r="BF393" s="40"/>
      <c r="BW393" s="40"/>
      <c r="CM393" s="40"/>
      <c r="HA393" s="36"/>
      <c r="HB393" s="36"/>
      <c r="HC393" s="36"/>
      <c r="HD393" s="36"/>
      <c r="HE393" s="36"/>
      <c r="HF393" s="36"/>
      <c r="HG393" s="36"/>
      <c r="HH393" s="36"/>
      <c r="HI393" s="36"/>
      <c r="HJ393" s="36"/>
      <c r="HK393" s="36"/>
      <c r="HL393" s="36"/>
      <c r="HM393" s="36"/>
      <c r="HN393" s="36"/>
      <c r="HO393" s="36"/>
      <c r="HP393" s="36"/>
      <c r="HQ393" s="36"/>
    </row>
    <row r="394" spans="58:225" x14ac:dyDescent="0.2">
      <c r="BF394" s="40"/>
      <c r="BW394" s="40"/>
      <c r="CM394" s="40"/>
      <c r="HA394" s="36"/>
      <c r="HB394" s="36"/>
      <c r="HC394" s="36"/>
      <c r="HD394" s="36"/>
      <c r="HE394" s="36"/>
      <c r="HF394" s="36"/>
      <c r="HG394" s="36"/>
      <c r="HH394" s="36"/>
      <c r="HI394" s="36"/>
      <c r="HJ394" s="36"/>
      <c r="HK394" s="36"/>
      <c r="HL394" s="36"/>
      <c r="HM394" s="36"/>
      <c r="HN394" s="36"/>
      <c r="HO394" s="36"/>
      <c r="HP394" s="36"/>
      <c r="HQ394" s="36"/>
    </row>
    <row r="395" spans="58:225" x14ac:dyDescent="0.2">
      <c r="BF395" s="40"/>
      <c r="BW395" s="40"/>
      <c r="CM395" s="40"/>
      <c r="HA395" s="36"/>
      <c r="HB395" s="36"/>
      <c r="HC395" s="36"/>
      <c r="HD395" s="36"/>
      <c r="HE395" s="36"/>
      <c r="HF395" s="36"/>
      <c r="HG395" s="36"/>
      <c r="HH395" s="36"/>
      <c r="HI395" s="36"/>
      <c r="HJ395" s="36"/>
      <c r="HK395" s="36"/>
      <c r="HL395" s="36"/>
      <c r="HM395" s="36"/>
      <c r="HN395" s="36"/>
      <c r="HO395" s="36"/>
      <c r="HP395" s="36"/>
      <c r="HQ395" s="36"/>
    </row>
    <row r="396" spans="58:225" x14ac:dyDescent="0.2">
      <c r="BF396" s="40"/>
      <c r="BW396" s="40"/>
      <c r="CM396" s="40"/>
      <c r="HA396" s="36"/>
      <c r="HB396" s="36"/>
      <c r="HC396" s="36"/>
      <c r="HD396" s="36"/>
      <c r="HE396" s="36"/>
      <c r="HF396" s="36"/>
      <c r="HG396" s="36"/>
      <c r="HH396" s="36"/>
      <c r="HI396" s="36"/>
      <c r="HJ396" s="36"/>
      <c r="HK396" s="36"/>
      <c r="HL396" s="36"/>
      <c r="HM396" s="36"/>
      <c r="HN396" s="36"/>
      <c r="HO396" s="36"/>
      <c r="HP396" s="36"/>
      <c r="HQ396" s="36"/>
    </row>
    <row r="397" spans="58:225" x14ac:dyDescent="0.2">
      <c r="BF397" s="40"/>
      <c r="BW397" s="40"/>
      <c r="CM397" s="40"/>
      <c r="HA397" s="36"/>
      <c r="HB397" s="36"/>
      <c r="HC397" s="36"/>
      <c r="HD397" s="36"/>
      <c r="HE397" s="36"/>
      <c r="HF397" s="36"/>
      <c r="HG397" s="36"/>
      <c r="HH397" s="36"/>
      <c r="HI397" s="36"/>
      <c r="HJ397" s="36"/>
      <c r="HK397" s="36"/>
      <c r="HL397" s="36"/>
      <c r="HM397" s="36"/>
      <c r="HN397" s="36"/>
      <c r="HO397" s="36"/>
      <c r="HP397" s="36"/>
      <c r="HQ397" s="36"/>
    </row>
    <row r="398" spans="58:225" x14ac:dyDescent="0.2">
      <c r="BF398" s="40"/>
      <c r="BW398" s="40"/>
      <c r="CM398" s="40"/>
      <c r="HA398" s="36"/>
      <c r="HB398" s="36"/>
      <c r="HC398" s="36"/>
      <c r="HD398" s="36"/>
      <c r="HE398" s="36"/>
      <c r="HF398" s="36"/>
      <c r="HG398" s="36"/>
      <c r="HH398" s="36"/>
      <c r="HI398" s="36"/>
      <c r="HJ398" s="36"/>
      <c r="HK398" s="36"/>
      <c r="HL398" s="36"/>
      <c r="HM398" s="36"/>
      <c r="HN398" s="36"/>
      <c r="HO398" s="36"/>
      <c r="HP398" s="36"/>
      <c r="HQ398" s="36"/>
    </row>
    <row r="399" spans="58:225" x14ac:dyDescent="0.2">
      <c r="BF399" s="40"/>
      <c r="BW399" s="40"/>
      <c r="CM399" s="40"/>
      <c r="HA399" s="36"/>
      <c r="HB399" s="36"/>
      <c r="HC399" s="36"/>
      <c r="HD399" s="36"/>
      <c r="HE399" s="36"/>
      <c r="HF399" s="36"/>
      <c r="HG399" s="36"/>
      <c r="HH399" s="36"/>
      <c r="HI399" s="36"/>
      <c r="HJ399" s="36"/>
      <c r="HK399" s="36"/>
      <c r="HL399" s="36"/>
      <c r="HM399" s="36"/>
      <c r="HN399" s="36"/>
      <c r="HO399" s="36"/>
      <c r="HP399" s="36"/>
      <c r="HQ399" s="36"/>
    </row>
    <row r="400" spans="58:225" x14ac:dyDescent="0.2">
      <c r="BF400" s="40"/>
      <c r="BW400" s="40"/>
      <c r="CM400" s="40"/>
      <c r="HA400" s="36"/>
      <c r="HB400" s="36"/>
      <c r="HC400" s="36"/>
      <c r="HD400" s="36"/>
      <c r="HE400" s="36"/>
      <c r="HF400" s="36"/>
      <c r="HG400" s="36"/>
      <c r="HH400" s="36"/>
      <c r="HI400" s="36"/>
      <c r="HJ400" s="36"/>
      <c r="HK400" s="36"/>
      <c r="HL400" s="36"/>
      <c r="HM400" s="36"/>
      <c r="HN400" s="36"/>
      <c r="HO400" s="36"/>
      <c r="HP400" s="36"/>
      <c r="HQ400" s="36"/>
    </row>
    <row r="401" spans="58:225" x14ac:dyDescent="0.2">
      <c r="BF401" s="40"/>
      <c r="BW401" s="40"/>
      <c r="CM401" s="40"/>
      <c r="HA401" s="36"/>
      <c r="HB401" s="36"/>
      <c r="HC401" s="36"/>
      <c r="HD401" s="36"/>
      <c r="HE401" s="36"/>
      <c r="HF401" s="36"/>
      <c r="HG401" s="36"/>
      <c r="HH401" s="36"/>
      <c r="HI401" s="36"/>
      <c r="HJ401" s="36"/>
      <c r="HK401" s="36"/>
      <c r="HL401" s="36"/>
      <c r="HM401" s="36"/>
      <c r="HN401" s="36"/>
      <c r="HO401" s="36"/>
      <c r="HP401" s="36"/>
      <c r="HQ401" s="36"/>
    </row>
    <row r="402" spans="58:225" x14ac:dyDescent="0.2">
      <c r="BF402" s="40"/>
      <c r="BW402" s="40"/>
      <c r="CM402" s="40"/>
      <c r="HA402" s="36"/>
      <c r="HB402" s="36"/>
      <c r="HC402" s="36"/>
      <c r="HD402" s="36"/>
      <c r="HE402" s="36"/>
      <c r="HF402" s="36"/>
      <c r="HG402" s="36"/>
      <c r="HH402" s="36"/>
      <c r="HI402" s="36"/>
      <c r="HJ402" s="36"/>
      <c r="HK402" s="36"/>
      <c r="HL402" s="36"/>
      <c r="HM402" s="36"/>
      <c r="HN402" s="36"/>
      <c r="HO402" s="36"/>
      <c r="HP402" s="36"/>
      <c r="HQ402" s="36"/>
    </row>
    <row r="403" spans="58:225" x14ac:dyDescent="0.2">
      <c r="BF403" s="40"/>
      <c r="BW403" s="40"/>
      <c r="CM403" s="40"/>
      <c r="HA403" s="36"/>
      <c r="HB403" s="36"/>
      <c r="HC403" s="36"/>
      <c r="HD403" s="36"/>
      <c r="HE403" s="36"/>
      <c r="HF403" s="36"/>
      <c r="HG403" s="36"/>
      <c r="HH403" s="36"/>
      <c r="HI403" s="36"/>
      <c r="HJ403" s="36"/>
      <c r="HK403" s="36"/>
      <c r="HL403" s="36"/>
      <c r="HM403" s="36"/>
      <c r="HN403" s="36"/>
      <c r="HO403" s="36"/>
      <c r="HP403" s="36"/>
      <c r="HQ403" s="36"/>
    </row>
    <row r="404" spans="58:225" x14ac:dyDescent="0.2">
      <c r="BF404" s="40"/>
      <c r="BW404" s="40"/>
      <c r="CM404" s="40"/>
      <c r="HA404" s="36"/>
      <c r="HB404" s="36"/>
      <c r="HC404" s="36"/>
      <c r="HD404" s="36"/>
      <c r="HE404" s="36"/>
      <c r="HF404" s="36"/>
      <c r="HG404" s="36"/>
      <c r="HH404" s="36"/>
      <c r="HI404" s="36"/>
      <c r="HJ404" s="36"/>
      <c r="HK404" s="36"/>
      <c r="HL404" s="36"/>
      <c r="HM404" s="36"/>
      <c r="HN404" s="36"/>
      <c r="HO404" s="36"/>
      <c r="HP404" s="36"/>
      <c r="HQ404" s="36"/>
    </row>
    <row r="405" spans="58:225" x14ac:dyDescent="0.2">
      <c r="BF405" s="40"/>
      <c r="BW405" s="40"/>
      <c r="CM405" s="40"/>
      <c r="HA405" s="36"/>
      <c r="HB405" s="36"/>
      <c r="HC405" s="36"/>
      <c r="HD405" s="36"/>
      <c r="HE405" s="36"/>
      <c r="HF405" s="36"/>
      <c r="HG405" s="36"/>
      <c r="HH405" s="36"/>
      <c r="HI405" s="36"/>
      <c r="HJ405" s="36"/>
      <c r="HK405" s="36"/>
      <c r="HL405" s="36"/>
      <c r="HM405" s="36"/>
      <c r="HN405" s="36"/>
      <c r="HO405" s="36"/>
      <c r="HP405" s="36"/>
      <c r="HQ405" s="36"/>
    </row>
    <row r="406" spans="58:225" x14ac:dyDescent="0.2">
      <c r="BF406" s="40"/>
      <c r="BW406" s="40"/>
      <c r="CM406" s="40"/>
      <c r="HA406" s="36"/>
      <c r="HB406" s="36"/>
      <c r="HC406" s="36"/>
      <c r="HD406" s="36"/>
      <c r="HE406" s="36"/>
      <c r="HF406" s="36"/>
      <c r="HG406" s="36"/>
      <c r="HH406" s="36"/>
      <c r="HI406" s="36"/>
      <c r="HJ406" s="36"/>
      <c r="HK406" s="36"/>
      <c r="HL406" s="36"/>
      <c r="HM406" s="36"/>
      <c r="HN406" s="36"/>
      <c r="HO406" s="36"/>
      <c r="HP406" s="36"/>
      <c r="HQ406" s="36"/>
    </row>
    <row r="407" spans="58:225" x14ac:dyDescent="0.2">
      <c r="BF407" s="40"/>
      <c r="BW407" s="40"/>
      <c r="CM407" s="40"/>
      <c r="HA407" s="36"/>
      <c r="HB407" s="36"/>
      <c r="HC407" s="36"/>
      <c r="HD407" s="36"/>
      <c r="HE407" s="36"/>
      <c r="HF407" s="36"/>
      <c r="HG407" s="36"/>
      <c r="HH407" s="36"/>
      <c r="HI407" s="36"/>
      <c r="HJ407" s="36"/>
      <c r="HK407" s="36"/>
      <c r="HL407" s="36"/>
      <c r="HM407" s="36"/>
      <c r="HN407" s="36"/>
      <c r="HO407" s="36"/>
      <c r="HP407" s="36"/>
      <c r="HQ407" s="36"/>
    </row>
    <row r="408" spans="58:225" x14ac:dyDescent="0.2">
      <c r="BF408" s="40"/>
      <c r="BW408" s="40"/>
      <c r="CM408" s="40"/>
      <c r="HA408" s="36"/>
      <c r="HB408" s="36"/>
      <c r="HC408" s="36"/>
      <c r="HD408" s="36"/>
      <c r="HE408" s="36"/>
      <c r="HF408" s="36"/>
      <c r="HG408" s="36"/>
      <c r="HH408" s="36"/>
      <c r="HI408" s="36"/>
      <c r="HJ408" s="36"/>
      <c r="HK408" s="36"/>
      <c r="HL408" s="36"/>
      <c r="HM408" s="36"/>
      <c r="HN408" s="36"/>
      <c r="HO408" s="36"/>
      <c r="HP408" s="36"/>
      <c r="HQ408" s="36"/>
    </row>
    <row r="409" spans="58:225" x14ac:dyDescent="0.2">
      <c r="BF409" s="40"/>
      <c r="BW409" s="40"/>
      <c r="CM409" s="40"/>
      <c r="HA409" s="36"/>
      <c r="HB409" s="36"/>
      <c r="HC409" s="36"/>
      <c r="HD409" s="36"/>
      <c r="HE409" s="36"/>
      <c r="HF409" s="36"/>
      <c r="HG409" s="36"/>
      <c r="HH409" s="36"/>
      <c r="HI409" s="36"/>
      <c r="HJ409" s="36"/>
      <c r="HK409" s="36"/>
      <c r="HL409" s="36"/>
      <c r="HM409" s="36"/>
      <c r="HN409" s="36"/>
      <c r="HO409" s="36"/>
      <c r="HP409" s="36"/>
      <c r="HQ409" s="36"/>
    </row>
    <row r="410" spans="58:225" x14ac:dyDescent="0.2">
      <c r="BF410" s="40"/>
      <c r="BW410" s="40"/>
      <c r="CM410" s="40"/>
      <c r="HA410" s="36"/>
      <c r="HB410" s="36"/>
      <c r="HC410" s="36"/>
      <c r="HD410" s="36"/>
      <c r="HE410" s="36"/>
      <c r="HF410" s="36"/>
      <c r="HG410" s="36"/>
      <c r="HH410" s="36"/>
      <c r="HI410" s="36"/>
      <c r="HJ410" s="36"/>
      <c r="HK410" s="36"/>
      <c r="HL410" s="36"/>
      <c r="HM410" s="36"/>
      <c r="HN410" s="36"/>
      <c r="HO410" s="36"/>
      <c r="HP410" s="36"/>
      <c r="HQ410" s="36"/>
    </row>
    <row r="411" spans="58:225" x14ac:dyDescent="0.2">
      <c r="BF411" s="40"/>
      <c r="BW411" s="40"/>
      <c r="CM411" s="40"/>
      <c r="HA411" s="36"/>
      <c r="HB411" s="36"/>
      <c r="HC411" s="36"/>
      <c r="HD411" s="36"/>
      <c r="HE411" s="36"/>
      <c r="HF411" s="36"/>
      <c r="HG411" s="36"/>
      <c r="HH411" s="36"/>
      <c r="HI411" s="36"/>
      <c r="HJ411" s="36"/>
      <c r="HK411" s="36"/>
      <c r="HL411" s="36"/>
      <c r="HM411" s="36"/>
      <c r="HN411" s="36"/>
      <c r="HO411" s="36"/>
      <c r="HP411" s="36"/>
      <c r="HQ411" s="36"/>
    </row>
    <row r="412" spans="58:225" x14ac:dyDescent="0.2">
      <c r="BF412" s="40"/>
      <c r="BW412" s="40"/>
      <c r="CM412" s="40"/>
      <c r="HA412" s="36"/>
      <c r="HB412" s="36"/>
      <c r="HC412" s="36"/>
      <c r="HD412" s="36"/>
      <c r="HE412" s="36"/>
      <c r="HF412" s="36"/>
      <c r="HG412" s="36"/>
      <c r="HH412" s="36"/>
      <c r="HI412" s="36"/>
      <c r="HJ412" s="36"/>
      <c r="HK412" s="36"/>
      <c r="HL412" s="36"/>
      <c r="HM412" s="36"/>
      <c r="HN412" s="36"/>
      <c r="HO412" s="36"/>
      <c r="HP412" s="36"/>
      <c r="HQ412" s="36"/>
    </row>
    <row r="413" spans="58:225" x14ac:dyDescent="0.2">
      <c r="BF413" s="40"/>
      <c r="BW413" s="40"/>
      <c r="CM413" s="40"/>
      <c r="HA413" s="36"/>
      <c r="HB413" s="36"/>
      <c r="HC413" s="36"/>
      <c r="HD413" s="36"/>
      <c r="HE413" s="36"/>
      <c r="HF413" s="36"/>
      <c r="HG413" s="36"/>
      <c r="HH413" s="36"/>
      <c r="HI413" s="36"/>
      <c r="HJ413" s="36"/>
      <c r="HK413" s="36"/>
      <c r="HL413" s="36"/>
      <c r="HM413" s="36"/>
      <c r="HN413" s="36"/>
      <c r="HO413" s="36"/>
      <c r="HP413" s="36"/>
      <c r="HQ413" s="36"/>
    </row>
    <row r="414" spans="58:225" x14ac:dyDescent="0.2">
      <c r="BF414" s="40"/>
      <c r="BW414" s="40"/>
      <c r="CM414" s="40"/>
      <c r="HA414" s="36"/>
      <c r="HB414" s="36"/>
      <c r="HC414" s="36"/>
      <c r="HD414" s="36"/>
      <c r="HE414" s="36"/>
      <c r="HF414" s="36"/>
      <c r="HG414" s="36"/>
      <c r="HH414" s="36"/>
      <c r="HI414" s="36"/>
      <c r="HJ414" s="36"/>
      <c r="HK414" s="36"/>
      <c r="HL414" s="36"/>
      <c r="HM414" s="36"/>
      <c r="HN414" s="36"/>
      <c r="HO414" s="36"/>
      <c r="HP414" s="36"/>
      <c r="HQ414" s="36"/>
    </row>
    <row r="415" spans="58:225" x14ac:dyDescent="0.2">
      <c r="BF415" s="40"/>
      <c r="BW415" s="40"/>
      <c r="CM415" s="40"/>
      <c r="HA415" s="36"/>
      <c r="HB415" s="36"/>
      <c r="HC415" s="36"/>
      <c r="HD415" s="36"/>
      <c r="HE415" s="36"/>
      <c r="HF415" s="36"/>
      <c r="HG415" s="36"/>
      <c r="HH415" s="36"/>
      <c r="HI415" s="36"/>
      <c r="HJ415" s="36"/>
      <c r="HK415" s="36"/>
      <c r="HL415" s="36"/>
      <c r="HM415" s="36"/>
      <c r="HN415" s="36"/>
      <c r="HO415" s="36"/>
      <c r="HP415" s="36"/>
      <c r="HQ415" s="36"/>
    </row>
    <row r="416" spans="58:225" x14ac:dyDescent="0.2">
      <c r="BF416" s="40"/>
      <c r="BW416" s="40"/>
      <c r="CM416" s="40"/>
      <c r="HA416" s="36"/>
      <c r="HB416" s="36"/>
      <c r="HC416" s="36"/>
      <c r="HD416" s="36"/>
      <c r="HE416" s="36"/>
      <c r="HF416" s="36"/>
      <c r="HG416" s="36"/>
      <c r="HH416" s="36"/>
      <c r="HI416" s="36"/>
      <c r="HJ416" s="36"/>
      <c r="HK416" s="36"/>
      <c r="HL416" s="36"/>
      <c r="HM416" s="36"/>
      <c r="HN416" s="36"/>
      <c r="HO416" s="36"/>
      <c r="HP416" s="36"/>
      <c r="HQ416" s="36"/>
    </row>
    <row r="417" spans="58:225" x14ac:dyDescent="0.2">
      <c r="BF417" s="40"/>
      <c r="BW417" s="40"/>
      <c r="CM417" s="40"/>
      <c r="HA417" s="36"/>
      <c r="HB417" s="36"/>
      <c r="HC417" s="36"/>
      <c r="HD417" s="36"/>
      <c r="HE417" s="36"/>
      <c r="HF417" s="36"/>
      <c r="HG417" s="36"/>
      <c r="HH417" s="36"/>
      <c r="HI417" s="36"/>
      <c r="HJ417" s="36"/>
      <c r="HK417" s="36"/>
      <c r="HL417" s="36"/>
      <c r="HM417" s="36"/>
      <c r="HN417" s="36"/>
      <c r="HO417" s="36"/>
      <c r="HP417" s="36"/>
      <c r="HQ417" s="36"/>
    </row>
    <row r="418" spans="58:225" x14ac:dyDescent="0.2">
      <c r="BF418" s="40"/>
      <c r="BW418" s="40"/>
      <c r="CM418" s="40"/>
      <c r="HA418" s="36"/>
      <c r="HB418" s="36"/>
      <c r="HC418" s="36"/>
      <c r="HD418" s="36"/>
      <c r="HE418" s="36"/>
      <c r="HF418" s="36"/>
      <c r="HG418" s="36"/>
      <c r="HH418" s="36"/>
      <c r="HI418" s="36"/>
      <c r="HJ418" s="36"/>
      <c r="HK418" s="36"/>
      <c r="HL418" s="36"/>
      <c r="HM418" s="36"/>
      <c r="HN418" s="36"/>
      <c r="HO418" s="36"/>
      <c r="HP418" s="36"/>
      <c r="HQ418" s="36"/>
    </row>
    <row r="419" spans="58:225" x14ac:dyDescent="0.2">
      <c r="BF419" s="40"/>
      <c r="BW419" s="40"/>
      <c r="CM419" s="40"/>
      <c r="HA419" s="36"/>
      <c r="HB419" s="36"/>
      <c r="HC419" s="36"/>
      <c r="HD419" s="36"/>
      <c r="HE419" s="36"/>
      <c r="HF419" s="36"/>
      <c r="HG419" s="36"/>
      <c r="HH419" s="36"/>
      <c r="HI419" s="36"/>
      <c r="HJ419" s="36"/>
      <c r="HK419" s="36"/>
      <c r="HL419" s="36"/>
      <c r="HM419" s="36"/>
      <c r="HN419" s="36"/>
      <c r="HO419" s="36"/>
      <c r="HP419" s="36"/>
      <c r="HQ419" s="36"/>
    </row>
    <row r="420" spans="58:225" x14ac:dyDescent="0.2">
      <c r="BF420" s="40"/>
      <c r="BW420" s="40"/>
      <c r="CM420" s="40"/>
      <c r="HA420" s="36"/>
      <c r="HB420" s="36"/>
      <c r="HC420" s="36"/>
      <c r="HD420" s="36"/>
      <c r="HE420" s="36"/>
      <c r="HF420" s="36"/>
      <c r="HG420" s="36"/>
      <c r="HH420" s="36"/>
      <c r="HI420" s="36"/>
      <c r="HJ420" s="36"/>
      <c r="HK420" s="36"/>
      <c r="HL420" s="36"/>
      <c r="HM420" s="36"/>
      <c r="HN420" s="36"/>
      <c r="HO420" s="36"/>
      <c r="HP420" s="36"/>
      <c r="HQ420" s="36"/>
    </row>
    <row r="421" spans="58:225" x14ac:dyDescent="0.2">
      <c r="BF421" s="40"/>
      <c r="BW421" s="40"/>
      <c r="CM421" s="40"/>
      <c r="HA421" s="36"/>
      <c r="HB421" s="36"/>
      <c r="HC421" s="36"/>
      <c r="HD421" s="36"/>
      <c r="HE421" s="36"/>
      <c r="HF421" s="36"/>
      <c r="HG421" s="36"/>
      <c r="HH421" s="36"/>
      <c r="HI421" s="36"/>
      <c r="HJ421" s="36"/>
      <c r="HK421" s="36"/>
      <c r="HL421" s="36"/>
      <c r="HM421" s="36"/>
      <c r="HN421" s="36"/>
      <c r="HO421" s="36"/>
      <c r="HP421" s="36"/>
      <c r="HQ421" s="36"/>
    </row>
    <row r="422" spans="58:225" x14ac:dyDescent="0.2">
      <c r="BF422" s="40"/>
      <c r="BW422" s="40"/>
      <c r="CM422" s="40"/>
      <c r="HA422" s="36"/>
      <c r="HB422" s="36"/>
      <c r="HC422" s="36"/>
      <c r="HD422" s="36"/>
      <c r="HE422" s="36"/>
      <c r="HF422" s="36"/>
      <c r="HG422" s="36"/>
      <c r="HH422" s="36"/>
      <c r="HI422" s="36"/>
      <c r="HJ422" s="36"/>
      <c r="HK422" s="36"/>
      <c r="HL422" s="36"/>
      <c r="HM422" s="36"/>
      <c r="HN422" s="36"/>
      <c r="HO422" s="36"/>
      <c r="HP422" s="36"/>
      <c r="HQ422" s="36"/>
    </row>
    <row r="423" spans="58:225" x14ac:dyDescent="0.2">
      <c r="BF423" s="40"/>
      <c r="BW423" s="40"/>
      <c r="CM423" s="40"/>
      <c r="HA423" s="36"/>
      <c r="HB423" s="36"/>
      <c r="HC423" s="36"/>
      <c r="HD423" s="36"/>
      <c r="HE423" s="36"/>
      <c r="HF423" s="36"/>
      <c r="HG423" s="36"/>
      <c r="HH423" s="36"/>
      <c r="HI423" s="36"/>
      <c r="HJ423" s="36"/>
      <c r="HK423" s="36"/>
      <c r="HL423" s="36"/>
      <c r="HM423" s="36"/>
      <c r="HN423" s="36"/>
      <c r="HO423" s="36"/>
      <c r="HP423" s="36"/>
      <c r="HQ423" s="36"/>
    </row>
    <row r="424" spans="58:225" x14ac:dyDescent="0.2">
      <c r="BF424" s="40"/>
      <c r="BW424" s="40"/>
      <c r="CM424" s="40"/>
      <c r="HA424" s="36"/>
      <c r="HB424" s="36"/>
      <c r="HC424" s="36"/>
      <c r="HD424" s="36"/>
      <c r="HE424" s="36"/>
      <c r="HF424" s="36"/>
      <c r="HG424" s="36"/>
      <c r="HH424" s="36"/>
      <c r="HI424" s="36"/>
      <c r="HJ424" s="36"/>
      <c r="HK424" s="36"/>
      <c r="HL424" s="36"/>
      <c r="HM424" s="36"/>
      <c r="HN424" s="36"/>
      <c r="HO424" s="36"/>
      <c r="HP424" s="36"/>
      <c r="HQ424" s="36"/>
    </row>
    <row r="425" spans="58:225" x14ac:dyDescent="0.2">
      <c r="BF425" s="40"/>
      <c r="BW425" s="40"/>
      <c r="CM425" s="40"/>
      <c r="HA425" s="36"/>
      <c r="HB425" s="36"/>
      <c r="HC425" s="36"/>
      <c r="HD425" s="36"/>
      <c r="HE425" s="36"/>
      <c r="HF425" s="36"/>
      <c r="HG425" s="36"/>
      <c r="HH425" s="36"/>
      <c r="HI425" s="36"/>
      <c r="HJ425" s="36"/>
      <c r="HK425" s="36"/>
      <c r="HL425" s="36"/>
      <c r="HM425" s="36"/>
      <c r="HN425" s="36"/>
      <c r="HO425" s="36"/>
      <c r="HP425" s="36"/>
      <c r="HQ425" s="36"/>
    </row>
    <row r="426" spans="58:225" x14ac:dyDescent="0.2">
      <c r="BF426" s="40"/>
      <c r="BW426" s="40"/>
      <c r="CM426" s="40"/>
      <c r="HA426" s="36"/>
      <c r="HB426" s="36"/>
      <c r="HC426" s="36"/>
      <c r="HD426" s="36"/>
      <c r="HE426" s="36"/>
      <c r="HF426" s="36"/>
      <c r="HG426" s="36"/>
      <c r="HH426" s="36"/>
      <c r="HI426" s="36"/>
      <c r="HJ426" s="36"/>
      <c r="HK426" s="36"/>
      <c r="HL426" s="36"/>
      <c r="HM426" s="36"/>
      <c r="HN426" s="36"/>
      <c r="HO426" s="36"/>
      <c r="HP426" s="36"/>
      <c r="HQ426" s="36"/>
    </row>
    <row r="427" spans="58:225" x14ac:dyDescent="0.2">
      <c r="BF427" s="40"/>
      <c r="BW427" s="40"/>
      <c r="CM427" s="40"/>
      <c r="HA427" s="36"/>
      <c r="HB427" s="36"/>
      <c r="HC427" s="36"/>
      <c r="HD427" s="36"/>
      <c r="HE427" s="36"/>
      <c r="HF427" s="36"/>
      <c r="HG427" s="36"/>
      <c r="HH427" s="36"/>
      <c r="HI427" s="36"/>
      <c r="HJ427" s="36"/>
      <c r="HK427" s="36"/>
      <c r="HL427" s="36"/>
      <c r="HM427" s="36"/>
      <c r="HN427" s="36"/>
      <c r="HO427" s="36"/>
      <c r="HP427" s="36"/>
      <c r="HQ427" s="36"/>
    </row>
    <row r="428" spans="58:225" x14ac:dyDescent="0.2">
      <c r="BF428" s="40"/>
      <c r="BW428" s="40"/>
      <c r="CM428" s="40"/>
      <c r="HA428" s="36"/>
      <c r="HB428" s="36"/>
      <c r="HC428" s="36"/>
      <c r="HD428" s="36"/>
      <c r="HE428" s="36"/>
      <c r="HF428" s="36"/>
      <c r="HG428" s="36"/>
      <c r="HH428" s="36"/>
      <c r="HI428" s="36"/>
      <c r="HJ428" s="36"/>
      <c r="HK428" s="36"/>
      <c r="HL428" s="36"/>
      <c r="HM428" s="36"/>
      <c r="HN428" s="36"/>
      <c r="HO428" s="36"/>
      <c r="HP428" s="36"/>
      <c r="HQ428" s="36"/>
    </row>
    <row r="429" spans="58:225" x14ac:dyDescent="0.2">
      <c r="BF429" s="40"/>
      <c r="BW429" s="40"/>
      <c r="CM429" s="40"/>
      <c r="HA429" s="36"/>
      <c r="HB429" s="36"/>
      <c r="HC429" s="36"/>
      <c r="HD429" s="36"/>
      <c r="HE429" s="36"/>
      <c r="HF429" s="36"/>
      <c r="HG429" s="36"/>
      <c r="HH429" s="36"/>
      <c r="HI429" s="36"/>
      <c r="HJ429" s="36"/>
      <c r="HK429" s="36"/>
      <c r="HL429" s="36"/>
      <c r="HM429" s="36"/>
      <c r="HN429" s="36"/>
      <c r="HO429" s="36"/>
      <c r="HP429" s="36"/>
      <c r="HQ429" s="36"/>
    </row>
    <row r="430" spans="58:225" x14ac:dyDescent="0.2">
      <c r="BF430" s="40"/>
      <c r="BW430" s="40"/>
      <c r="CM430" s="40"/>
      <c r="HA430" s="36"/>
      <c r="HB430" s="36"/>
      <c r="HC430" s="36"/>
      <c r="HD430" s="36"/>
      <c r="HE430" s="36"/>
      <c r="HF430" s="36"/>
      <c r="HG430" s="36"/>
      <c r="HH430" s="36"/>
      <c r="HI430" s="36"/>
      <c r="HJ430" s="36"/>
      <c r="HK430" s="36"/>
      <c r="HL430" s="36"/>
      <c r="HM430" s="36"/>
      <c r="HN430" s="36"/>
      <c r="HO430" s="36"/>
      <c r="HP430" s="36"/>
      <c r="HQ430" s="36"/>
    </row>
    <row r="431" spans="58:225" x14ac:dyDescent="0.2">
      <c r="BF431" s="40"/>
      <c r="BW431" s="40"/>
      <c r="CM431" s="40"/>
      <c r="HA431" s="36"/>
      <c r="HB431" s="36"/>
      <c r="HC431" s="36"/>
      <c r="HD431" s="36"/>
      <c r="HE431" s="36"/>
      <c r="HF431" s="36"/>
      <c r="HG431" s="36"/>
      <c r="HH431" s="36"/>
      <c r="HI431" s="36"/>
      <c r="HJ431" s="36"/>
      <c r="HK431" s="36"/>
      <c r="HL431" s="36"/>
      <c r="HM431" s="36"/>
      <c r="HN431" s="36"/>
      <c r="HO431" s="36"/>
      <c r="HP431" s="36"/>
      <c r="HQ431" s="36"/>
    </row>
    <row r="432" spans="58:225" x14ac:dyDescent="0.2">
      <c r="BF432" s="40"/>
      <c r="BW432" s="40"/>
      <c r="CM432" s="40"/>
      <c r="HA432" s="36"/>
      <c r="HB432" s="36"/>
      <c r="HC432" s="36"/>
      <c r="HD432" s="36"/>
      <c r="HE432" s="36"/>
      <c r="HF432" s="36"/>
      <c r="HG432" s="36"/>
      <c r="HH432" s="36"/>
      <c r="HI432" s="36"/>
      <c r="HJ432" s="36"/>
      <c r="HK432" s="36"/>
      <c r="HL432" s="36"/>
      <c r="HM432" s="36"/>
      <c r="HN432" s="36"/>
      <c r="HO432" s="36"/>
      <c r="HP432" s="36"/>
      <c r="HQ432" s="36"/>
    </row>
    <row r="433" spans="58:225" x14ac:dyDescent="0.2">
      <c r="BF433" s="40"/>
      <c r="BW433" s="40"/>
      <c r="CM433" s="40"/>
      <c r="HA433" s="36"/>
      <c r="HB433" s="36"/>
      <c r="HC433" s="36"/>
      <c r="HD433" s="36"/>
      <c r="HE433" s="36"/>
      <c r="HF433" s="36"/>
      <c r="HG433" s="36"/>
      <c r="HH433" s="36"/>
      <c r="HI433" s="36"/>
      <c r="HJ433" s="36"/>
      <c r="HK433" s="36"/>
      <c r="HL433" s="36"/>
      <c r="HM433" s="36"/>
      <c r="HN433" s="36"/>
      <c r="HO433" s="36"/>
      <c r="HP433" s="36"/>
      <c r="HQ433" s="36"/>
    </row>
    <row r="434" spans="58:225" x14ac:dyDescent="0.2">
      <c r="BF434" s="40"/>
      <c r="BW434" s="40"/>
      <c r="CM434" s="40"/>
      <c r="HA434" s="36"/>
      <c r="HB434" s="36"/>
      <c r="HC434" s="36"/>
      <c r="HD434" s="36"/>
      <c r="HE434" s="36"/>
      <c r="HF434" s="36"/>
      <c r="HG434" s="36"/>
      <c r="HH434" s="36"/>
      <c r="HI434" s="36"/>
      <c r="HJ434" s="36"/>
      <c r="HK434" s="36"/>
      <c r="HL434" s="36"/>
      <c r="HM434" s="36"/>
      <c r="HN434" s="36"/>
      <c r="HO434" s="36"/>
      <c r="HP434" s="36"/>
      <c r="HQ434" s="36"/>
    </row>
    <row r="435" spans="58:225" x14ac:dyDescent="0.2">
      <c r="BF435" s="40"/>
      <c r="BW435" s="40"/>
      <c r="CM435" s="40"/>
      <c r="HA435" s="36"/>
      <c r="HB435" s="36"/>
      <c r="HC435" s="36"/>
      <c r="HD435" s="36"/>
      <c r="HE435" s="36"/>
      <c r="HF435" s="36"/>
      <c r="HG435" s="36"/>
      <c r="HH435" s="36"/>
      <c r="HI435" s="36"/>
      <c r="HJ435" s="36"/>
      <c r="HK435" s="36"/>
      <c r="HL435" s="36"/>
      <c r="HM435" s="36"/>
      <c r="HN435" s="36"/>
      <c r="HO435" s="36"/>
      <c r="HP435" s="36"/>
      <c r="HQ435" s="36"/>
    </row>
    <row r="436" spans="58:225" x14ac:dyDescent="0.2">
      <c r="BF436" s="40"/>
      <c r="BW436" s="40"/>
      <c r="CM436" s="40"/>
      <c r="HA436" s="36"/>
      <c r="HB436" s="36"/>
      <c r="HC436" s="36"/>
      <c r="HD436" s="36"/>
      <c r="HE436" s="36"/>
      <c r="HF436" s="36"/>
      <c r="HG436" s="36"/>
      <c r="HH436" s="36"/>
      <c r="HI436" s="36"/>
      <c r="HJ436" s="36"/>
      <c r="HK436" s="36"/>
      <c r="HL436" s="36"/>
      <c r="HM436" s="36"/>
      <c r="HN436" s="36"/>
      <c r="HO436" s="36"/>
      <c r="HP436" s="36"/>
      <c r="HQ436" s="36"/>
    </row>
    <row r="437" spans="58:225" x14ac:dyDescent="0.2">
      <c r="BF437" s="40"/>
      <c r="BW437" s="40"/>
      <c r="CM437" s="40"/>
      <c r="HA437" s="36"/>
      <c r="HB437" s="36"/>
      <c r="HC437" s="36"/>
      <c r="HD437" s="36"/>
      <c r="HE437" s="36"/>
      <c r="HF437" s="36"/>
      <c r="HG437" s="36"/>
      <c r="HH437" s="36"/>
      <c r="HI437" s="36"/>
      <c r="HJ437" s="36"/>
      <c r="HK437" s="36"/>
      <c r="HL437" s="36"/>
      <c r="HM437" s="36"/>
      <c r="HN437" s="36"/>
      <c r="HO437" s="36"/>
      <c r="HP437" s="36"/>
      <c r="HQ437" s="36"/>
    </row>
    <row r="438" spans="58:225" x14ac:dyDescent="0.2">
      <c r="BF438" s="40"/>
      <c r="BW438" s="40"/>
      <c r="CM438" s="40"/>
      <c r="HA438" s="36"/>
      <c r="HB438" s="36"/>
      <c r="HC438" s="36"/>
      <c r="HD438" s="36"/>
      <c r="HE438" s="36"/>
      <c r="HF438" s="36"/>
      <c r="HG438" s="36"/>
      <c r="HH438" s="36"/>
      <c r="HI438" s="36"/>
      <c r="HJ438" s="36"/>
      <c r="HK438" s="36"/>
      <c r="HL438" s="36"/>
      <c r="HM438" s="36"/>
      <c r="HN438" s="36"/>
      <c r="HO438" s="36"/>
      <c r="HP438" s="36"/>
      <c r="HQ438" s="36"/>
    </row>
    <row r="439" spans="58:225" x14ac:dyDescent="0.2">
      <c r="BF439" s="40"/>
      <c r="BW439" s="40"/>
      <c r="CM439" s="40"/>
      <c r="HA439" s="36"/>
      <c r="HB439" s="36"/>
      <c r="HC439" s="36"/>
      <c r="HD439" s="36"/>
      <c r="HE439" s="36"/>
      <c r="HF439" s="36"/>
      <c r="HG439" s="36"/>
      <c r="HH439" s="36"/>
      <c r="HI439" s="36"/>
      <c r="HJ439" s="36"/>
      <c r="HK439" s="36"/>
      <c r="HL439" s="36"/>
      <c r="HM439" s="36"/>
      <c r="HN439" s="36"/>
      <c r="HO439" s="36"/>
      <c r="HP439" s="36"/>
      <c r="HQ439" s="36"/>
    </row>
    <row r="440" spans="58:225" x14ac:dyDescent="0.2">
      <c r="BF440" s="40"/>
      <c r="BW440" s="40"/>
      <c r="CM440" s="40"/>
      <c r="HA440" s="36"/>
      <c r="HB440" s="36"/>
      <c r="HC440" s="36"/>
      <c r="HD440" s="36"/>
      <c r="HE440" s="36"/>
      <c r="HF440" s="36"/>
      <c r="HG440" s="36"/>
      <c r="HH440" s="36"/>
      <c r="HI440" s="36"/>
      <c r="HJ440" s="36"/>
      <c r="HK440" s="36"/>
      <c r="HL440" s="36"/>
      <c r="HM440" s="36"/>
      <c r="HN440" s="36"/>
      <c r="HO440" s="36"/>
      <c r="HP440" s="36"/>
      <c r="HQ440" s="36"/>
    </row>
    <row r="441" spans="58:225" x14ac:dyDescent="0.2">
      <c r="BF441" s="40"/>
      <c r="BW441" s="40"/>
      <c r="CM441" s="40"/>
      <c r="HA441" s="36"/>
      <c r="HB441" s="36"/>
      <c r="HC441" s="36"/>
      <c r="HD441" s="36"/>
      <c r="HE441" s="36"/>
      <c r="HF441" s="36"/>
      <c r="HG441" s="36"/>
      <c r="HH441" s="36"/>
      <c r="HI441" s="36"/>
      <c r="HJ441" s="36"/>
      <c r="HK441" s="36"/>
      <c r="HL441" s="36"/>
      <c r="HM441" s="36"/>
      <c r="HN441" s="36"/>
      <c r="HO441" s="36"/>
      <c r="HP441" s="36"/>
      <c r="HQ441" s="36"/>
    </row>
    <row r="442" spans="58:225" x14ac:dyDescent="0.2">
      <c r="BF442" s="40"/>
      <c r="BW442" s="40"/>
      <c r="CM442" s="40"/>
      <c r="HA442" s="36"/>
      <c r="HB442" s="36"/>
      <c r="HC442" s="36"/>
      <c r="HD442" s="36"/>
      <c r="HE442" s="36"/>
      <c r="HF442" s="36"/>
      <c r="HG442" s="36"/>
      <c r="HH442" s="36"/>
      <c r="HI442" s="36"/>
      <c r="HJ442" s="36"/>
      <c r="HK442" s="36"/>
      <c r="HL442" s="36"/>
      <c r="HM442" s="36"/>
      <c r="HN442" s="36"/>
      <c r="HO442" s="36"/>
      <c r="HP442" s="36"/>
      <c r="HQ442" s="36"/>
    </row>
    <row r="443" spans="58:225" x14ac:dyDescent="0.2">
      <c r="BF443" s="40"/>
      <c r="BW443" s="40"/>
      <c r="CM443" s="40"/>
      <c r="HA443" s="36"/>
      <c r="HB443" s="36"/>
      <c r="HC443" s="36"/>
      <c r="HD443" s="36"/>
      <c r="HE443" s="36"/>
      <c r="HF443" s="36"/>
      <c r="HG443" s="36"/>
      <c r="HH443" s="36"/>
      <c r="HI443" s="36"/>
      <c r="HJ443" s="36"/>
      <c r="HK443" s="36"/>
      <c r="HL443" s="36"/>
      <c r="HM443" s="36"/>
      <c r="HN443" s="36"/>
      <c r="HO443" s="36"/>
      <c r="HP443" s="36"/>
      <c r="HQ443" s="36"/>
    </row>
    <row r="444" spans="58:225" x14ac:dyDescent="0.2">
      <c r="BF444" s="40"/>
      <c r="BW444" s="40"/>
      <c r="CM444" s="40"/>
      <c r="HA444" s="36"/>
      <c r="HB444" s="36"/>
      <c r="HC444" s="36"/>
      <c r="HD444" s="36"/>
      <c r="HE444" s="36"/>
      <c r="HF444" s="36"/>
      <c r="HG444" s="36"/>
      <c r="HH444" s="36"/>
      <c r="HI444" s="36"/>
      <c r="HJ444" s="36"/>
      <c r="HK444" s="36"/>
      <c r="HL444" s="36"/>
      <c r="HM444" s="36"/>
      <c r="HN444" s="36"/>
      <c r="HO444" s="36"/>
      <c r="HP444" s="36"/>
      <c r="HQ444" s="36"/>
    </row>
    <row r="445" spans="58:225" x14ac:dyDescent="0.2">
      <c r="BF445" s="40"/>
      <c r="BW445" s="40"/>
      <c r="CM445" s="40"/>
      <c r="HA445" s="36"/>
      <c r="HB445" s="36"/>
      <c r="HC445" s="36"/>
      <c r="HD445" s="36"/>
      <c r="HE445" s="36"/>
      <c r="HF445" s="36"/>
      <c r="HG445" s="36"/>
      <c r="HH445" s="36"/>
      <c r="HI445" s="36"/>
      <c r="HJ445" s="36"/>
      <c r="HK445" s="36"/>
      <c r="HL445" s="36"/>
      <c r="HM445" s="36"/>
      <c r="HN445" s="36"/>
      <c r="HO445" s="36"/>
      <c r="HP445" s="36"/>
      <c r="HQ445" s="36"/>
    </row>
    <row r="446" spans="58:225" x14ac:dyDescent="0.2">
      <c r="BF446" s="40"/>
      <c r="BW446" s="40"/>
      <c r="CM446" s="40"/>
      <c r="HA446" s="36"/>
      <c r="HB446" s="36"/>
      <c r="HC446" s="36"/>
      <c r="HD446" s="36"/>
      <c r="HE446" s="36"/>
      <c r="HF446" s="36"/>
      <c r="HG446" s="36"/>
      <c r="HH446" s="36"/>
      <c r="HI446" s="36"/>
      <c r="HJ446" s="36"/>
      <c r="HK446" s="36"/>
      <c r="HL446" s="36"/>
      <c r="HM446" s="36"/>
      <c r="HN446" s="36"/>
      <c r="HO446" s="36"/>
      <c r="HP446" s="36"/>
      <c r="HQ446" s="36"/>
    </row>
    <row r="447" spans="58:225" x14ac:dyDescent="0.2">
      <c r="BF447" s="40"/>
      <c r="BW447" s="40"/>
      <c r="CM447" s="40"/>
      <c r="HA447" s="36"/>
      <c r="HB447" s="36"/>
      <c r="HC447" s="36"/>
      <c r="HD447" s="36"/>
      <c r="HE447" s="36"/>
      <c r="HF447" s="36"/>
      <c r="HG447" s="36"/>
      <c r="HH447" s="36"/>
      <c r="HI447" s="36"/>
      <c r="HJ447" s="36"/>
      <c r="HK447" s="36"/>
      <c r="HL447" s="36"/>
      <c r="HM447" s="36"/>
      <c r="HN447" s="36"/>
      <c r="HO447" s="36"/>
      <c r="HP447" s="36"/>
      <c r="HQ447" s="36"/>
    </row>
    <row r="448" spans="58:225" x14ac:dyDescent="0.2">
      <c r="BF448" s="40"/>
      <c r="BW448" s="40"/>
      <c r="CM448" s="40"/>
      <c r="HA448" s="36"/>
      <c r="HB448" s="36"/>
      <c r="HC448" s="36"/>
      <c r="HD448" s="36"/>
      <c r="HE448" s="36"/>
      <c r="HF448" s="36"/>
      <c r="HG448" s="36"/>
      <c r="HH448" s="36"/>
      <c r="HI448" s="36"/>
      <c r="HJ448" s="36"/>
      <c r="HK448" s="36"/>
      <c r="HL448" s="36"/>
      <c r="HM448" s="36"/>
      <c r="HN448" s="36"/>
      <c r="HO448" s="36"/>
      <c r="HP448" s="36"/>
      <c r="HQ448" s="36"/>
    </row>
    <row r="449" spans="58:225" x14ac:dyDescent="0.2">
      <c r="BF449" s="40"/>
      <c r="BW449" s="40"/>
      <c r="CM449" s="40"/>
      <c r="HA449" s="36"/>
      <c r="HB449" s="36"/>
      <c r="HC449" s="36"/>
      <c r="HD449" s="36"/>
      <c r="HE449" s="36"/>
      <c r="HF449" s="36"/>
      <c r="HG449" s="36"/>
      <c r="HH449" s="36"/>
      <c r="HI449" s="36"/>
      <c r="HJ449" s="36"/>
      <c r="HK449" s="36"/>
      <c r="HL449" s="36"/>
      <c r="HM449" s="36"/>
      <c r="HN449" s="36"/>
      <c r="HO449" s="36"/>
      <c r="HP449" s="36"/>
      <c r="HQ449" s="36"/>
    </row>
    <row r="450" spans="58:225" x14ac:dyDescent="0.2">
      <c r="BF450" s="40"/>
      <c r="BW450" s="40"/>
      <c r="CM450" s="40"/>
      <c r="HA450" s="36"/>
      <c r="HB450" s="36"/>
      <c r="HC450" s="36"/>
      <c r="HD450" s="36"/>
      <c r="HE450" s="36"/>
      <c r="HF450" s="36"/>
      <c r="HG450" s="36"/>
      <c r="HH450" s="36"/>
      <c r="HI450" s="36"/>
      <c r="HJ450" s="36"/>
      <c r="HK450" s="36"/>
      <c r="HL450" s="36"/>
      <c r="HM450" s="36"/>
      <c r="HN450" s="36"/>
      <c r="HO450" s="36"/>
      <c r="HP450" s="36"/>
      <c r="HQ450" s="36"/>
    </row>
    <row r="451" spans="58:225" x14ac:dyDescent="0.2">
      <c r="BF451" s="40"/>
      <c r="BW451" s="40"/>
      <c r="CM451" s="40"/>
      <c r="HA451" s="36"/>
      <c r="HB451" s="36"/>
      <c r="HC451" s="36"/>
      <c r="HD451" s="36"/>
      <c r="HE451" s="36"/>
      <c r="HF451" s="36"/>
      <c r="HG451" s="36"/>
      <c r="HH451" s="36"/>
      <c r="HI451" s="36"/>
      <c r="HJ451" s="36"/>
      <c r="HK451" s="36"/>
      <c r="HL451" s="36"/>
      <c r="HM451" s="36"/>
      <c r="HN451" s="36"/>
      <c r="HO451" s="36"/>
      <c r="HP451" s="36"/>
      <c r="HQ451" s="36"/>
    </row>
    <row r="452" spans="58:225" x14ac:dyDescent="0.2">
      <c r="BF452" s="40"/>
      <c r="BW452" s="40"/>
      <c r="CM452" s="40"/>
      <c r="HA452" s="36"/>
      <c r="HB452" s="36"/>
      <c r="HC452" s="36"/>
      <c r="HD452" s="36"/>
      <c r="HE452" s="36"/>
      <c r="HF452" s="36"/>
      <c r="HG452" s="36"/>
      <c r="HH452" s="36"/>
      <c r="HI452" s="36"/>
      <c r="HJ452" s="36"/>
      <c r="HK452" s="36"/>
      <c r="HL452" s="36"/>
      <c r="HM452" s="36"/>
      <c r="HN452" s="36"/>
      <c r="HO452" s="36"/>
      <c r="HP452" s="36"/>
      <c r="HQ452" s="36"/>
    </row>
    <row r="453" spans="58:225" x14ac:dyDescent="0.2">
      <c r="HA453" s="36"/>
      <c r="HB453" s="36"/>
      <c r="HC453" s="36"/>
      <c r="HD453" s="36"/>
      <c r="HE453" s="36"/>
      <c r="HF453" s="36"/>
      <c r="HG453" s="36"/>
      <c r="HH453" s="36"/>
      <c r="HI453" s="36"/>
      <c r="HJ453" s="36"/>
      <c r="HK453" s="36"/>
      <c r="HL453" s="36"/>
      <c r="HM453" s="36"/>
      <c r="HN453" s="36"/>
      <c r="HO453" s="36"/>
      <c r="HP453" s="36"/>
      <c r="HQ453" s="36"/>
    </row>
    <row r="454" spans="58:225" x14ac:dyDescent="0.2">
      <c r="HA454" s="36"/>
      <c r="HB454" s="36"/>
      <c r="HC454" s="36"/>
      <c r="HD454" s="36"/>
      <c r="HE454" s="36"/>
      <c r="HF454" s="36"/>
      <c r="HG454" s="36"/>
      <c r="HH454" s="36"/>
      <c r="HI454" s="36"/>
      <c r="HJ454" s="36"/>
      <c r="HK454" s="36"/>
      <c r="HL454" s="36"/>
      <c r="HM454" s="36"/>
      <c r="HN454" s="36"/>
      <c r="HO454" s="36"/>
      <c r="HP454" s="36"/>
      <c r="HQ454" s="36"/>
    </row>
    <row r="455" spans="58:225" x14ac:dyDescent="0.2">
      <c r="HA455" s="36"/>
      <c r="HB455" s="36"/>
      <c r="HC455" s="36"/>
      <c r="HD455" s="36"/>
      <c r="HE455" s="36"/>
      <c r="HF455" s="36"/>
      <c r="HG455" s="36"/>
      <c r="HH455" s="36"/>
      <c r="HI455" s="36"/>
      <c r="HJ455" s="36"/>
      <c r="HK455" s="36"/>
      <c r="HL455" s="36"/>
      <c r="HM455" s="36"/>
      <c r="HN455" s="36"/>
      <c r="HO455" s="36"/>
      <c r="HP455" s="36"/>
      <c r="HQ455" s="36"/>
    </row>
    <row r="456" spans="58:225" x14ac:dyDescent="0.2">
      <c r="HA456" s="36"/>
      <c r="HB456" s="36"/>
      <c r="HC456" s="36"/>
      <c r="HD456" s="36"/>
      <c r="HE456" s="36"/>
      <c r="HF456" s="36"/>
      <c r="HG456" s="36"/>
      <c r="HH456" s="36"/>
      <c r="HI456" s="36"/>
      <c r="HJ456" s="36"/>
      <c r="HK456" s="36"/>
      <c r="HL456" s="36"/>
      <c r="HM456" s="36"/>
      <c r="HN456" s="36"/>
      <c r="HO456" s="36"/>
      <c r="HP456" s="36"/>
      <c r="HQ456" s="36"/>
    </row>
    <row r="457" spans="58:225" x14ac:dyDescent="0.2">
      <c r="HA457" s="36"/>
      <c r="HB457" s="36"/>
      <c r="HC457" s="36"/>
      <c r="HD457" s="36"/>
      <c r="HE457" s="36"/>
      <c r="HF457" s="36"/>
      <c r="HG457" s="36"/>
      <c r="HH457" s="36"/>
      <c r="HI457" s="36"/>
      <c r="HJ457" s="36"/>
      <c r="HK457" s="36"/>
      <c r="HL457" s="36"/>
      <c r="HM457" s="36"/>
      <c r="HN457" s="36"/>
      <c r="HO457" s="36"/>
      <c r="HP457" s="36"/>
      <c r="HQ457" s="36"/>
    </row>
    <row r="458" spans="58:225" x14ac:dyDescent="0.2">
      <c r="HA458" s="36"/>
      <c r="HB458" s="36"/>
      <c r="HC458" s="36"/>
      <c r="HD458" s="36"/>
      <c r="HE458" s="36"/>
      <c r="HF458" s="36"/>
      <c r="HG458" s="36"/>
      <c r="HH458" s="36"/>
      <c r="HI458" s="36"/>
      <c r="HJ458" s="36"/>
      <c r="HK458" s="36"/>
      <c r="HL458" s="36"/>
      <c r="HM458" s="36"/>
      <c r="HN458" s="36"/>
      <c r="HO458" s="36"/>
      <c r="HP458" s="36"/>
      <c r="HQ458" s="36"/>
    </row>
    <row r="459" spans="58:225" x14ac:dyDescent="0.2">
      <c r="HA459" s="36"/>
      <c r="HB459" s="36"/>
      <c r="HC459" s="36"/>
      <c r="HD459" s="36"/>
      <c r="HE459" s="36"/>
      <c r="HF459" s="36"/>
      <c r="HG459" s="36"/>
      <c r="HH459" s="36"/>
      <c r="HI459" s="36"/>
      <c r="HJ459" s="36"/>
      <c r="HK459" s="36"/>
      <c r="HL459" s="36"/>
      <c r="HM459" s="36"/>
      <c r="HN459" s="36"/>
      <c r="HO459" s="36"/>
      <c r="HP459" s="36"/>
      <c r="HQ459" s="36"/>
    </row>
    <row r="460" spans="58:225" x14ac:dyDescent="0.2">
      <c r="HA460" s="36"/>
      <c r="HB460" s="36"/>
      <c r="HC460" s="36"/>
      <c r="HD460" s="36"/>
      <c r="HE460" s="36"/>
      <c r="HF460" s="36"/>
      <c r="HG460" s="36"/>
      <c r="HH460" s="36"/>
      <c r="HI460" s="36"/>
      <c r="HJ460" s="36"/>
      <c r="HK460" s="36"/>
      <c r="HL460" s="36"/>
      <c r="HM460" s="36"/>
      <c r="HN460" s="36"/>
      <c r="HO460" s="36"/>
      <c r="HP460" s="36"/>
      <c r="HQ460" s="36"/>
    </row>
    <row r="461" spans="58:225" x14ac:dyDescent="0.2">
      <c r="HA461" s="36"/>
      <c r="HB461" s="36"/>
      <c r="HC461" s="36"/>
      <c r="HD461" s="36"/>
      <c r="HE461" s="36"/>
      <c r="HF461" s="36"/>
      <c r="HG461" s="36"/>
      <c r="HH461" s="36"/>
      <c r="HI461" s="36"/>
      <c r="HJ461" s="36"/>
      <c r="HK461" s="36"/>
      <c r="HL461" s="36"/>
      <c r="HM461" s="36"/>
      <c r="HN461" s="36"/>
      <c r="HO461" s="36"/>
      <c r="HP461" s="36"/>
      <c r="HQ461" s="36"/>
    </row>
    <row r="462" spans="58:225" x14ac:dyDescent="0.2">
      <c r="HA462" s="36"/>
      <c r="HB462" s="36"/>
      <c r="HC462" s="36"/>
      <c r="HD462" s="36"/>
      <c r="HE462" s="36"/>
      <c r="HF462" s="36"/>
      <c r="HG462" s="36"/>
      <c r="HH462" s="36"/>
      <c r="HI462" s="36"/>
      <c r="HJ462" s="36"/>
      <c r="HK462" s="36"/>
      <c r="HL462" s="36"/>
      <c r="HM462" s="36"/>
      <c r="HN462" s="36"/>
      <c r="HO462" s="36"/>
      <c r="HP462" s="36"/>
      <c r="HQ462" s="36"/>
    </row>
    <row r="463" spans="58:225" x14ac:dyDescent="0.2">
      <c r="HA463" s="36"/>
      <c r="HB463" s="36"/>
      <c r="HC463" s="36"/>
      <c r="HD463" s="36"/>
      <c r="HE463" s="36"/>
      <c r="HF463" s="36"/>
      <c r="HG463" s="36"/>
      <c r="HH463" s="36"/>
      <c r="HI463" s="36"/>
      <c r="HJ463" s="36"/>
      <c r="HK463" s="36"/>
      <c r="HL463" s="36"/>
      <c r="HM463" s="36"/>
      <c r="HN463" s="36"/>
      <c r="HO463" s="36"/>
      <c r="HP463" s="36"/>
      <c r="HQ463" s="36"/>
    </row>
    <row r="464" spans="58:225" x14ac:dyDescent="0.2">
      <c r="HA464" s="36"/>
      <c r="HB464" s="36"/>
      <c r="HC464" s="36"/>
      <c r="HD464" s="36"/>
      <c r="HE464" s="36"/>
      <c r="HF464" s="36"/>
      <c r="HG464" s="36"/>
      <c r="HH464" s="36"/>
      <c r="HI464" s="36"/>
      <c r="HJ464" s="36"/>
      <c r="HK464" s="36"/>
      <c r="HL464" s="36"/>
      <c r="HM464" s="36"/>
      <c r="HN464" s="36"/>
      <c r="HO464" s="36"/>
      <c r="HP464" s="36"/>
      <c r="HQ464" s="36"/>
    </row>
    <row r="465" spans="209:225" x14ac:dyDescent="0.2">
      <c r="HA465" s="36"/>
      <c r="HB465" s="36"/>
      <c r="HC465" s="36"/>
      <c r="HD465" s="36"/>
      <c r="HE465" s="36"/>
      <c r="HF465" s="36"/>
      <c r="HG465" s="36"/>
      <c r="HH465" s="36"/>
      <c r="HI465" s="36"/>
      <c r="HJ465" s="36"/>
      <c r="HK465" s="36"/>
      <c r="HL465" s="36"/>
      <c r="HM465" s="36"/>
      <c r="HN465" s="36"/>
      <c r="HO465" s="36"/>
      <c r="HP465" s="36"/>
      <c r="HQ465" s="36"/>
    </row>
    <row r="466" spans="209:225" x14ac:dyDescent="0.2">
      <c r="HA466" s="36"/>
      <c r="HB466" s="36"/>
      <c r="HC466" s="36"/>
      <c r="HD466" s="36"/>
      <c r="HE466" s="36"/>
      <c r="HF466" s="36"/>
      <c r="HG466" s="36"/>
      <c r="HH466" s="36"/>
      <c r="HI466" s="36"/>
      <c r="HJ466" s="36"/>
      <c r="HK466" s="36"/>
      <c r="HL466" s="36"/>
      <c r="HM466" s="36"/>
      <c r="HN466" s="36"/>
      <c r="HO466" s="36"/>
      <c r="HP466" s="36"/>
      <c r="HQ466" s="36"/>
    </row>
    <row r="467" spans="209:225" x14ac:dyDescent="0.2">
      <c r="HA467" s="36"/>
      <c r="HB467" s="36"/>
      <c r="HC467" s="36"/>
      <c r="HD467" s="36"/>
      <c r="HE467" s="36"/>
      <c r="HF467" s="36"/>
      <c r="HG467" s="36"/>
      <c r="HH467" s="36"/>
      <c r="HI467" s="36"/>
      <c r="HJ467" s="36"/>
      <c r="HK467" s="36"/>
      <c r="HL467" s="36"/>
      <c r="HM467" s="36"/>
      <c r="HN467" s="36"/>
      <c r="HO467" s="36"/>
      <c r="HP467" s="36"/>
      <c r="HQ467" s="36"/>
    </row>
    <row r="468" spans="209:225" x14ac:dyDescent="0.2">
      <c r="HA468" s="36"/>
      <c r="HB468" s="36"/>
      <c r="HC468" s="36"/>
      <c r="HD468" s="36"/>
      <c r="HE468" s="36"/>
      <c r="HF468" s="36"/>
      <c r="HG468" s="36"/>
      <c r="HH468" s="36"/>
      <c r="HI468" s="36"/>
      <c r="HJ468" s="36"/>
      <c r="HK468" s="36"/>
      <c r="HL468" s="36"/>
      <c r="HM468" s="36"/>
      <c r="HN468" s="36"/>
      <c r="HO468" s="36"/>
      <c r="HP468" s="36"/>
      <c r="HQ468" s="36"/>
    </row>
    <row r="469" spans="209:225" x14ac:dyDescent="0.2">
      <c r="HA469" s="36"/>
      <c r="HB469" s="36"/>
      <c r="HC469" s="36"/>
      <c r="HD469" s="36"/>
      <c r="HE469" s="36"/>
      <c r="HF469" s="36"/>
      <c r="HG469" s="36"/>
      <c r="HH469" s="36"/>
      <c r="HI469" s="36"/>
      <c r="HJ469" s="36"/>
      <c r="HK469" s="36"/>
      <c r="HL469" s="36"/>
      <c r="HM469" s="36"/>
      <c r="HN469" s="36"/>
      <c r="HO469" s="36"/>
      <c r="HP469" s="36"/>
      <c r="HQ469" s="36"/>
    </row>
    <row r="470" spans="209:225" x14ac:dyDescent="0.2">
      <c r="HA470" s="36"/>
      <c r="HB470" s="36"/>
      <c r="HC470" s="36"/>
      <c r="HD470" s="36"/>
      <c r="HE470" s="36"/>
      <c r="HF470" s="36"/>
      <c r="HG470" s="36"/>
      <c r="HH470" s="36"/>
      <c r="HI470" s="36"/>
      <c r="HJ470" s="36"/>
      <c r="HK470" s="36"/>
      <c r="HL470" s="36"/>
      <c r="HM470" s="36"/>
      <c r="HN470" s="36"/>
      <c r="HO470" s="36"/>
      <c r="HP470" s="36"/>
      <c r="HQ470" s="36"/>
    </row>
  </sheetData>
  <phoneticPr fontId="0" type="noConversion"/>
  <printOptions gridLines="1" gridLinesSet="0"/>
  <pageMargins left="0.75" right="0.75" top="1" bottom="1" header="0.5" footer="0.5"/>
  <pageSetup paperSize="9" orientation="landscape" horizontalDpi="120" verticalDpi="14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414"/>
  <sheetViews>
    <sheetView workbookViewId="0">
      <pane xSplit="3" ySplit="4" topLeftCell="AN5" activePane="bottomRight" state="frozen"/>
      <selection pane="topRight" activeCell="D1" sqref="D1"/>
      <selection pane="bottomLeft" activeCell="A5" sqref="A5"/>
      <selection pane="bottomRight" activeCell="E6" sqref="E6"/>
    </sheetView>
  </sheetViews>
  <sheetFormatPr defaultColWidth="9.140625" defaultRowHeight="11.25" x14ac:dyDescent="0.2"/>
  <cols>
    <col min="1" max="1" width="39.7109375" style="43" customWidth="1"/>
    <col min="2" max="2" width="9.7109375" style="65" customWidth="1"/>
    <col min="3" max="3" width="9.7109375" style="56" customWidth="1"/>
    <col min="4" max="4" width="10.7109375" style="35" customWidth="1"/>
    <col min="5" max="55" width="10.7109375" style="43" customWidth="1"/>
    <col min="56" max="16384" width="9.140625" style="43"/>
  </cols>
  <sheetData>
    <row r="1" spans="1:55" s="7" customFormat="1" ht="18" customHeight="1" x14ac:dyDescent="0.25">
      <c r="A1" s="1" t="s">
        <v>0</v>
      </c>
      <c r="B1" s="57"/>
      <c r="C1" s="1"/>
      <c r="D1" s="2"/>
    </row>
    <row r="2" spans="1:55" s="66" customFormat="1" ht="15" customHeight="1" thickBot="1" x14ac:dyDescent="0.25">
      <c r="A2" s="116" t="s">
        <v>1</v>
      </c>
      <c r="B2" s="58"/>
      <c r="C2" s="46"/>
      <c r="D2" s="8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55" s="27" customFormat="1" ht="18" customHeight="1" x14ac:dyDescent="0.2">
      <c r="A3" s="14"/>
      <c r="B3" s="59"/>
      <c r="C3" s="47"/>
      <c r="D3" s="15"/>
      <c r="E3" s="16"/>
      <c r="F3" s="17" t="s">
        <v>476</v>
      </c>
      <c r="G3" s="18"/>
      <c r="H3" s="18"/>
      <c r="I3" s="18"/>
      <c r="J3" s="17" t="s">
        <v>476</v>
      </c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6"/>
      <c r="W3" s="17" t="s">
        <v>477</v>
      </c>
      <c r="X3" s="18"/>
      <c r="Y3" s="18"/>
      <c r="Z3" s="18"/>
      <c r="AA3" s="17" t="s">
        <v>477</v>
      </c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6"/>
      <c r="AN3" s="17" t="s">
        <v>480</v>
      </c>
      <c r="AO3" s="18"/>
      <c r="AP3" s="18"/>
      <c r="AQ3" s="18"/>
      <c r="AR3" s="17" t="s">
        <v>480</v>
      </c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</row>
    <row r="4" spans="1:55" s="27" customFormat="1" ht="18" customHeight="1" thickBot="1" x14ac:dyDescent="0.25">
      <c r="A4" s="20"/>
      <c r="B4" s="60"/>
      <c r="C4" s="48"/>
      <c r="D4" s="21"/>
      <c r="E4" s="22">
        <v>2004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24</v>
      </c>
      <c r="Q4" s="22" t="s">
        <v>25</v>
      </c>
      <c r="R4" s="22" t="s">
        <v>26</v>
      </c>
      <c r="S4" s="22" t="s">
        <v>27</v>
      </c>
      <c r="T4" s="22" t="s">
        <v>28</v>
      </c>
      <c r="U4" s="22" t="s">
        <v>29</v>
      </c>
      <c r="V4" s="22">
        <v>2005</v>
      </c>
      <c r="W4" s="22" t="s">
        <v>14</v>
      </c>
      <c r="X4" s="22" t="s">
        <v>15</v>
      </c>
      <c r="Y4" s="22" t="s">
        <v>16</v>
      </c>
      <c r="Z4" s="22" t="s">
        <v>17</v>
      </c>
      <c r="AA4" s="22" t="s">
        <v>18</v>
      </c>
      <c r="AB4" s="22" t="s">
        <v>19</v>
      </c>
      <c r="AC4" s="22" t="s">
        <v>20</v>
      </c>
      <c r="AD4" s="22" t="s">
        <v>21</v>
      </c>
      <c r="AE4" s="22" t="s">
        <v>22</v>
      </c>
      <c r="AF4" s="22" t="s">
        <v>23</v>
      </c>
      <c r="AG4" s="22" t="s">
        <v>24</v>
      </c>
      <c r="AH4" s="22" t="s">
        <v>25</v>
      </c>
      <c r="AI4" s="22" t="s">
        <v>26</v>
      </c>
      <c r="AJ4" s="22" t="s">
        <v>27</v>
      </c>
      <c r="AK4" s="22" t="s">
        <v>28</v>
      </c>
      <c r="AL4" s="22" t="s">
        <v>29</v>
      </c>
      <c r="AM4" s="22">
        <v>2006</v>
      </c>
      <c r="AN4" s="22" t="s">
        <v>14</v>
      </c>
      <c r="AO4" s="22" t="s">
        <v>15</v>
      </c>
      <c r="AP4" s="22" t="s">
        <v>16</v>
      </c>
      <c r="AQ4" s="22" t="s">
        <v>17</v>
      </c>
      <c r="AR4" s="22" t="s">
        <v>18</v>
      </c>
      <c r="AS4" s="22" t="s">
        <v>19</v>
      </c>
      <c r="AT4" s="22" t="s">
        <v>20</v>
      </c>
      <c r="AU4" s="22" t="s">
        <v>21</v>
      </c>
      <c r="AV4" s="22" t="s">
        <v>22</v>
      </c>
      <c r="AW4" s="22" t="s">
        <v>23</v>
      </c>
      <c r="AX4" s="22" t="s">
        <v>24</v>
      </c>
      <c r="AY4" s="22" t="s">
        <v>25</v>
      </c>
      <c r="AZ4" s="22" t="s">
        <v>26</v>
      </c>
      <c r="BA4" s="22" t="s">
        <v>27</v>
      </c>
      <c r="BB4" s="22" t="s">
        <v>28</v>
      </c>
      <c r="BC4" s="22" t="s">
        <v>29</v>
      </c>
    </row>
    <row r="5" spans="1:55" s="27" customFormat="1" ht="12.95" customHeight="1" x14ac:dyDescent="0.2">
      <c r="A5" s="24"/>
      <c r="B5" s="61"/>
      <c r="C5" s="49"/>
      <c r="D5" s="25"/>
    </row>
    <row r="6" spans="1:55" s="127" customFormat="1" ht="24" customHeight="1" x14ac:dyDescent="0.2">
      <c r="A6" s="124" t="s">
        <v>30</v>
      </c>
      <c r="B6" s="125">
        <v>1</v>
      </c>
      <c r="C6" s="125" t="s">
        <v>31</v>
      </c>
      <c r="D6" s="126"/>
      <c r="E6" s="97">
        <v>18335917.300000001</v>
      </c>
      <c r="F6" s="97">
        <v>3768608.6</v>
      </c>
      <c r="G6" s="97">
        <v>4420207.3</v>
      </c>
      <c r="H6" s="97">
        <v>4560213.4000000004</v>
      </c>
      <c r="I6" s="97">
        <v>5586888</v>
      </c>
      <c r="J6" s="97">
        <v>1003115.6</v>
      </c>
      <c r="K6" s="97">
        <v>2124414</v>
      </c>
      <c r="L6" s="97">
        <v>3768608.6</v>
      </c>
      <c r="M6" s="97">
        <v>5313085.3</v>
      </c>
      <c r="N6" s="97">
        <v>6647970.5999999996</v>
      </c>
      <c r="O6" s="97">
        <v>8188815.9000000004</v>
      </c>
      <c r="P6" s="97">
        <v>9616495.5</v>
      </c>
      <c r="Q6" s="97">
        <v>11009767.6</v>
      </c>
      <c r="R6" s="97">
        <v>12749029.300000001</v>
      </c>
      <c r="S6" s="97">
        <v>14484292.800000001</v>
      </c>
      <c r="T6" s="97">
        <v>16124776.1</v>
      </c>
      <c r="U6" s="97">
        <v>18335917.300000001</v>
      </c>
      <c r="V6" s="97">
        <v>20367302.100000001</v>
      </c>
      <c r="W6" s="97">
        <v>4212011</v>
      </c>
      <c r="X6" s="97">
        <v>4893760.3</v>
      </c>
      <c r="Y6" s="97">
        <v>5004916.5</v>
      </c>
      <c r="Z6" s="97">
        <v>6256614.2999999998</v>
      </c>
      <c r="AA6" s="97">
        <v>1376322.7</v>
      </c>
      <c r="AB6" s="97">
        <v>2838535.2</v>
      </c>
      <c r="AC6" s="97">
        <v>4212011</v>
      </c>
      <c r="AD6" s="97">
        <v>5864835.7000000002</v>
      </c>
      <c r="AE6" s="97">
        <v>7536441.5999999996</v>
      </c>
      <c r="AF6" s="97">
        <v>9105771.3000000007</v>
      </c>
      <c r="AG6" s="97">
        <v>10667540.5</v>
      </c>
      <c r="AH6" s="97">
        <v>12340822.300000001</v>
      </c>
      <c r="AI6" s="97">
        <v>14110687.800000001</v>
      </c>
      <c r="AJ6" s="97">
        <v>16135296.6</v>
      </c>
      <c r="AK6" s="97">
        <v>18035986.300000001</v>
      </c>
      <c r="AL6" s="97">
        <v>20367302.100000001</v>
      </c>
      <c r="AM6" s="97">
        <v>25081320.399999999</v>
      </c>
      <c r="AN6" s="97">
        <v>4861966.9000000004</v>
      </c>
      <c r="AO6" s="97">
        <v>6083883.5</v>
      </c>
      <c r="AP6" s="97">
        <v>6565639.9000000004</v>
      </c>
      <c r="AQ6" s="97">
        <v>7569830.0999999996</v>
      </c>
      <c r="AR6" s="97">
        <v>1550386.8</v>
      </c>
      <c r="AS6" s="97">
        <v>3076824.2</v>
      </c>
      <c r="AT6" s="97">
        <v>4861966.9000000004</v>
      </c>
      <c r="AU6" s="97">
        <v>7031891.2000000002</v>
      </c>
      <c r="AV6" s="97">
        <v>8976099.3000000007</v>
      </c>
      <c r="AW6" s="97">
        <v>10945850.4</v>
      </c>
      <c r="AX6" s="97">
        <v>12899961.199999999</v>
      </c>
      <c r="AY6" s="97">
        <v>15201967.4</v>
      </c>
      <c r="AZ6" s="97">
        <v>17511490.300000001</v>
      </c>
      <c r="BA6" s="97">
        <v>19778921.199999999</v>
      </c>
      <c r="BB6" s="97">
        <v>22269606.699999999</v>
      </c>
      <c r="BC6" s="97">
        <v>25081320.399999999</v>
      </c>
    </row>
    <row r="7" spans="1:55" s="31" customFormat="1" ht="12.95" customHeight="1" x14ac:dyDescent="0.2">
      <c r="A7" s="113"/>
      <c r="B7" s="51"/>
      <c r="C7" s="50"/>
      <c r="D7" s="30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</row>
    <row r="8" spans="1:55" s="31" customFormat="1" ht="12.95" customHeight="1" x14ac:dyDescent="0.2">
      <c r="A8" s="113" t="s">
        <v>32</v>
      </c>
      <c r="B8" s="51">
        <v>2</v>
      </c>
      <c r="C8" s="50" t="s">
        <v>33</v>
      </c>
      <c r="D8" s="30"/>
      <c r="E8" s="85">
        <v>17620155.199999999</v>
      </c>
      <c r="F8" s="85">
        <v>3554996.1</v>
      </c>
      <c r="G8" s="85">
        <v>4420643.0999999996</v>
      </c>
      <c r="H8" s="85">
        <v>4560213.4000000004</v>
      </c>
      <c r="I8" s="85">
        <v>5084302.5999999996</v>
      </c>
      <c r="J8" s="85">
        <v>1003115.6</v>
      </c>
      <c r="K8" s="85">
        <v>2124729.2999999998</v>
      </c>
      <c r="L8" s="85">
        <v>3554996.1</v>
      </c>
      <c r="M8" s="85">
        <v>5099472.8</v>
      </c>
      <c r="N8" s="85">
        <v>6434793.9000000004</v>
      </c>
      <c r="O8" s="85">
        <v>7975639.2000000002</v>
      </c>
      <c r="P8" s="85">
        <v>9403318.8000000007</v>
      </c>
      <c r="Q8" s="85">
        <v>10796590.9</v>
      </c>
      <c r="R8" s="85">
        <v>12535852.6</v>
      </c>
      <c r="S8" s="85">
        <v>14091116.1</v>
      </c>
      <c r="T8" s="85">
        <v>15731599.4</v>
      </c>
      <c r="U8" s="85">
        <v>17620155.199999999</v>
      </c>
      <c r="V8" s="85">
        <v>19974656.399999999</v>
      </c>
      <c r="W8" s="85">
        <v>4212011</v>
      </c>
      <c r="X8" s="85">
        <v>4893760.3</v>
      </c>
      <c r="Y8" s="85">
        <v>5004916.5</v>
      </c>
      <c r="Z8" s="85">
        <v>5863968.5999999996</v>
      </c>
      <c r="AA8" s="85">
        <v>1376322.7</v>
      </c>
      <c r="AB8" s="85">
        <v>2838535.2</v>
      </c>
      <c r="AC8" s="85">
        <v>4212011</v>
      </c>
      <c r="AD8" s="85">
        <v>5864835.7000000002</v>
      </c>
      <c r="AE8" s="85">
        <v>7536441.5999999996</v>
      </c>
      <c r="AF8" s="85">
        <v>9105771.3000000007</v>
      </c>
      <c r="AG8" s="85">
        <v>10667540.5</v>
      </c>
      <c r="AH8" s="85">
        <v>12340822.300000001</v>
      </c>
      <c r="AI8" s="85">
        <v>14110687.800000001</v>
      </c>
      <c r="AJ8" s="85">
        <v>15914514.800000001</v>
      </c>
      <c r="AK8" s="85">
        <v>17815204.5</v>
      </c>
      <c r="AL8" s="85">
        <v>19974656.399999999</v>
      </c>
      <c r="AM8" s="85">
        <v>24815235.899999999</v>
      </c>
      <c r="AN8" s="85">
        <v>4861966.9000000004</v>
      </c>
      <c r="AO8" s="85">
        <v>6083883.5</v>
      </c>
      <c r="AP8" s="85">
        <v>6365690.9000000004</v>
      </c>
      <c r="AQ8" s="85">
        <v>7503694.5999999996</v>
      </c>
      <c r="AR8" s="85">
        <v>1550386.8</v>
      </c>
      <c r="AS8" s="85">
        <v>3076824.2</v>
      </c>
      <c r="AT8" s="85">
        <v>4861966.9000000004</v>
      </c>
      <c r="AU8" s="85">
        <v>7031891.2000000002</v>
      </c>
      <c r="AV8" s="85">
        <v>8976099.3000000007</v>
      </c>
      <c r="AW8" s="85">
        <v>10945850.4</v>
      </c>
      <c r="AX8" s="85">
        <v>12899961.199999999</v>
      </c>
      <c r="AY8" s="85">
        <v>15002018.4</v>
      </c>
      <c r="AZ8" s="85">
        <v>17311541.300000001</v>
      </c>
      <c r="BA8" s="85">
        <v>19578972.199999999</v>
      </c>
      <c r="BB8" s="85">
        <v>22069657.699999999</v>
      </c>
      <c r="BC8" s="85">
        <v>24815235.899999999</v>
      </c>
    </row>
    <row r="9" spans="1:55" s="31" customFormat="1" ht="12.95" customHeight="1" x14ac:dyDescent="0.2">
      <c r="A9" s="113" t="s">
        <v>34</v>
      </c>
      <c r="B9" s="51">
        <v>3</v>
      </c>
      <c r="C9" s="50" t="s">
        <v>35</v>
      </c>
      <c r="D9" s="30"/>
      <c r="E9" s="85">
        <v>17405494.899999999</v>
      </c>
      <c r="F9" s="85">
        <v>3544892.9</v>
      </c>
      <c r="G9" s="85">
        <v>4380376.5</v>
      </c>
      <c r="H9" s="85">
        <v>4460997.0999999996</v>
      </c>
      <c r="I9" s="85">
        <v>5019228.4000000004</v>
      </c>
      <c r="J9" s="85">
        <v>1002439.3</v>
      </c>
      <c r="K9" s="85">
        <v>2121205.5</v>
      </c>
      <c r="L9" s="85">
        <v>3544892.9</v>
      </c>
      <c r="M9" s="85">
        <v>5050770</v>
      </c>
      <c r="N9" s="85">
        <v>6385641</v>
      </c>
      <c r="O9" s="85">
        <v>7925269.4000000004</v>
      </c>
      <c r="P9" s="85">
        <v>9328040.4000000004</v>
      </c>
      <c r="Q9" s="85">
        <v>10719487.9</v>
      </c>
      <c r="R9" s="85">
        <v>12386266.5</v>
      </c>
      <c r="S9" s="85">
        <v>13939813.6</v>
      </c>
      <c r="T9" s="85">
        <v>15578208.5</v>
      </c>
      <c r="U9" s="85">
        <v>17405494.899999999</v>
      </c>
      <c r="V9" s="85">
        <v>19928562.199999999</v>
      </c>
      <c r="W9" s="85">
        <v>4195921.9000000004</v>
      </c>
      <c r="X9" s="85">
        <v>4882306.8</v>
      </c>
      <c r="Y9" s="85">
        <v>4993798.8</v>
      </c>
      <c r="Z9" s="85">
        <v>5856534.7000000002</v>
      </c>
      <c r="AA9" s="85">
        <v>1371579.4</v>
      </c>
      <c r="AB9" s="85">
        <v>2823883.6</v>
      </c>
      <c r="AC9" s="85">
        <v>4195921.9000000004</v>
      </c>
      <c r="AD9" s="85">
        <v>5845738.2000000002</v>
      </c>
      <c r="AE9" s="85">
        <v>7514523.7000000002</v>
      </c>
      <c r="AF9" s="85">
        <v>9078228.6999999993</v>
      </c>
      <c r="AG9" s="85">
        <v>10637291.699999999</v>
      </c>
      <c r="AH9" s="85">
        <v>12305511.4</v>
      </c>
      <c r="AI9" s="85">
        <v>14072027.5</v>
      </c>
      <c r="AJ9" s="85">
        <v>15871142.199999999</v>
      </c>
      <c r="AK9" s="85">
        <v>17770745.300000001</v>
      </c>
      <c r="AL9" s="85">
        <v>19928562.199999999</v>
      </c>
      <c r="AM9" s="85">
        <v>24677190.699999999</v>
      </c>
      <c r="AN9" s="85">
        <v>4858564.3</v>
      </c>
      <c r="AO9" s="85">
        <v>6058749.7000000002</v>
      </c>
      <c r="AP9" s="85">
        <v>6310571.9000000004</v>
      </c>
      <c r="AQ9" s="85">
        <v>7449304.7999999998</v>
      </c>
      <c r="AR9" s="85">
        <v>1548700.5</v>
      </c>
      <c r="AS9" s="85">
        <v>3074303.5</v>
      </c>
      <c r="AT9" s="85">
        <v>4858564.3</v>
      </c>
      <c r="AU9" s="85">
        <v>7027354.9000000004</v>
      </c>
      <c r="AV9" s="85">
        <v>8968602.3000000007</v>
      </c>
      <c r="AW9" s="85">
        <v>10917314</v>
      </c>
      <c r="AX9" s="85">
        <v>12869152.6</v>
      </c>
      <c r="AY9" s="85">
        <v>14967384.300000001</v>
      </c>
      <c r="AZ9" s="85">
        <v>17227885.899999999</v>
      </c>
      <c r="BA9" s="85">
        <v>19467852.399999999</v>
      </c>
      <c r="BB9" s="85">
        <v>21953739.300000001</v>
      </c>
      <c r="BC9" s="85">
        <v>24677190.699999999</v>
      </c>
    </row>
    <row r="10" spans="1:55" s="31" customFormat="1" ht="12.95" customHeight="1" x14ac:dyDescent="0.2">
      <c r="A10" s="113" t="s">
        <v>36</v>
      </c>
      <c r="B10" s="51">
        <v>4</v>
      </c>
      <c r="C10" s="50" t="s">
        <v>37</v>
      </c>
      <c r="D10" s="30"/>
      <c r="E10" s="85">
        <v>13986586.4</v>
      </c>
      <c r="F10" s="85">
        <v>2876154.4</v>
      </c>
      <c r="G10" s="85">
        <v>3464894.2</v>
      </c>
      <c r="H10" s="85">
        <v>3627263.3</v>
      </c>
      <c r="I10" s="85">
        <v>4018274.5</v>
      </c>
      <c r="J10" s="85">
        <v>806697</v>
      </c>
      <c r="K10" s="85">
        <v>1731858.2</v>
      </c>
      <c r="L10" s="85">
        <v>2876154.4</v>
      </c>
      <c r="M10" s="85">
        <v>3952142.2</v>
      </c>
      <c r="N10" s="85">
        <v>5055890.3</v>
      </c>
      <c r="O10" s="85">
        <v>6341048.5999999996</v>
      </c>
      <c r="P10" s="85">
        <v>7491378.7000000002</v>
      </c>
      <c r="Q10" s="85">
        <v>8665921.8000000007</v>
      </c>
      <c r="R10" s="85">
        <v>9968311.9000000004</v>
      </c>
      <c r="S10" s="85">
        <v>11226729.699999999</v>
      </c>
      <c r="T10" s="85">
        <v>12532643.699999999</v>
      </c>
      <c r="U10" s="85">
        <v>13986586.4</v>
      </c>
      <c r="V10" s="85">
        <v>16361416.800000001</v>
      </c>
      <c r="W10" s="85">
        <v>3529074.5</v>
      </c>
      <c r="X10" s="85">
        <v>3911064.9</v>
      </c>
      <c r="Y10" s="85">
        <v>4105170.9</v>
      </c>
      <c r="Z10" s="85">
        <v>4816106.5</v>
      </c>
      <c r="AA10" s="85">
        <v>1176683.5</v>
      </c>
      <c r="AB10" s="85">
        <v>2395557.5</v>
      </c>
      <c r="AC10" s="85">
        <v>3529074.5</v>
      </c>
      <c r="AD10" s="85">
        <v>4774505.9000000004</v>
      </c>
      <c r="AE10" s="85">
        <v>6119677.7000000002</v>
      </c>
      <c r="AF10" s="85">
        <v>7440139.4000000004</v>
      </c>
      <c r="AG10" s="85">
        <v>8747163.0999999996</v>
      </c>
      <c r="AH10" s="85">
        <v>10142889.9</v>
      </c>
      <c r="AI10" s="85">
        <v>11545310.300000001</v>
      </c>
      <c r="AJ10" s="85">
        <v>13017251.1</v>
      </c>
      <c r="AK10" s="85">
        <v>14619682.199999999</v>
      </c>
      <c r="AL10" s="85">
        <v>16361416.800000001</v>
      </c>
      <c r="AM10" s="85">
        <v>19981147.600000001</v>
      </c>
      <c r="AN10" s="85">
        <v>4063476</v>
      </c>
      <c r="AO10" s="85">
        <v>4678530.8</v>
      </c>
      <c r="AP10" s="85">
        <v>5210395.0999999996</v>
      </c>
      <c r="AQ10" s="85">
        <v>6028745.7000000002</v>
      </c>
      <c r="AR10" s="85">
        <v>1324093.3</v>
      </c>
      <c r="AS10" s="85">
        <v>2623923.7000000002</v>
      </c>
      <c r="AT10" s="85">
        <v>4063476</v>
      </c>
      <c r="AU10" s="85">
        <v>5554508.2000000002</v>
      </c>
      <c r="AV10" s="85">
        <v>7123516</v>
      </c>
      <c r="AW10" s="85">
        <v>8742006.8000000007</v>
      </c>
      <c r="AX10" s="85">
        <v>10436533.699999999</v>
      </c>
      <c r="AY10" s="85">
        <v>12205790.4</v>
      </c>
      <c r="AZ10" s="85">
        <v>13952401.9</v>
      </c>
      <c r="BA10" s="85">
        <v>15755940.4</v>
      </c>
      <c r="BB10" s="85">
        <v>17820781.300000001</v>
      </c>
      <c r="BC10" s="85">
        <v>19981147.600000001</v>
      </c>
    </row>
    <row r="11" spans="1:55" s="31" customFormat="1" ht="24" customHeight="1" x14ac:dyDescent="0.2">
      <c r="A11" s="112" t="s">
        <v>38</v>
      </c>
      <c r="B11" s="51">
        <v>5</v>
      </c>
      <c r="C11" s="51" t="s">
        <v>39</v>
      </c>
      <c r="D11" s="30"/>
      <c r="E11" s="85">
        <v>2516759.2999999998</v>
      </c>
      <c r="F11" s="85">
        <v>611479.69999999995</v>
      </c>
      <c r="G11" s="85">
        <v>548583.9</v>
      </c>
      <c r="H11" s="85">
        <v>601281.4</v>
      </c>
      <c r="I11" s="85">
        <v>755414.3</v>
      </c>
      <c r="J11" s="85">
        <v>153318.70000000001</v>
      </c>
      <c r="K11" s="85">
        <v>410193.7</v>
      </c>
      <c r="L11" s="85">
        <v>611479.69999999995</v>
      </c>
      <c r="M11" s="85">
        <v>789136.3</v>
      </c>
      <c r="N11" s="85">
        <v>962161</v>
      </c>
      <c r="O11" s="85">
        <v>1160063.6000000001</v>
      </c>
      <c r="P11" s="85">
        <v>1350891.3</v>
      </c>
      <c r="Q11" s="85">
        <v>1554907.8</v>
      </c>
      <c r="R11" s="85">
        <v>1761345</v>
      </c>
      <c r="S11" s="85">
        <v>1974764.1</v>
      </c>
      <c r="T11" s="85">
        <v>2190912.1</v>
      </c>
      <c r="U11" s="85">
        <v>2516759.2999999998</v>
      </c>
      <c r="V11" s="85">
        <v>3363846.3</v>
      </c>
      <c r="W11" s="85">
        <v>837717</v>
      </c>
      <c r="X11" s="85">
        <v>797198.6</v>
      </c>
      <c r="Y11" s="85">
        <v>834476.4</v>
      </c>
      <c r="Z11" s="85">
        <v>894454.3</v>
      </c>
      <c r="AA11" s="85">
        <v>291995.5</v>
      </c>
      <c r="AB11" s="85">
        <v>573462.9</v>
      </c>
      <c r="AC11" s="85">
        <v>837717</v>
      </c>
      <c r="AD11" s="85">
        <v>1083389</v>
      </c>
      <c r="AE11" s="85">
        <v>1360791.9</v>
      </c>
      <c r="AF11" s="85">
        <v>1634915.6</v>
      </c>
      <c r="AG11" s="85">
        <v>1863129.1</v>
      </c>
      <c r="AH11" s="85">
        <v>2199318.4</v>
      </c>
      <c r="AI11" s="85">
        <v>2469392</v>
      </c>
      <c r="AJ11" s="85">
        <v>2739391.6</v>
      </c>
      <c r="AK11" s="85">
        <v>3042156.7</v>
      </c>
      <c r="AL11" s="85">
        <v>3363846.3</v>
      </c>
      <c r="AM11" s="85">
        <v>3307902.9</v>
      </c>
      <c r="AN11" s="85">
        <v>873599.6</v>
      </c>
      <c r="AO11" s="85">
        <v>758892.2</v>
      </c>
      <c r="AP11" s="85">
        <v>752163.3</v>
      </c>
      <c r="AQ11" s="85">
        <v>923247.8</v>
      </c>
      <c r="AR11" s="85">
        <v>286192.3</v>
      </c>
      <c r="AS11" s="85">
        <v>602084.4</v>
      </c>
      <c r="AT11" s="85">
        <v>873599.6</v>
      </c>
      <c r="AU11" s="85">
        <v>1115848.8999999999</v>
      </c>
      <c r="AV11" s="85">
        <v>1366586.2</v>
      </c>
      <c r="AW11" s="85">
        <v>1632491.8</v>
      </c>
      <c r="AX11" s="85">
        <v>1878154.3</v>
      </c>
      <c r="AY11" s="85">
        <v>2144737.4</v>
      </c>
      <c r="AZ11" s="85">
        <v>2384655.1</v>
      </c>
      <c r="BA11" s="85">
        <v>2644101.4</v>
      </c>
      <c r="BB11" s="85">
        <v>2943022.4</v>
      </c>
      <c r="BC11" s="85">
        <v>3307902.9</v>
      </c>
    </row>
    <row r="12" spans="1:55" s="31" customFormat="1" ht="12.95" customHeight="1" x14ac:dyDescent="0.2">
      <c r="A12" s="112" t="s">
        <v>40</v>
      </c>
      <c r="B12" s="51">
        <v>6</v>
      </c>
      <c r="C12" s="51" t="s">
        <v>41</v>
      </c>
      <c r="D12" s="30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>
        <v>0</v>
      </c>
      <c r="AQ12" s="85">
        <v>0</v>
      </c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</row>
    <row r="13" spans="1:55" s="31" customFormat="1" ht="12.95" customHeight="1" x14ac:dyDescent="0.2">
      <c r="A13" s="112" t="s">
        <v>42</v>
      </c>
      <c r="B13" s="51">
        <v>7</v>
      </c>
      <c r="C13" s="51" t="s">
        <v>43</v>
      </c>
      <c r="D13" s="30"/>
      <c r="E13" s="85">
        <v>1442885.5</v>
      </c>
      <c r="F13" s="85">
        <v>330867.40000000002</v>
      </c>
      <c r="G13" s="85">
        <v>345578.2</v>
      </c>
      <c r="H13" s="85">
        <v>359315.8</v>
      </c>
      <c r="I13" s="85">
        <v>407124.1</v>
      </c>
      <c r="J13" s="85">
        <v>110052.2</v>
      </c>
      <c r="K13" s="85">
        <v>209794.1</v>
      </c>
      <c r="L13" s="85">
        <v>330867.40000000002</v>
      </c>
      <c r="M13" s="85">
        <v>446065.9</v>
      </c>
      <c r="N13" s="85">
        <v>556696.30000000005</v>
      </c>
      <c r="O13" s="85">
        <v>676445.6</v>
      </c>
      <c r="P13" s="85">
        <v>794795.7</v>
      </c>
      <c r="Q13" s="85">
        <v>918683.8</v>
      </c>
      <c r="R13" s="85">
        <v>1035761.4</v>
      </c>
      <c r="S13" s="85">
        <v>1158716.2</v>
      </c>
      <c r="T13" s="85">
        <v>1285318.5</v>
      </c>
      <c r="U13" s="85">
        <v>1442885.5</v>
      </c>
      <c r="V13" s="85">
        <v>1744162.8</v>
      </c>
      <c r="W13" s="85">
        <v>382482.9</v>
      </c>
      <c r="X13" s="85">
        <v>437011.7</v>
      </c>
      <c r="Y13" s="85">
        <v>439602.4</v>
      </c>
      <c r="Z13" s="85">
        <v>485065.8</v>
      </c>
      <c r="AA13" s="85">
        <v>135442.20000000001</v>
      </c>
      <c r="AB13" s="85">
        <v>260284.2</v>
      </c>
      <c r="AC13" s="85">
        <v>382482.9</v>
      </c>
      <c r="AD13" s="85">
        <v>519982.1</v>
      </c>
      <c r="AE13" s="85">
        <v>668236.1</v>
      </c>
      <c r="AF13" s="85">
        <v>819494.6</v>
      </c>
      <c r="AG13" s="85">
        <v>950440.3</v>
      </c>
      <c r="AH13" s="85">
        <v>1106894.5</v>
      </c>
      <c r="AI13" s="85">
        <v>1259097</v>
      </c>
      <c r="AJ13" s="85">
        <v>1403294.1</v>
      </c>
      <c r="AK13" s="85">
        <v>1558110.8</v>
      </c>
      <c r="AL13" s="85">
        <v>1744162.8</v>
      </c>
      <c r="AM13" s="85">
        <v>1820286.9</v>
      </c>
      <c r="AN13" s="85">
        <v>425693.2</v>
      </c>
      <c r="AO13" s="85">
        <v>438005.5</v>
      </c>
      <c r="AP13" s="85">
        <v>441129.5</v>
      </c>
      <c r="AQ13" s="85">
        <v>515458.7</v>
      </c>
      <c r="AR13" s="85">
        <v>151132.79999999999</v>
      </c>
      <c r="AS13" s="85">
        <v>289664.7</v>
      </c>
      <c r="AT13" s="85">
        <v>425693.2</v>
      </c>
      <c r="AU13" s="85">
        <v>570014.1</v>
      </c>
      <c r="AV13" s="85">
        <v>714618.9</v>
      </c>
      <c r="AW13" s="85">
        <v>863698.7</v>
      </c>
      <c r="AX13" s="85">
        <v>1003978.4</v>
      </c>
      <c r="AY13" s="85">
        <v>1146932.6000000001</v>
      </c>
      <c r="AZ13" s="85">
        <v>1304828.2</v>
      </c>
      <c r="BA13" s="85">
        <v>1456100.8</v>
      </c>
      <c r="BB13" s="85">
        <v>1621730</v>
      </c>
      <c r="BC13" s="85">
        <v>1820286.9</v>
      </c>
    </row>
    <row r="14" spans="1:55" s="31" customFormat="1" ht="12.95" customHeight="1" x14ac:dyDescent="0.2">
      <c r="A14" s="112" t="s">
        <v>44</v>
      </c>
      <c r="B14" s="51">
        <v>8</v>
      </c>
      <c r="C14" s="51" t="s">
        <v>45</v>
      </c>
      <c r="D14" s="30"/>
      <c r="E14" s="85">
        <v>1442885.5</v>
      </c>
      <c r="F14" s="85">
        <v>330867.40000000002</v>
      </c>
      <c r="G14" s="85">
        <v>345578.2</v>
      </c>
      <c r="H14" s="85">
        <v>359315.8</v>
      </c>
      <c r="I14" s="85">
        <v>407124.1</v>
      </c>
      <c r="J14" s="85">
        <v>110052.2</v>
      </c>
      <c r="K14" s="85">
        <v>209794.1</v>
      </c>
      <c r="L14" s="85">
        <v>330867.40000000002</v>
      </c>
      <c r="M14" s="85">
        <v>446065.9</v>
      </c>
      <c r="N14" s="85">
        <v>556696.30000000005</v>
      </c>
      <c r="O14" s="85">
        <v>676445.6</v>
      </c>
      <c r="P14" s="85">
        <v>794795.7</v>
      </c>
      <c r="Q14" s="85">
        <v>918683.8</v>
      </c>
      <c r="R14" s="85">
        <v>1035761.4</v>
      </c>
      <c r="S14" s="85">
        <v>1158716.2</v>
      </c>
      <c r="T14" s="85">
        <v>1285318.5</v>
      </c>
      <c r="U14" s="85">
        <v>1442885.5</v>
      </c>
      <c r="V14" s="85">
        <v>1744162.8</v>
      </c>
      <c r="W14" s="85">
        <v>382482.9</v>
      </c>
      <c r="X14" s="85">
        <v>437011.7</v>
      </c>
      <c r="Y14" s="85">
        <v>439602.4</v>
      </c>
      <c r="Z14" s="85">
        <v>485065.8</v>
      </c>
      <c r="AA14" s="85">
        <v>135442.20000000001</v>
      </c>
      <c r="AB14" s="85">
        <v>260284.2</v>
      </c>
      <c r="AC14" s="85">
        <v>382482.9</v>
      </c>
      <c r="AD14" s="85">
        <v>519982.1</v>
      </c>
      <c r="AE14" s="85">
        <v>668236.1</v>
      </c>
      <c r="AF14" s="85">
        <v>819494.6</v>
      </c>
      <c r="AG14" s="85">
        <v>950440.3</v>
      </c>
      <c r="AH14" s="85">
        <v>1106894.5</v>
      </c>
      <c r="AI14" s="85">
        <v>1259097</v>
      </c>
      <c r="AJ14" s="85">
        <v>1403294.1</v>
      </c>
      <c r="AK14" s="85">
        <v>1558110.8</v>
      </c>
      <c r="AL14" s="85">
        <v>1744162.8</v>
      </c>
      <c r="AM14" s="85">
        <v>1820286.9</v>
      </c>
      <c r="AN14" s="85">
        <v>425693.2</v>
      </c>
      <c r="AO14" s="85">
        <v>438005.5</v>
      </c>
      <c r="AP14" s="85">
        <v>441129.5</v>
      </c>
      <c r="AQ14" s="85">
        <v>515458.7</v>
      </c>
      <c r="AR14" s="85">
        <v>151132.79999999999</v>
      </c>
      <c r="AS14" s="85">
        <v>289664.7</v>
      </c>
      <c r="AT14" s="85">
        <v>425693.2</v>
      </c>
      <c r="AU14" s="85">
        <v>570014.1</v>
      </c>
      <c r="AV14" s="85">
        <v>714618.9</v>
      </c>
      <c r="AW14" s="85">
        <v>863698.7</v>
      </c>
      <c r="AX14" s="85">
        <v>1003978.4</v>
      </c>
      <c r="AY14" s="85">
        <v>1146932.6000000001</v>
      </c>
      <c r="AZ14" s="85">
        <v>1304828.2</v>
      </c>
      <c r="BA14" s="85">
        <v>1456100.8</v>
      </c>
      <c r="BB14" s="85">
        <v>1621730</v>
      </c>
      <c r="BC14" s="85">
        <v>1820286.9</v>
      </c>
    </row>
    <row r="15" spans="1:55" s="31" customFormat="1" ht="14.1" customHeight="1" x14ac:dyDescent="0.2">
      <c r="A15" s="112" t="s">
        <v>46</v>
      </c>
      <c r="B15" s="51">
        <v>9</v>
      </c>
      <c r="C15" s="51" t="s">
        <v>47</v>
      </c>
      <c r="D15" s="30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</row>
    <row r="16" spans="1:55" s="31" customFormat="1" ht="24" customHeight="1" x14ac:dyDescent="0.2">
      <c r="A16" s="112" t="s">
        <v>48</v>
      </c>
      <c r="B16" s="51">
        <v>10</v>
      </c>
      <c r="C16" s="51" t="s">
        <v>49</v>
      </c>
      <c r="D16" s="30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</row>
    <row r="17" spans="1:55" s="31" customFormat="1" ht="14.1" customHeight="1" x14ac:dyDescent="0.2">
      <c r="A17" s="112" t="s">
        <v>50</v>
      </c>
      <c r="B17" s="51">
        <v>11</v>
      </c>
      <c r="C17" s="51" t="s">
        <v>51</v>
      </c>
      <c r="D17" s="30"/>
      <c r="E17" s="85">
        <v>918570</v>
      </c>
      <c r="F17" s="85">
        <v>255323.3</v>
      </c>
      <c r="G17" s="85">
        <v>168353.1</v>
      </c>
      <c r="H17" s="85">
        <v>221687.3</v>
      </c>
      <c r="I17" s="85">
        <v>273206.3</v>
      </c>
      <c r="J17" s="85">
        <v>35520.199999999997</v>
      </c>
      <c r="K17" s="85">
        <v>182064.5</v>
      </c>
      <c r="L17" s="85">
        <v>255323.3</v>
      </c>
      <c r="M17" s="85">
        <v>310782.09999999998</v>
      </c>
      <c r="N17" s="85">
        <v>361463.8</v>
      </c>
      <c r="O17" s="85">
        <v>423676.4</v>
      </c>
      <c r="P17" s="85">
        <v>481187.9</v>
      </c>
      <c r="Q17" s="85">
        <v>560314.69999999995</v>
      </c>
      <c r="R17" s="85">
        <v>645363.69999999995</v>
      </c>
      <c r="S17" s="85">
        <v>729976.3</v>
      </c>
      <c r="T17" s="85">
        <v>811646.5</v>
      </c>
      <c r="U17" s="85">
        <v>918570</v>
      </c>
      <c r="V17" s="85">
        <v>1283151</v>
      </c>
      <c r="W17" s="85">
        <v>327028.7</v>
      </c>
      <c r="X17" s="85">
        <v>285636.7</v>
      </c>
      <c r="Y17" s="85">
        <v>332785.40000000002</v>
      </c>
      <c r="Z17" s="85">
        <v>337700.2</v>
      </c>
      <c r="AA17" s="85">
        <v>76764.600000000006</v>
      </c>
      <c r="AB17" s="85">
        <v>215235</v>
      </c>
      <c r="AC17" s="85">
        <v>327028.7</v>
      </c>
      <c r="AD17" s="85">
        <v>411105.7</v>
      </c>
      <c r="AE17" s="85">
        <v>510613.4</v>
      </c>
      <c r="AF17" s="85">
        <v>612665.4</v>
      </c>
      <c r="AG17" s="85">
        <v>693289.2</v>
      </c>
      <c r="AH17" s="85">
        <v>839471.8</v>
      </c>
      <c r="AI17" s="85">
        <v>945450.8</v>
      </c>
      <c r="AJ17" s="85">
        <v>1052439.8</v>
      </c>
      <c r="AK17" s="85">
        <v>1170572.5</v>
      </c>
      <c r="AL17" s="85">
        <v>1283151</v>
      </c>
      <c r="AM17" s="85">
        <v>1191576.2</v>
      </c>
      <c r="AN17" s="85">
        <v>397396.1</v>
      </c>
      <c r="AO17" s="85">
        <v>265951.5</v>
      </c>
      <c r="AP17" s="85">
        <v>210466.2</v>
      </c>
      <c r="AQ17" s="85">
        <v>317762.40000000002</v>
      </c>
      <c r="AR17" s="85">
        <v>121896.8</v>
      </c>
      <c r="AS17" s="85">
        <v>287406.5</v>
      </c>
      <c r="AT17" s="85">
        <v>397396.1</v>
      </c>
      <c r="AU17" s="85">
        <v>479725</v>
      </c>
      <c r="AV17" s="85">
        <v>563950.5</v>
      </c>
      <c r="AW17" s="85">
        <v>663347.6</v>
      </c>
      <c r="AX17" s="85">
        <v>726126.5</v>
      </c>
      <c r="AY17" s="85">
        <v>810482.2</v>
      </c>
      <c r="AZ17" s="85">
        <v>873813.8</v>
      </c>
      <c r="BA17" s="85">
        <v>960231</v>
      </c>
      <c r="BB17" s="85">
        <v>1065018.8</v>
      </c>
      <c r="BC17" s="85">
        <v>1191576.2</v>
      </c>
    </row>
    <row r="18" spans="1:55" s="31" customFormat="1" ht="12.95" customHeight="1" x14ac:dyDescent="0.2">
      <c r="A18" s="112" t="s">
        <v>52</v>
      </c>
      <c r="B18" s="51">
        <v>12</v>
      </c>
      <c r="C18" s="51" t="s">
        <v>53</v>
      </c>
      <c r="D18" s="30"/>
      <c r="E18" s="85">
        <v>918570</v>
      </c>
      <c r="F18" s="85">
        <v>255323.3</v>
      </c>
      <c r="G18" s="85">
        <v>168353.1</v>
      </c>
      <c r="H18" s="85">
        <v>221687.3</v>
      </c>
      <c r="I18" s="85">
        <v>273206.3</v>
      </c>
      <c r="J18" s="85">
        <v>35520.199999999997</v>
      </c>
      <c r="K18" s="85">
        <v>182064.5</v>
      </c>
      <c r="L18" s="85">
        <v>255323.3</v>
      </c>
      <c r="M18" s="85">
        <v>310782.09999999998</v>
      </c>
      <c r="N18" s="85">
        <v>361463.8</v>
      </c>
      <c r="O18" s="85">
        <v>423676.4</v>
      </c>
      <c r="P18" s="85">
        <v>481187.9</v>
      </c>
      <c r="Q18" s="85">
        <v>560314.69999999995</v>
      </c>
      <c r="R18" s="85">
        <v>645363.69999999995</v>
      </c>
      <c r="S18" s="85">
        <v>729976.3</v>
      </c>
      <c r="T18" s="85">
        <v>811646.5</v>
      </c>
      <c r="U18" s="85">
        <v>918570</v>
      </c>
      <c r="V18" s="85">
        <v>1283151</v>
      </c>
      <c r="W18" s="85">
        <v>327028.7</v>
      </c>
      <c r="X18" s="85">
        <v>285636.7</v>
      </c>
      <c r="Y18" s="85">
        <v>332785.40000000002</v>
      </c>
      <c r="Z18" s="85">
        <v>337700.2</v>
      </c>
      <c r="AA18" s="85">
        <v>76764.600000000006</v>
      </c>
      <c r="AB18" s="85">
        <v>215235</v>
      </c>
      <c r="AC18" s="85">
        <v>327028.7</v>
      </c>
      <c r="AD18" s="85">
        <v>411105.7</v>
      </c>
      <c r="AE18" s="85">
        <v>510613.4</v>
      </c>
      <c r="AF18" s="85">
        <v>612665.4</v>
      </c>
      <c r="AG18" s="85">
        <v>693289.2</v>
      </c>
      <c r="AH18" s="85">
        <v>839471.8</v>
      </c>
      <c r="AI18" s="85">
        <v>945450.8</v>
      </c>
      <c r="AJ18" s="85">
        <v>1052439.8</v>
      </c>
      <c r="AK18" s="85">
        <v>1170572.5</v>
      </c>
      <c r="AL18" s="85">
        <v>1283151</v>
      </c>
      <c r="AM18" s="85">
        <v>1191576.2</v>
      </c>
      <c r="AN18" s="85">
        <v>397396.1</v>
      </c>
      <c r="AO18" s="85">
        <v>265951.5</v>
      </c>
      <c r="AP18" s="85">
        <v>210466.2</v>
      </c>
      <c r="AQ18" s="85">
        <v>317762.40000000002</v>
      </c>
      <c r="AR18" s="85">
        <v>121896.8</v>
      </c>
      <c r="AS18" s="85">
        <v>287406.5</v>
      </c>
      <c r="AT18" s="85">
        <v>397396.1</v>
      </c>
      <c r="AU18" s="85">
        <v>479725</v>
      </c>
      <c r="AV18" s="85">
        <v>563950.5</v>
      </c>
      <c r="AW18" s="85">
        <v>663347.6</v>
      </c>
      <c r="AX18" s="85">
        <v>726126.5</v>
      </c>
      <c r="AY18" s="85">
        <v>810482.2</v>
      </c>
      <c r="AZ18" s="85">
        <v>873813.8</v>
      </c>
      <c r="BA18" s="85">
        <v>960231</v>
      </c>
      <c r="BB18" s="85">
        <v>1065018.8</v>
      </c>
      <c r="BC18" s="85">
        <v>1191576.2</v>
      </c>
    </row>
    <row r="19" spans="1:55" s="31" customFormat="1" ht="12.95" customHeight="1" x14ac:dyDescent="0.2">
      <c r="A19" s="112" t="s">
        <v>54</v>
      </c>
      <c r="B19" s="51">
        <v>13</v>
      </c>
      <c r="C19" s="51" t="s">
        <v>55</v>
      </c>
      <c r="D19" s="30"/>
      <c r="E19" s="85">
        <v>918570</v>
      </c>
      <c r="F19" s="85">
        <v>255323.3</v>
      </c>
      <c r="G19" s="85">
        <v>168353.1</v>
      </c>
      <c r="H19" s="85">
        <v>221687.3</v>
      </c>
      <c r="I19" s="85">
        <v>273206.3</v>
      </c>
      <c r="J19" s="85">
        <v>35520.199999999997</v>
      </c>
      <c r="K19" s="85">
        <v>182064.5</v>
      </c>
      <c r="L19" s="85">
        <v>255323.3</v>
      </c>
      <c r="M19" s="85">
        <v>310782.09999999998</v>
      </c>
      <c r="N19" s="85">
        <v>361463.8</v>
      </c>
      <c r="O19" s="85">
        <v>423676.4</v>
      </c>
      <c r="P19" s="85">
        <v>481187.9</v>
      </c>
      <c r="Q19" s="85">
        <v>560314.69999999995</v>
      </c>
      <c r="R19" s="85">
        <v>645363.69999999995</v>
      </c>
      <c r="S19" s="85">
        <v>729976.3</v>
      </c>
      <c r="T19" s="85">
        <v>811646.5</v>
      </c>
      <c r="U19" s="85">
        <v>918570</v>
      </c>
      <c r="V19" s="85">
        <v>1283151</v>
      </c>
      <c r="W19" s="85">
        <v>327028.7</v>
      </c>
      <c r="X19" s="85">
        <v>285636.7</v>
      </c>
      <c r="Y19" s="85">
        <v>332785.40000000002</v>
      </c>
      <c r="Z19" s="85">
        <v>337700.2</v>
      </c>
      <c r="AA19" s="85">
        <v>76764.600000000006</v>
      </c>
      <c r="AB19" s="85">
        <v>215235</v>
      </c>
      <c r="AC19" s="85">
        <v>327028.7</v>
      </c>
      <c r="AD19" s="85">
        <v>411105.7</v>
      </c>
      <c r="AE19" s="85">
        <v>510613.4</v>
      </c>
      <c r="AF19" s="85">
        <v>612665.4</v>
      </c>
      <c r="AG19" s="85">
        <v>693289.2</v>
      </c>
      <c r="AH19" s="85">
        <v>839471.8</v>
      </c>
      <c r="AI19" s="85">
        <v>945450.8</v>
      </c>
      <c r="AJ19" s="85">
        <v>1052439.8</v>
      </c>
      <c r="AK19" s="85">
        <v>1170572.5</v>
      </c>
      <c r="AL19" s="85">
        <v>1283151</v>
      </c>
      <c r="AM19" s="85">
        <v>1191576.2</v>
      </c>
      <c r="AN19" s="85">
        <v>397396.1</v>
      </c>
      <c r="AO19" s="85">
        <v>265951.5</v>
      </c>
      <c r="AP19" s="85">
        <v>210466.2</v>
      </c>
      <c r="AQ19" s="85">
        <v>317762.40000000002</v>
      </c>
      <c r="AR19" s="85">
        <v>121896.8</v>
      </c>
      <c r="AS19" s="85">
        <v>287406.5</v>
      </c>
      <c r="AT19" s="85">
        <v>397396.1</v>
      </c>
      <c r="AU19" s="85">
        <v>479725</v>
      </c>
      <c r="AV19" s="85">
        <v>563950.5</v>
      </c>
      <c r="AW19" s="85">
        <v>663347.6</v>
      </c>
      <c r="AX19" s="85">
        <v>726126.5</v>
      </c>
      <c r="AY19" s="85">
        <v>810482.2</v>
      </c>
      <c r="AZ19" s="85">
        <v>873813.8</v>
      </c>
      <c r="BA19" s="85">
        <v>960231</v>
      </c>
      <c r="BB19" s="85">
        <v>1065018.8</v>
      </c>
      <c r="BC19" s="85">
        <v>1191576.2</v>
      </c>
    </row>
    <row r="20" spans="1:55" s="31" customFormat="1" ht="24" customHeight="1" x14ac:dyDescent="0.2">
      <c r="A20" s="112" t="s">
        <v>56</v>
      </c>
      <c r="B20" s="51">
        <v>14</v>
      </c>
      <c r="C20" s="51" t="s">
        <v>57</v>
      </c>
      <c r="D20" s="30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</row>
    <row r="21" spans="1:55" s="31" customFormat="1" ht="12.95" customHeight="1" x14ac:dyDescent="0.2">
      <c r="A21" s="112" t="s">
        <v>58</v>
      </c>
      <c r="B21" s="51">
        <v>15</v>
      </c>
      <c r="C21" s="51" t="s">
        <v>59</v>
      </c>
      <c r="D21" s="30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</row>
    <row r="22" spans="1:55" s="31" customFormat="1" ht="12.95" customHeight="1" x14ac:dyDescent="0.2">
      <c r="A22" s="112" t="s">
        <v>60</v>
      </c>
      <c r="B22" s="51">
        <v>16</v>
      </c>
      <c r="C22" s="51" t="s">
        <v>61</v>
      </c>
      <c r="D22" s="30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</row>
    <row r="23" spans="1:55" s="31" customFormat="1" ht="12.95" customHeight="1" x14ac:dyDescent="0.2">
      <c r="A23" s="112" t="s">
        <v>766</v>
      </c>
      <c r="B23" s="51">
        <v>17</v>
      </c>
      <c r="C23" s="51" t="s">
        <v>62</v>
      </c>
      <c r="D23" s="30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</row>
    <row r="24" spans="1:55" s="31" customFormat="1" ht="12.95" customHeight="1" x14ac:dyDescent="0.2">
      <c r="A24" s="112" t="s">
        <v>63</v>
      </c>
      <c r="B24" s="51">
        <v>18</v>
      </c>
      <c r="C24" s="51" t="s">
        <v>64</v>
      </c>
      <c r="D24" s="30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</row>
    <row r="25" spans="1:55" s="31" customFormat="1" ht="36" customHeight="1" x14ac:dyDescent="0.2">
      <c r="A25" s="112" t="s">
        <v>65</v>
      </c>
      <c r="B25" s="51">
        <v>19</v>
      </c>
      <c r="C25" s="51" t="s">
        <v>66</v>
      </c>
      <c r="D25" s="30"/>
      <c r="E25" s="85">
        <v>155303.79999999999</v>
      </c>
      <c r="F25" s="85">
        <v>25289</v>
      </c>
      <c r="G25" s="85">
        <v>34652.6</v>
      </c>
      <c r="H25" s="85">
        <v>20278.3</v>
      </c>
      <c r="I25" s="85">
        <v>75083.899999999994</v>
      </c>
      <c r="J25" s="85">
        <v>7746.3</v>
      </c>
      <c r="K25" s="85">
        <v>18335.099999999999</v>
      </c>
      <c r="L25" s="85">
        <v>25289</v>
      </c>
      <c r="M25" s="85">
        <v>32288.3</v>
      </c>
      <c r="N25" s="85">
        <v>44000.9</v>
      </c>
      <c r="O25" s="85">
        <v>59941.599999999999</v>
      </c>
      <c r="P25" s="85">
        <v>74907.7</v>
      </c>
      <c r="Q25" s="85">
        <v>75909.3</v>
      </c>
      <c r="R25" s="85">
        <v>80219.899999999994</v>
      </c>
      <c r="S25" s="85">
        <v>86071.6</v>
      </c>
      <c r="T25" s="85">
        <v>93947.1</v>
      </c>
      <c r="U25" s="85">
        <v>155303.79999999999</v>
      </c>
      <c r="V25" s="85">
        <v>336532.5</v>
      </c>
      <c r="W25" s="85">
        <v>128205.4</v>
      </c>
      <c r="X25" s="85">
        <v>74550.2</v>
      </c>
      <c r="Y25" s="85">
        <v>62088.6</v>
      </c>
      <c r="Z25" s="85">
        <v>71688.3</v>
      </c>
      <c r="AA25" s="85">
        <v>79788.7</v>
      </c>
      <c r="AB25" s="85">
        <v>97943.7</v>
      </c>
      <c r="AC25" s="85">
        <v>128205.4</v>
      </c>
      <c r="AD25" s="85">
        <v>152301.20000000001</v>
      </c>
      <c r="AE25" s="85">
        <v>181942.39999999999</v>
      </c>
      <c r="AF25" s="85">
        <v>202755.6</v>
      </c>
      <c r="AG25" s="85">
        <v>219399.6</v>
      </c>
      <c r="AH25" s="85">
        <v>252952.1</v>
      </c>
      <c r="AI25" s="85">
        <v>264844.2</v>
      </c>
      <c r="AJ25" s="85">
        <v>283657.7</v>
      </c>
      <c r="AK25" s="85">
        <v>313473.40000000002</v>
      </c>
      <c r="AL25" s="85">
        <v>336532.5</v>
      </c>
      <c r="AM25" s="85">
        <v>296039.8</v>
      </c>
      <c r="AN25" s="85">
        <v>50510.3</v>
      </c>
      <c r="AO25" s="85">
        <v>54935.199999999997</v>
      </c>
      <c r="AP25" s="85">
        <v>100567.6</v>
      </c>
      <c r="AQ25" s="85">
        <v>90026.7</v>
      </c>
      <c r="AR25" s="85">
        <v>13162.7</v>
      </c>
      <c r="AS25" s="85">
        <v>25013.200000000001</v>
      </c>
      <c r="AT25" s="85">
        <v>50510.3</v>
      </c>
      <c r="AU25" s="85">
        <v>66109.8</v>
      </c>
      <c r="AV25" s="85">
        <v>88016.8</v>
      </c>
      <c r="AW25" s="85">
        <v>105445.5</v>
      </c>
      <c r="AX25" s="85">
        <v>148049.4</v>
      </c>
      <c r="AY25" s="85">
        <v>187322.6</v>
      </c>
      <c r="AZ25" s="85">
        <v>206013.1</v>
      </c>
      <c r="BA25" s="85">
        <v>227769.60000000001</v>
      </c>
      <c r="BB25" s="85">
        <v>256273.6</v>
      </c>
      <c r="BC25" s="85">
        <v>296039.8</v>
      </c>
    </row>
    <row r="26" spans="1:55" s="31" customFormat="1" ht="24" customHeight="1" x14ac:dyDescent="0.2">
      <c r="A26" s="112" t="s">
        <v>67</v>
      </c>
      <c r="B26" s="51">
        <v>20</v>
      </c>
      <c r="C26" s="51" t="s">
        <v>68</v>
      </c>
      <c r="D26" s="30"/>
      <c r="E26" s="85"/>
      <c r="F26" s="85"/>
      <c r="G26" s="85"/>
      <c r="H26" s="85"/>
      <c r="I26" s="85"/>
      <c r="J26" s="85">
        <v>805.7</v>
      </c>
      <c r="K26" s="85">
        <v>1582</v>
      </c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</row>
    <row r="27" spans="1:55" s="31" customFormat="1" ht="12.95" customHeight="1" x14ac:dyDescent="0.2">
      <c r="A27" s="112" t="s">
        <v>63</v>
      </c>
      <c r="B27" s="51">
        <v>21</v>
      </c>
      <c r="C27" s="51" t="s">
        <v>69</v>
      </c>
      <c r="D27" s="30"/>
      <c r="E27" s="85">
        <v>155303.79999999999</v>
      </c>
      <c r="F27" s="85">
        <v>25289</v>
      </c>
      <c r="G27" s="85">
        <v>34652.6</v>
      </c>
      <c r="H27" s="85">
        <v>20278.3</v>
      </c>
      <c r="I27" s="85">
        <v>75083.899999999994</v>
      </c>
      <c r="J27" s="85">
        <v>6940.6</v>
      </c>
      <c r="K27" s="85">
        <v>16753.099999999999</v>
      </c>
      <c r="L27" s="85">
        <v>25289</v>
      </c>
      <c r="M27" s="85">
        <v>32288.3</v>
      </c>
      <c r="N27" s="85">
        <v>44000.9</v>
      </c>
      <c r="O27" s="85">
        <v>59941.599999999999</v>
      </c>
      <c r="P27" s="85">
        <v>74907.7</v>
      </c>
      <c r="Q27" s="85">
        <v>75909.3</v>
      </c>
      <c r="R27" s="85">
        <v>80219.899999999994</v>
      </c>
      <c r="S27" s="85">
        <v>86071.6</v>
      </c>
      <c r="T27" s="85">
        <v>93947.1</v>
      </c>
      <c r="U27" s="85">
        <v>155303.79999999999</v>
      </c>
      <c r="V27" s="85">
        <v>336532.5</v>
      </c>
      <c r="W27" s="85">
        <v>128205.4</v>
      </c>
      <c r="X27" s="85">
        <v>74550.2</v>
      </c>
      <c r="Y27" s="85">
        <v>62088.6</v>
      </c>
      <c r="Z27" s="85">
        <v>71688.3</v>
      </c>
      <c r="AA27" s="85">
        <v>79788.7</v>
      </c>
      <c r="AB27" s="85">
        <v>97943.7</v>
      </c>
      <c r="AC27" s="85">
        <v>128205.4</v>
      </c>
      <c r="AD27" s="85">
        <v>152301.20000000001</v>
      </c>
      <c r="AE27" s="85">
        <v>181942.39999999999</v>
      </c>
      <c r="AF27" s="85">
        <v>202755.6</v>
      </c>
      <c r="AG27" s="85">
        <v>219399.6</v>
      </c>
      <c r="AH27" s="85">
        <v>252952.1</v>
      </c>
      <c r="AI27" s="85">
        <v>264844.2</v>
      </c>
      <c r="AJ27" s="85">
        <v>283657.7</v>
      </c>
      <c r="AK27" s="85">
        <v>313473.40000000002</v>
      </c>
      <c r="AL27" s="85">
        <v>336532.5</v>
      </c>
      <c r="AM27" s="85">
        <v>296039.8</v>
      </c>
      <c r="AN27" s="85">
        <v>50510.3</v>
      </c>
      <c r="AO27" s="85">
        <v>54935.199999999997</v>
      </c>
      <c r="AP27" s="85">
        <v>100567.6</v>
      </c>
      <c r="AQ27" s="85">
        <v>90026.7</v>
      </c>
      <c r="AR27" s="85">
        <v>13162.7</v>
      </c>
      <c r="AS27" s="85">
        <v>25013.200000000001</v>
      </c>
      <c r="AT27" s="85">
        <v>50510.3</v>
      </c>
      <c r="AU27" s="85">
        <v>66109.8</v>
      </c>
      <c r="AV27" s="85">
        <v>88016.8</v>
      </c>
      <c r="AW27" s="85">
        <v>105445.5</v>
      </c>
      <c r="AX27" s="85">
        <v>148049.4</v>
      </c>
      <c r="AY27" s="85">
        <v>187322.6</v>
      </c>
      <c r="AZ27" s="85">
        <v>206013.1</v>
      </c>
      <c r="BA27" s="85">
        <v>227769.60000000001</v>
      </c>
      <c r="BB27" s="85">
        <v>256273.6</v>
      </c>
      <c r="BC27" s="85">
        <v>296039.8</v>
      </c>
    </row>
    <row r="28" spans="1:55" s="31" customFormat="1" ht="12.95" customHeight="1" x14ac:dyDescent="0.2">
      <c r="A28" s="112" t="s">
        <v>471</v>
      </c>
      <c r="B28" s="51"/>
      <c r="C28" s="51" t="s">
        <v>472</v>
      </c>
      <c r="D28" s="30"/>
      <c r="E28" s="85">
        <v>102560.7</v>
      </c>
      <c r="F28" s="85">
        <v>21341.1</v>
      </c>
      <c r="G28" s="85">
        <v>27640</v>
      </c>
      <c r="H28" s="85">
        <v>25831.7</v>
      </c>
      <c r="I28" s="85">
        <v>27747.9</v>
      </c>
      <c r="J28" s="85">
        <v>5792.8</v>
      </c>
      <c r="K28" s="85">
        <v>14499.7</v>
      </c>
      <c r="L28" s="85">
        <v>21341.1</v>
      </c>
      <c r="M28" s="85">
        <v>29765.4</v>
      </c>
      <c r="N28" s="85">
        <v>38620.199999999997</v>
      </c>
      <c r="O28" s="85">
        <v>48981.1</v>
      </c>
      <c r="P28" s="85">
        <v>56885.9</v>
      </c>
      <c r="Q28" s="85">
        <v>65353.4</v>
      </c>
      <c r="R28" s="85">
        <v>74812.800000000003</v>
      </c>
      <c r="S28" s="85">
        <v>83445.2</v>
      </c>
      <c r="T28" s="85">
        <v>93052.5</v>
      </c>
      <c r="U28" s="85">
        <v>102560.7</v>
      </c>
      <c r="V28" s="85">
        <v>125301.4</v>
      </c>
      <c r="W28" s="85">
        <v>27508</v>
      </c>
      <c r="X28" s="85">
        <v>30355.599999999999</v>
      </c>
      <c r="Y28" s="85">
        <v>34817.300000000003</v>
      </c>
      <c r="Z28" s="85">
        <v>32620.5</v>
      </c>
      <c r="AA28" s="85">
        <v>7992.1</v>
      </c>
      <c r="AB28" s="85">
        <v>17243</v>
      </c>
      <c r="AC28" s="85">
        <v>27508</v>
      </c>
      <c r="AD28" s="85">
        <v>35883.699999999997</v>
      </c>
      <c r="AE28" s="85">
        <v>46810.2</v>
      </c>
      <c r="AF28" s="85">
        <v>57863.6</v>
      </c>
      <c r="AG28" s="85">
        <v>68674</v>
      </c>
      <c r="AH28" s="85">
        <v>79736.3</v>
      </c>
      <c r="AI28" s="85">
        <v>92680.9</v>
      </c>
      <c r="AJ28" s="85">
        <v>102611.1</v>
      </c>
      <c r="AK28" s="85">
        <v>114948.9</v>
      </c>
      <c r="AL28" s="85">
        <v>125301.4</v>
      </c>
      <c r="AM28" s="85">
        <v>157411.20000000001</v>
      </c>
      <c r="AN28" s="85">
        <v>35588.9</v>
      </c>
      <c r="AO28" s="85">
        <v>37584.1</v>
      </c>
      <c r="AP28" s="85">
        <v>38558.9</v>
      </c>
      <c r="AQ28" s="85">
        <v>45679.3</v>
      </c>
      <c r="AR28" s="85">
        <v>10782.4</v>
      </c>
      <c r="AS28" s="85">
        <v>22505.1</v>
      </c>
      <c r="AT28" s="85">
        <v>35588.9</v>
      </c>
      <c r="AU28" s="85">
        <v>47788.800000000003</v>
      </c>
      <c r="AV28" s="85">
        <v>60597.2</v>
      </c>
      <c r="AW28" s="85">
        <v>73173</v>
      </c>
      <c r="AX28" s="85">
        <v>85167.2</v>
      </c>
      <c r="AY28" s="85">
        <v>97455.9</v>
      </c>
      <c r="AZ28" s="85">
        <v>111731.9</v>
      </c>
      <c r="BA28" s="85">
        <v>126372.7</v>
      </c>
      <c r="BB28" s="85">
        <v>141348.20000000001</v>
      </c>
      <c r="BC28" s="85">
        <v>157411.20000000001</v>
      </c>
    </row>
    <row r="29" spans="1:55" s="31" customFormat="1" ht="12.95" customHeight="1" x14ac:dyDescent="0.2">
      <c r="A29" s="112" t="s">
        <v>70</v>
      </c>
      <c r="B29" s="51">
        <v>22</v>
      </c>
      <c r="C29" s="51" t="s">
        <v>71</v>
      </c>
      <c r="D29" s="30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</row>
    <row r="30" spans="1:55" s="31" customFormat="1" ht="12.95" customHeight="1" x14ac:dyDescent="0.2">
      <c r="A30" s="112" t="s">
        <v>72</v>
      </c>
      <c r="B30" s="51">
        <v>23</v>
      </c>
      <c r="C30" s="51" t="s">
        <v>73</v>
      </c>
      <c r="D30" s="30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</row>
    <row r="31" spans="1:55" s="31" customFormat="1" ht="12.95" customHeight="1" x14ac:dyDescent="0.2">
      <c r="A31" s="112" t="s">
        <v>74</v>
      </c>
      <c r="B31" s="51">
        <v>24</v>
      </c>
      <c r="C31" s="51" t="s">
        <v>75</v>
      </c>
      <c r="D31" s="30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</row>
    <row r="32" spans="1:55" s="31" customFormat="1" ht="12.95" customHeight="1" x14ac:dyDescent="0.2">
      <c r="A32" s="112" t="s">
        <v>76</v>
      </c>
      <c r="B32" s="51">
        <v>25</v>
      </c>
      <c r="C32" s="51" t="s">
        <v>77</v>
      </c>
      <c r="D32" s="30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</row>
    <row r="33" spans="1:55" s="31" customFormat="1" ht="24" customHeight="1" x14ac:dyDescent="0.2">
      <c r="A33" s="112" t="s">
        <v>767</v>
      </c>
      <c r="B33" s="51">
        <v>26</v>
      </c>
      <c r="C33" s="51" t="s">
        <v>78</v>
      </c>
      <c r="D33" s="30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</row>
    <row r="34" spans="1:55" s="31" customFormat="1" ht="12.95" customHeight="1" x14ac:dyDescent="0.2">
      <c r="A34" s="112" t="s">
        <v>79</v>
      </c>
      <c r="B34" s="51">
        <v>27</v>
      </c>
      <c r="C34" s="51" t="s">
        <v>80</v>
      </c>
      <c r="D34" s="30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</row>
    <row r="35" spans="1:55" s="31" customFormat="1" ht="12.95" customHeight="1" x14ac:dyDescent="0.2">
      <c r="A35" s="112" t="s">
        <v>81</v>
      </c>
      <c r="B35" s="51">
        <v>28</v>
      </c>
      <c r="C35" s="51" t="s">
        <v>82</v>
      </c>
      <c r="D35" s="30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</row>
    <row r="36" spans="1:55" s="31" customFormat="1" ht="12.95" customHeight="1" x14ac:dyDescent="0.2">
      <c r="A36" s="112" t="s">
        <v>83</v>
      </c>
      <c r="B36" s="51">
        <v>29</v>
      </c>
      <c r="C36" s="51" t="s">
        <v>84</v>
      </c>
      <c r="D36" s="30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</row>
    <row r="37" spans="1:55" s="31" customFormat="1" ht="12.95" customHeight="1" x14ac:dyDescent="0.2">
      <c r="A37" s="112" t="s">
        <v>85</v>
      </c>
      <c r="B37" s="51">
        <v>30</v>
      </c>
      <c r="C37" s="51" t="s">
        <v>86</v>
      </c>
      <c r="D37" s="30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</row>
    <row r="38" spans="1:55" s="31" customFormat="1" ht="12.95" customHeight="1" x14ac:dyDescent="0.2">
      <c r="A38" s="112" t="s">
        <v>87</v>
      </c>
      <c r="B38" s="51">
        <v>31</v>
      </c>
      <c r="C38" s="51" t="s">
        <v>88</v>
      </c>
      <c r="D38" s="30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</row>
    <row r="39" spans="1:55" s="31" customFormat="1" ht="12.95" customHeight="1" x14ac:dyDescent="0.2">
      <c r="A39" s="112" t="s">
        <v>89</v>
      </c>
      <c r="B39" s="51">
        <v>32</v>
      </c>
      <c r="C39" s="51" t="s">
        <v>90</v>
      </c>
      <c r="D39" s="30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</row>
    <row r="40" spans="1:55" s="31" customFormat="1" ht="12.95" customHeight="1" x14ac:dyDescent="0.2">
      <c r="A40" s="112" t="s">
        <v>79</v>
      </c>
      <c r="B40" s="51">
        <v>33</v>
      </c>
      <c r="C40" s="51" t="s">
        <v>91</v>
      </c>
      <c r="D40" s="30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</row>
    <row r="41" spans="1:55" s="31" customFormat="1" ht="12.95" customHeight="1" x14ac:dyDescent="0.2">
      <c r="A41" s="112" t="s">
        <v>81</v>
      </c>
      <c r="B41" s="51">
        <v>34</v>
      </c>
      <c r="C41" s="51" t="s">
        <v>92</v>
      </c>
      <c r="D41" s="30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</row>
    <row r="42" spans="1:55" s="31" customFormat="1" ht="12.95" customHeight="1" x14ac:dyDescent="0.2">
      <c r="A42" s="112" t="s">
        <v>83</v>
      </c>
      <c r="B42" s="51">
        <v>35</v>
      </c>
      <c r="C42" s="51" t="s">
        <v>93</v>
      </c>
      <c r="D42" s="30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</row>
    <row r="43" spans="1:55" s="31" customFormat="1" ht="24" customHeight="1" x14ac:dyDescent="0.2">
      <c r="A43" s="112" t="s">
        <v>85</v>
      </c>
      <c r="B43" s="51">
        <v>36</v>
      </c>
      <c r="C43" s="51" t="s">
        <v>94</v>
      </c>
      <c r="D43" s="30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</row>
    <row r="44" spans="1:55" s="31" customFormat="1" ht="12.95" customHeight="1" x14ac:dyDescent="0.2">
      <c r="A44" s="112" t="s">
        <v>87</v>
      </c>
      <c r="B44" s="51">
        <v>37</v>
      </c>
      <c r="C44" s="51" t="s">
        <v>95</v>
      </c>
      <c r="D44" s="30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</row>
    <row r="45" spans="1:55" s="31" customFormat="1" ht="14.1" customHeight="1" x14ac:dyDescent="0.2">
      <c r="A45" s="112" t="s">
        <v>96</v>
      </c>
      <c r="B45" s="51">
        <v>38</v>
      </c>
      <c r="C45" s="51" t="s">
        <v>97</v>
      </c>
      <c r="D45" s="30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</row>
    <row r="46" spans="1:55" s="31" customFormat="1" ht="14.1" customHeight="1" x14ac:dyDescent="0.2">
      <c r="A46" s="112" t="s">
        <v>98</v>
      </c>
      <c r="B46" s="51">
        <v>39</v>
      </c>
      <c r="C46" s="51" t="s">
        <v>99</v>
      </c>
      <c r="D46" s="30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</row>
    <row r="47" spans="1:55" s="31" customFormat="1" ht="24" customHeight="1" x14ac:dyDescent="0.2">
      <c r="A47" s="112" t="s">
        <v>100</v>
      </c>
      <c r="B47" s="51">
        <v>40</v>
      </c>
      <c r="C47" s="51" t="s">
        <v>101</v>
      </c>
      <c r="D47" s="30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</row>
    <row r="48" spans="1:55" s="31" customFormat="1" ht="12.95" customHeight="1" x14ac:dyDescent="0.2">
      <c r="A48" s="112" t="s">
        <v>102</v>
      </c>
      <c r="B48" s="51">
        <v>41</v>
      </c>
      <c r="C48" s="51" t="s">
        <v>103</v>
      </c>
      <c r="D48" s="30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</row>
    <row r="49" spans="1:55" s="31" customFormat="1" ht="12.95" customHeight="1" x14ac:dyDescent="0.2">
      <c r="A49" s="112" t="s">
        <v>104</v>
      </c>
      <c r="B49" s="51">
        <v>42</v>
      </c>
      <c r="C49" s="51" t="s">
        <v>105</v>
      </c>
      <c r="D49" s="30"/>
      <c r="E49" s="85">
        <v>0.5</v>
      </c>
      <c r="F49" s="85">
        <v>15.1</v>
      </c>
      <c r="G49" s="85">
        <v>-14.1</v>
      </c>
      <c r="H49" s="85">
        <v>-0.5</v>
      </c>
      <c r="I49" s="85">
        <v>0</v>
      </c>
      <c r="J49" s="85">
        <v>1.6</v>
      </c>
      <c r="K49" s="85">
        <v>15.1</v>
      </c>
      <c r="L49" s="85">
        <v>15.1</v>
      </c>
      <c r="M49" s="85">
        <v>2.8</v>
      </c>
      <c r="N49" s="85">
        <v>36.5</v>
      </c>
      <c r="O49" s="85">
        <v>1</v>
      </c>
      <c r="P49" s="85">
        <v>0.4</v>
      </c>
      <c r="Q49" s="85">
        <v>0.4</v>
      </c>
      <c r="R49" s="85">
        <v>0.5</v>
      </c>
      <c r="S49" s="85">
        <v>0.5</v>
      </c>
      <c r="T49" s="85">
        <v>0.5</v>
      </c>
      <c r="U49" s="85">
        <v>0.5</v>
      </c>
      <c r="V49" s="85">
        <v>1.7</v>
      </c>
      <c r="W49" s="85">
        <v>-3.3</v>
      </c>
      <c r="X49" s="85">
        <v>1.6</v>
      </c>
      <c r="Y49" s="85">
        <v>3.4</v>
      </c>
      <c r="Z49" s="85">
        <v>0</v>
      </c>
      <c r="AA49" s="85">
        <v>0</v>
      </c>
      <c r="AB49" s="85">
        <v>-3.3</v>
      </c>
      <c r="AC49" s="85">
        <v>-3.3</v>
      </c>
      <c r="AD49" s="85">
        <v>-3.2</v>
      </c>
      <c r="AE49" s="85">
        <v>-3.2</v>
      </c>
      <c r="AF49" s="85">
        <v>-1.7</v>
      </c>
      <c r="AG49" s="85">
        <v>-1.7</v>
      </c>
      <c r="AH49" s="85">
        <v>-1.7</v>
      </c>
      <c r="AI49" s="85">
        <v>1.7</v>
      </c>
      <c r="AJ49" s="85">
        <v>1.7</v>
      </c>
      <c r="AK49" s="85">
        <v>1.7</v>
      </c>
      <c r="AL49" s="85">
        <v>1.7</v>
      </c>
      <c r="AM49" s="85">
        <v>0</v>
      </c>
      <c r="AN49" s="85">
        <v>0</v>
      </c>
      <c r="AO49" s="85">
        <v>0</v>
      </c>
      <c r="AP49" s="85">
        <v>0</v>
      </c>
      <c r="AQ49" s="85">
        <v>0</v>
      </c>
      <c r="AR49" s="85">
        <v>0</v>
      </c>
      <c r="AS49" s="85">
        <v>0</v>
      </c>
      <c r="AT49" s="85">
        <v>0</v>
      </c>
      <c r="AU49" s="85">
        <v>0</v>
      </c>
      <c r="AV49" s="85">
        <v>0</v>
      </c>
      <c r="AW49" s="85">
        <v>0</v>
      </c>
      <c r="AX49" s="85">
        <v>0</v>
      </c>
      <c r="AY49" s="85">
        <v>0</v>
      </c>
      <c r="AZ49" s="85">
        <v>0</v>
      </c>
      <c r="BA49" s="85">
        <v>0</v>
      </c>
      <c r="BB49" s="85">
        <v>0</v>
      </c>
      <c r="BC49" s="85">
        <v>0</v>
      </c>
    </row>
    <row r="50" spans="1:55" s="31" customFormat="1" ht="12.95" customHeight="1" x14ac:dyDescent="0.2">
      <c r="A50" s="112" t="s">
        <v>106</v>
      </c>
      <c r="B50" s="51">
        <v>43</v>
      </c>
      <c r="C50" s="51" t="s">
        <v>107</v>
      </c>
      <c r="D50" s="30"/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</row>
    <row r="51" spans="1:55" s="31" customFormat="1" ht="24" customHeight="1" x14ac:dyDescent="0.2">
      <c r="A51" s="112" t="s">
        <v>108</v>
      </c>
      <c r="B51" s="51">
        <v>44</v>
      </c>
      <c r="C51" s="51" t="s">
        <v>109</v>
      </c>
      <c r="D51" s="30"/>
      <c r="E51" s="85">
        <v>0.5</v>
      </c>
      <c r="F51" s="85">
        <v>15.1</v>
      </c>
      <c r="G51" s="85">
        <v>-14.1</v>
      </c>
      <c r="H51" s="85">
        <v>-0.5</v>
      </c>
      <c r="I51" s="85">
        <v>0</v>
      </c>
      <c r="J51" s="85">
        <v>1.6</v>
      </c>
      <c r="K51" s="85">
        <v>15.1</v>
      </c>
      <c r="L51" s="85">
        <v>15.1</v>
      </c>
      <c r="M51" s="85">
        <v>2.8</v>
      </c>
      <c r="N51" s="85">
        <v>36.5</v>
      </c>
      <c r="O51" s="85">
        <v>1</v>
      </c>
      <c r="P51" s="85">
        <v>0.4</v>
      </c>
      <c r="Q51" s="85">
        <v>0.4</v>
      </c>
      <c r="R51" s="85">
        <v>0.5</v>
      </c>
      <c r="S51" s="85">
        <v>0.5</v>
      </c>
      <c r="T51" s="85">
        <v>0.5</v>
      </c>
      <c r="U51" s="85">
        <v>0.5</v>
      </c>
      <c r="V51" s="85">
        <v>1.7</v>
      </c>
      <c r="W51" s="85">
        <v>-3.3</v>
      </c>
      <c r="X51" s="85">
        <v>1.6</v>
      </c>
      <c r="Y51" s="85">
        <v>3.4</v>
      </c>
      <c r="Z51" s="85">
        <v>0</v>
      </c>
      <c r="AA51" s="85">
        <v>0</v>
      </c>
      <c r="AB51" s="85">
        <v>-3.3</v>
      </c>
      <c r="AC51" s="85">
        <v>-3.3</v>
      </c>
      <c r="AD51" s="85">
        <v>-3.2</v>
      </c>
      <c r="AE51" s="85">
        <v>-3.2</v>
      </c>
      <c r="AF51" s="85">
        <v>-1.7</v>
      </c>
      <c r="AG51" s="85">
        <v>-1.7</v>
      </c>
      <c r="AH51" s="85">
        <v>-1.7</v>
      </c>
      <c r="AI51" s="85">
        <v>1.7</v>
      </c>
      <c r="AJ51" s="85">
        <v>1.7</v>
      </c>
      <c r="AK51" s="85">
        <v>1.7</v>
      </c>
      <c r="AL51" s="85">
        <v>1.7</v>
      </c>
      <c r="AM51" s="85">
        <v>0</v>
      </c>
      <c r="AN51" s="85">
        <v>0</v>
      </c>
      <c r="AO51" s="85">
        <v>0</v>
      </c>
      <c r="AP51" s="85">
        <v>0</v>
      </c>
      <c r="AQ51" s="85">
        <v>0</v>
      </c>
      <c r="AR51" s="85">
        <v>0</v>
      </c>
      <c r="AS51" s="85">
        <v>0</v>
      </c>
      <c r="AT51" s="85">
        <v>0</v>
      </c>
      <c r="AU51" s="85">
        <v>0</v>
      </c>
      <c r="AV51" s="85">
        <v>0</v>
      </c>
      <c r="AW51" s="85">
        <v>0</v>
      </c>
      <c r="AX51" s="85">
        <v>0</v>
      </c>
      <c r="AY51" s="85">
        <v>0</v>
      </c>
      <c r="AZ51" s="85">
        <v>0</v>
      </c>
      <c r="BA51" s="85">
        <v>0</v>
      </c>
      <c r="BB51" s="85">
        <v>0</v>
      </c>
      <c r="BC51" s="85">
        <v>0</v>
      </c>
    </row>
    <row r="52" spans="1:55" s="31" customFormat="1" ht="12.95" customHeight="1" x14ac:dyDescent="0.2">
      <c r="A52" s="112" t="s">
        <v>110</v>
      </c>
      <c r="B52" s="51">
        <v>45</v>
      </c>
      <c r="C52" s="51" t="s">
        <v>111</v>
      </c>
      <c r="D52" s="30"/>
      <c r="E52" s="85"/>
      <c r="F52" s="85"/>
      <c r="G52" s="85"/>
      <c r="H52" s="85"/>
      <c r="I52" s="85">
        <v>0</v>
      </c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>
        <v>0</v>
      </c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</row>
    <row r="53" spans="1:55" s="31" customFormat="1" ht="12.95" customHeight="1" x14ac:dyDescent="0.2">
      <c r="A53" s="112" t="s">
        <v>112</v>
      </c>
      <c r="B53" s="51">
        <v>46</v>
      </c>
      <c r="C53" s="51" t="s">
        <v>113</v>
      </c>
      <c r="D53" s="30"/>
      <c r="E53" s="85">
        <v>0.5</v>
      </c>
      <c r="F53" s="85">
        <v>15.1</v>
      </c>
      <c r="G53" s="85">
        <v>-14.1</v>
      </c>
      <c r="H53" s="85">
        <v>-0.5</v>
      </c>
      <c r="I53" s="85">
        <v>0</v>
      </c>
      <c r="J53" s="85">
        <v>1.6</v>
      </c>
      <c r="K53" s="85">
        <v>15.1</v>
      </c>
      <c r="L53" s="85">
        <v>15.1</v>
      </c>
      <c r="M53" s="85">
        <v>2.8</v>
      </c>
      <c r="N53" s="85">
        <v>36.5</v>
      </c>
      <c r="O53" s="85">
        <v>1</v>
      </c>
      <c r="P53" s="85">
        <v>0.4</v>
      </c>
      <c r="Q53" s="85">
        <v>0.4</v>
      </c>
      <c r="R53" s="85">
        <v>0.5</v>
      </c>
      <c r="S53" s="85">
        <v>0.5</v>
      </c>
      <c r="T53" s="85">
        <v>0.5</v>
      </c>
      <c r="U53" s="85">
        <v>0.5</v>
      </c>
      <c r="V53" s="85">
        <v>1.7</v>
      </c>
      <c r="W53" s="85">
        <v>-3.3</v>
      </c>
      <c r="X53" s="85">
        <v>1.6</v>
      </c>
      <c r="Y53" s="85">
        <v>3.4</v>
      </c>
      <c r="Z53" s="85">
        <v>0</v>
      </c>
      <c r="AA53" s="85">
        <v>0</v>
      </c>
      <c r="AB53" s="85">
        <v>-3.3</v>
      </c>
      <c r="AC53" s="85">
        <v>-3.3</v>
      </c>
      <c r="AD53" s="85">
        <v>-3.2</v>
      </c>
      <c r="AE53" s="85">
        <v>-3.2</v>
      </c>
      <c r="AF53" s="85">
        <v>-1.7</v>
      </c>
      <c r="AG53" s="85">
        <v>-1.7</v>
      </c>
      <c r="AH53" s="85">
        <v>-1.7</v>
      </c>
      <c r="AI53" s="85">
        <v>1.7</v>
      </c>
      <c r="AJ53" s="85">
        <v>1.7</v>
      </c>
      <c r="AK53" s="85">
        <v>1.7</v>
      </c>
      <c r="AL53" s="85">
        <v>1.7</v>
      </c>
      <c r="AM53" s="85">
        <v>0</v>
      </c>
      <c r="AN53" s="85">
        <v>0</v>
      </c>
      <c r="AO53" s="85">
        <v>0</v>
      </c>
      <c r="AP53" s="85">
        <v>0</v>
      </c>
      <c r="AQ53" s="85">
        <v>0</v>
      </c>
      <c r="AR53" s="85">
        <v>0</v>
      </c>
      <c r="AS53" s="85">
        <v>0</v>
      </c>
      <c r="AT53" s="85">
        <v>0</v>
      </c>
      <c r="AU53" s="85">
        <v>0</v>
      </c>
      <c r="AV53" s="85">
        <v>0</v>
      </c>
      <c r="AW53" s="85">
        <v>0</v>
      </c>
      <c r="AX53" s="85">
        <v>0</v>
      </c>
      <c r="AY53" s="85">
        <v>0</v>
      </c>
      <c r="AZ53" s="85">
        <v>0</v>
      </c>
      <c r="BA53" s="85">
        <v>0</v>
      </c>
      <c r="BB53" s="85">
        <v>0</v>
      </c>
      <c r="BC53" s="85">
        <v>0</v>
      </c>
    </row>
    <row r="54" spans="1:55" s="31" customFormat="1" ht="12.95" customHeight="1" x14ac:dyDescent="0.2">
      <c r="A54" s="112" t="s">
        <v>114</v>
      </c>
      <c r="B54" s="51">
        <v>47</v>
      </c>
      <c r="C54" s="51" t="s">
        <v>115</v>
      </c>
      <c r="D54" s="30"/>
      <c r="E54" s="85">
        <v>0.5</v>
      </c>
      <c r="F54" s="85">
        <v>15.1</v>
      </c>
      <c r="G54" s="85">
        <v>-14.1</v>
      </c>
      <c r="H54" s="85">
        <v>-0.5</v>
      </c>
      <c r="I54" s="85">
        <v>0</v>
      </c>
      <c r="J54" s="85">
        <v>1.6</v>
      </c>
      <c r="K54" s="85">
        <v>15.1</v>
      </c>
      <c r="L54" s="85">
        <v>15.1</v>
      </c>
      <c r="M54" s="85">
        <v>2.8</v>
      </c>
      <c r="N54" s="85">
        <v>36.5</v>
      </c>
      <c r="O54" s="85">
        <v>1</v>
      </c>
      <c r="P54" s="85">
        <v>0.4</v>
      </c>
      <c r="Q54" s="85">
        <v>0.4</v>
      </c>
      <c r="R54" s="85">
        <v>0.5</v>
      </c>
      <c r="S54" s="85">
        <v>0.5</v>
      </c>
      <c r="T54" s="85">
        <v>0.5</v>
      </c>
      <c r="U54" s="85">
        <v>0.5</v>
      </c>
      <c r="V54" s="85">
        <v>1.7</v>
      </c>
      <c r="W54" s="85">
        <v>-3.3</v>
      </c>
      <c r="X54" s="85">
        <v>1.6</v>
      </c>
      <c r="Y54" s="85">
        <v>3.4</v>
      </c>
      <c r="Z54" s="85">
        <v>0</v>
      </c>
      <c r="AA54" s="85"/>
      <c r="AB54" s="85">
        <v>-3.3</v>
      </c>
      <c r="AC54" s="85">
        <v>-3.3</v>
      </c>
      <c r="AD54" s="85">
        <v>-3.2</v>
      </c>
      <c r="AE54" s="85">
        <v>-3.2</v>
      </c>
      <c r="AF54" s="85">
        <v>-1.7</v>
      </c>
      <c r="AG54" s="85">
        <v>-1.7</v>
      </c>
      <c r="AH54" s="85">
        <v>-1.7</v>
      </c>
      <c r="AI54" s="85">
        <v>1.7</v>
      </c>
      <c r="AJ54" s="85">
        <v>1.7</v>
      </c>
      <c r="AK54" s="85">
        <v>1.7</v>
      </c>
      <c r="AL54" s="85">
        <v>1.7</v>
      </c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</row>
    <row r="55" spans="1:55" s="31" customFormat="1" ht="12.95" customHeight="1" x14ac:dyDescent="0.2">
      <c r="A55" s="112" t="s">
        <v>116</v>
      </c>
      <c r="B55" s="51">
        <v>48</v>
      </c>
      <c r="C55" s="51" t="s">
        <v>117</v>
      </c>
      <c r="D55" s="30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</row>
    <row r="56" spans="1:55" s="31" customFormat="1" ht="12.95" customHeight="1" x14ac:dyDescent="0.2">
      <c r="A56" s="112" t="s">
        <v>118</v>
      </c>
      <c r="B56" s="51">
        <v>49</v>
      </c>
      <c r="C56" s="51" t="s">
        <v>119</v>
      </c>
      <c r="D56" s="30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</row>
    <row r="57" spans="1:55" s="31" customFormat="1" ht="24" customHeight="1" x14ac:dyDescent="0.2">
      <c r="A57" s="112" t="s">
        <v>67</v>
      </c>
      <c r="B57" s="51">
        <v>50</v>
      </c>
      <c r="C57" s="51" t="s">
        <v>120</v>
      </c>
      <c r="D57" s="30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</row>
    <row r="58" spans="1:55" s="31" customFormat="1" ht="12.95" customHeight="1" x14ac:dyDescent="0.2">
      <c r="A58" s="112" t="s">
        <v>121</v>
      </c>
      <c r="B58" s="51">
        <v>51</v>
      </c>
      <c r="C58" s="51" t="s">
        <v>122</v>
      </c>
      <c r="D58" s="30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</row>
    <row r="59" spans="1:55" s="31" customFormat="1" ht="24" customHeight="1" x14ac:dyDescent="0.2">
      <c r="A59" s="112" t="s">
        <v>123</v>
      </c>
      <c r="B59" s="51">
        <v>52</v>
      </c>
      <c r="C59" s="51" t="s">
        <v>124</v>
      </c>
      <c r="D59" s="30"/>
      <c r="E59" s="85"/>
      <c r="F59" s="85"/>
      <c r="G59" s="85"/>
      <c r="H59" s="85"/>
      <c r="I59" s="85"/>
      <c r="J59" s="85"/>
      <c r="K59" s="85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>
        <v>0</v>
      </c>
      <c r="W59" s="85"/>
      <c r="X59" s="85"/>
      <c r="Y59" s="85">
        <v>0</v>
      </c>
      <c r="Z59" s="85">
        <v>0</v>
      </c>
      <c r="AA59" s="85">
        <v>0</v>
      </c>
      <c r="AB59" s="85">
        <v>0</v>
      </c>
      <c r="AC59" s="85">
        <v>0</v>
      </c>
      <c r="AD59" s="85">
        <v>0</v>
      </c>
      <c r="AE59" s="85">
        <v>0</v>
      </c>
      <c r="AF59" s="85">
        <v>0</v>
      </c>
      <c r="AG59" s="85">
        <v>0</v>
      </c>
      <c r="AH59" s="85">
        <v>0</v>
      </c>
      <c r="AI59" s="85">
        <v>0</v>
      </c>
      <c r="AJ59" s="85">
        <v>0</v>
      </c>
      <c r="AK59" s="85">
        <v>0</v>
      </c>
      <c r="AL59" s="85">
        <v>0</v>
      </c>
      <c r="AM59" s="85">
        <v>0</v>
      </c>
      <c r="AN59" s="85">
        <v>0</v>
      </c>
      <c r="AO59" s="85">
        <v>0</v>
      </c>
      <c r="AP59" s="85">
        <v>0</v>
      </c>
      <c r="AQ59" s="85">
        <v>0</v>
      </c>
      <c r="AR59" s="85">
        <v>0</v>
      </c>
      <c r="AS59" s="85">
        <v>0</v>
      </c>
      <c r="AT59" s="85">
        <v>0</v>
      </c>
      <c r="AU59" s="85">
        <v>0</v>
      </c>
      <c r="AV59" s="85">
        <v>0</v>
      </c>
      <c r="AW59" s="85">
        <v>0</v>
      </c>
      <c r="AX59" s="85">
        <v>0</v>
      </c>
      <c r="AY59" s="85">
        <v>0</v>
      </c>
      <c r="AZ59" s="85">
        <v>0</v>
      </c>
      <c r="BA59" s="85">
        <v>0</v>
      </c>
      <c r="BB59" s="85">
        <v>0</v>
      </c>
      <c r="BC59" s="85">
        <v>0</v>
      </c>
    </row>
    <row r="60" spans="1:55" s="31" customFormat="1" ht="12.95" customHeight="1" x14ac:dyDescent="0.2">
      <c r="A60" s="112" t="s">
        <v>125</v>
      </c>
      <c r="B60" s="51">
        <v>53</v>
      </c>
      <c r="C60" s="51" t="s">
        <v>126</v>
      </c>
      <c r="D60" s="30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</row>
    <row r="61" spans="1:55" s="31" customFormat="1" ht="12.95" customHeight="1" x14ac:dyDescent="0.2">
      <c r="A61" s="112" t="s">
        <v>127</v>
      </c>
      <c r="B61" s="51">
        <v>54</v>
      </c>
      <c r="C61" s="51" t="s">
        <v>128</v>
      </c>
      <c r="D61" s="30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</row>
    <row r="62" spans="1:55" s="31" customFormat="1" ht="24" customHeight="1" x14ac:dyDescent="0.2">
      <c r="A62" s="112" t="s">
        <v>129</v>
      </c>
      <c r="B62" s="51">
        <v>55</v>
      </c>
      <c r="C62" s="51" t="s">
        <v>130</v>
      </c>
      <c r="D62" s="30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</row>
    <row r="63" spans="1:55" s="31" customFormat="1" ht="24" customHeight="1" x14ac:dyDescent="0.2">
      <c r="A63" s="112" t="s">
        <v>67</v>
      </c>
      <c r="B63" s="51">
        <v>56</v>
      </c>
      <c r="C63" s="51" t="s">
        <v>131</v>
      </c>
      <c r="D63" s="30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</row>
    <row r="64" spans="1:55" s="31" customFormat="1" ht="12.95" customHeight="1" x14ac:dyDescent="0.2">
      <c r="A64" s="112" t="s">
        <v>132</v>
      </c>
      <c r="B64" s="51">
        <v>57</v>
      </c>
      <c r="C64" s="51" t="s">
        <v>133</v>
      </c>
      <c r="D64" s="30"/>
      <c r="E64" s="85">
        <v>10891077.4</v>
      </c>
      <c r="F64" s="85">
        <v>2153015.7000000002</v>
      </c>
      <c r="G64" s="85">
        <v>2777705.2</v>
      </c>
      <c r="H64" s="85">
        <v>2875285.4</v>
      </c>
      <c r="I64" s="85">
        <v>3085071.1</v>
      </c>
      <c r="J64" s="85">
        <v>620325.6</v>
      </c>
      <c r="K64" s="85">
        <v>1252866.8999999999</v>
      </c>
      <c r="L64" s="85">
        <v>2153015.7000000002</v>
      </c>
      <c r="M64" s="85">
        <v>3008355.3</v>
      </c>
      <c r="N64" s="85">
        <v>3891664.5</v>
      </c>
      <c r="O64" s="85">
        <v>4930720.9000000004</v>
      </c>
      <c r="P64" s="85">
        <v>5842007.2000000002</v>
      </c>
      <c r="Q64" s="85">
        <v>6761732.2000000002</v>
      </c>
      <c r="R64" s="85">
        <v>7806006.2999999998</v>
      </c>
      <c r="S64" s="85">
        <v>8798064</v>
      </c>
      <c r="T64" s="85">
        <v>9824350</v>
      </c>
      <c r="U64" s="85">
        <v>10891077.4</v>
      </c>
      <c r="V64" s="85">
        <v>11170833.699999999</v>
      </c>
      <c r="W64" s="85">
        <v>2446930</v>
      </c>
      <c r="X64" s="85">
        <v>2662656.7999999998</v>
      </c>
      <c r="Y64" s="85">
        <v>2744744.1</v>
      </c>
      <c r="Z64" s="85">
        <v>3316502.8</v>
      </c>
      <c r="AA64" s="85">
        <v>830961.4</v>
      </c>
      <c r="AB64" s="85">
        <v>1680999.9</v>
      </c>
      <c r="AC64" s="85">
        <v>2446930</v>
      </c>
      <c r="AD64" s="85">
        <v>3293581.1</v>
      </c>
      <c r="AE64" s="85">
        <v>4216098.4000000004</v>
      </c>
      <c r="AF64" s="85">
        <v>5109586.8</v>
      </c>
      <c r="AG64" s="85">
        <v>6030224</v>
      </c>
      <c r="AH64" s="85">
        <v>6926540.9000000004</v>
      </c>
      <c r="AI64" s="85">
        <v>7854330.9000000004</v>
      </c>
      <c r="AJ64" s="85">
        <v>8867602</v>
      </c>
      <c r="AK64" s="85">
        <v>9961342.6999999993</v>
      </c>
      <c r="AL64" s="85">
        <v>11170833.699999999</v>
      </c>
      <c r="AM64" s="85">
        <v>13659399.199999999</v>
      </c>
      <c r="AN64" s="85">
        <v>2666248.4</v>
      </c>
      <c r="AO64" s="85">
        <v>3224720.3</v>
      </c>
      <c r="AP64" s="85">
        <v>3639757.6</v>
      </c>
      <c r="AQ64" s="85">
        <v>4128672.9</v>
      </c>
      <c r="AR64" s="85">
        <v>873576.5</v>
      </c>
      <c r="AS64" s="85">
        <v>1705935.5</v>
      </c>
      <c r="AT64" s="85">
        <v>2666248.4</v>
      </c>
      <c r="AU64" s="85">
        <v>3696202.1</v>
      </c>
      <c r="AV64" s="85">
        <v>4781897.3</v>
      </c>
      <c r="AW64" s="85">
        <v>5890968.7000000002</v>
      </c>
      <c r="AX64" s="85">
        <v>7087282.2000000002</v>
      </c>
      <c r="AY64" s="85">
        <v>8316378.7999999998</v>
      </c>
      <c r="AZ64" s="85">
        <v>9530726.3000000007</v>
      </c>
      <c r="BA64" s="85">
        <v>10778118.9</v>
      </c>
      <c r="BB64" s="85">
        <v>12190317.699999999</v>
      </c>
      <c r="BC64" s="85">
        <v>13659399.199999999</v>
      </c>
    </row>
    <row r="65" spans="1:55" s="31" customFormat="1" ht="24" customHeight="1" x14ac:dyDescent="0.2">
      <c r="A65" s="112" t="s">
        <v>134</v>
      </c>
      <c r="B65" s="51">
        <v>58</v>
      </c>
      <c r="C65" s="51" t="s">
        <v>135</v>
      </c>
      <c r="D65" s="30"/>
      <c r="E65" s="85">
        <v>7377945.7000000002</v>
      </c>
      <c r="F65" s="85">
        <v>1420351.7</v>
      </c>
      <c r="G65" s="85">
        <v>1915142.4</v>
      </c>
      <c r="H65" s="85">
        <v>1865186.2</v>
      </c>
      <c r="I65" s="85">
        <v>2177265.4</v>
      </c>
      <c r="J65" s="85">
        <v>448940.4</v>
      </c>
      <c r="K65" s="85">
        <v>844698</v>
      </c>
      <c r="L65" s="85">
        <v>1420351.7</v>
      </c>
      <c r="M65" s="85">
        <v>2021599.1</v>
      </c>
      <c r="N65" s="85">
        <v>2625992.9</v>
      </c>
      <c r="O65" s="85">
        <v>3335494.1</v>
      </c>
      <c r="P65" s="85">
        <v>3894877.2</v>
      </c>
      <c r="Q65" s="85">
        <v>4522061.2</v>
      </c>
      <c r="R65" s="85">
        <v>5200680.3</v>
      </c>
      <c r="S65" s="85">
        <v>5930310.7999999998</v>
      </c>
      <c r="T65" s="85">
        <v>6622195.5</v>
      </c>
      <c r="U65" s="85">
        <v>7377945.7000000002</v>
      </c>
      <c r="V65" s="85">
        <v>7693634</v>
      </c>
      <c r="W65" s="85">
        <v>1662864.5</v>
      </c>
      <c r="X65" s="85">
        <v>1794123.8</v>
      </c>
      <c r="Y65" s="85">
        <v>1905612.1</v>
      </c>
      <c r="Z65" s="85">
        <v>2331033.6000000001</v>
      </c>
      <c r="AA65" s="85">
        <v>580726.5</v>
      </c>
      <c r="AB65" s="85">
        <v>1153239</v>
      </c>
      <c r="AC65" s="85">
        <v>1662864.5</v>
      </c>
      <c r="AD65" s="85">
        <v>2228814.7999999998</v>
      </c>
      <c r="AE65" s="85">
        <v>2860799</v>
      </c>
      <c r="AF65" s="85">
        <v>3456988.3</v>
      </c>
      <c r="AG65" s="85">
        <v>4083671.4</v>
      </c>
      <c r="AH65" s="85">
        <v>4658654.3</v>
      </c>
      <c r="AI65" s="85">
        <v>5362600.4000000004</v>
      </c>
      <c r="AJ65" s="85">
        <v>5997660.4000000004</v>
      </c>
      <c r="AK65" s="85">
        <v>6823412.7000000002</v>
      </c>
      <c r="AL65" s="85">
        <v>7693634</v>
      </c>
      <c r="AM65" s="85">
        <v>9922373.5999999996</v>
      </c>
      <c r="AN65" s="85">
        <v>1831044.1</v>
      </c>
      <c r="AO65" s="85">
        <v>2306279.1</v>
      </c>
      <c r="AP65" s="85">
        <v>2712980.6</v>
      </c>
      <c r="AQ65" s="85">
        <v>3072069.8</v>
      </c>
      <c r="AR65" s="85">
        <v>627469</v>
      </c>
      <c r="AS65" s="85">
        <v>1184713.5</v>
      </c>
      <c r="AT65" s="85">
        <v>1831044.1</v>
      </c>
      <c r="AU65" s="85">
        <v>2563163.6</v>
      </c>
      <c r="AV65" s="85">
        <v>3314148.5</v>
      </c>
      <c r="AW65" s="85">
        <v>4137323.2</v>
      </c>
      <c r="AX65" s="85">
        <v>4983499.9000000004</v>
      </c>
      <c r="AY65" s="85">
        <v>5936391.0999999996</v>
      </c>
      <c r="AZ65" s="85">
        <v>6850303.7999999998</v>
      </c>
      <c r="BA65" s="85">
        <v>7777664.2999999998</v>
      </c>
      <c r="BB65" s="85">
        <v>8856525.5999999996</v>
      </c>
      <c r="BC65" s="85">
        <v>9922373.5999999996</v>
      </c>
    </row>
    <row r="66" spans="1:55" s="31" customFormat="1" ht="12.95" customHeight="1" x14ac:dyDescent="0.2">
      <c r="A66" s="112" t="s">
        <v>136</v>
      </c>
      <c r="B66" s="51">
        <v>59</v>
      </c>
      <c r="C66" s="51" t="s">
        <v>137</v>
      </c>
      <c r="D66" s="30"/>
      <c r="E66" s="85">
        <v>6829925.2999999998</v>
      </c>
      <c r="F66" s="85">
        <v>1298351.7</v>
      </c>
      <c r="G66" s="85">
        <v>1782034.2</v>
      </c>
      <c r="H66" s="85">
        <v>1718819.7</v>
      </c>
      <c r="I66" s="85">
        <v>2030719.7</v>
      </c>
      <c r="J66" s="85">
        <v>407532.79999999999</v>
      </c>
      <c r="K66" s="85">
        <v>765497</v>
      </c>
      <c r="L66" s="85">
        <v>1298351.7</v>
      </c>
      <c r="M66" s="85">
        <v>1856881.1</v>
      </c>
      <c r="N66" s="85">
        <v>2415981.7000000002</v>
      </c>
      <c r="O66" s="85">
        <v>3080385.9</v>
      </c>
      <c r="P66" s="85">
        <v>3595937.9</v>
      </c>
      <c r="Q66" s="85">
        <v>4172971.2</v>
      </c>
      <c r="R66" s="85">
        <v>4799205.5999999996</v>
      </c>
      <c r="S66" s="85">
        <v>5481664.7999999998</v>
      </c>
      <c r="T66" s="85">
        <v>6123830.5999999996</v>
      </c>
      <c r="U66" s="85">
        <v>6829925.2999999998</v>
      </c>
      <c r="V66" s="85">
        <v>7088563.4000000004</v>
      </c>
      <c r="W66" s="85">
        <v>1527369.8</v>
      </c>
      <c r="X66" s="85">
        <v>1645447.7</v>
      </c>
      <c r="Y66" s="85">
        <v>1748210.8</v>
      </c>
      <c r="Z66" s="85">
        <v>2167535.1</v>
      </c>
      <c r="AA66" s="85">
        <v>537368.1</v>
      </c>
      <c r="AB66" s="85">
        <v>1066456.5</v>
      </c>
      <c r="AC66" s="85">
        <v>1527369.8</v>
      </c>
      <c r="AD66" s="85">
        <v>2047909.8</v>
      </c>
      <c r="AE66" s="85">
        <v>2628848.5</v>
      </c>
      <c r="AF66" s="85">
        <v>3172817.5</v>
      </c>
      <c r="AG66" s="85">
        <v>3749947.7</v>
      </c>
      <c r="AH66" s="85">
        <v>4270553.5999999996</v>
      </c>
      <c r="AI66" s="85">
        <v>4921028.3</v>
      </c>
      <c r="AJ66" s="85">
        <v>5505933.4000000004</v>
      </c>
      <c r="AK66" s="85">
        <v>6276121.9000000004</v>
      </c>
      <c r="AL66" s="85">
        <v>7088563.4000000004</v>
      </c>
      <c r="AM66" s="85">
        <v>9150612.0999999996</v>
      </c>
      <c r="AN66" s="85">
        <v>1676868.5</v>
      </c>
      <c r="AO66" s="85">
        <v>2128041.6</v>
      </c>
      <c r="AP66" s="85">
        <v>2509420.4</v>
      </c>
      <c r="AQ66" s="85">
        <v>2836281.6</v>
      </c>
      <c r="AR66" s="85">
        <v>577849</v>
      </c>
      <c r="AS66" s="85">
        <v>1085693.7</v>
      </c>
      <c r="AT66" s="85">
        <v>1676868.5</v>
      </c>
      <c r="AU66" s="85">
        <v>2351721</v>
      </c>
      <c r="AV66" s="85">
        <v>3043526.1</v>
      </c>
      <c r="AW66" s="85">
        <v>3804910.1</v>
      </c>
      <c r="AX66" s="85">
        <v>4589948.5999999996</v>
      </c>
      <c r="AY66" s="85">
        <v>5474373.2999999998</v>
      </c>
      <c r="AZ66" s="85">
        <v>6314330.5</v>
      </c>
      <c r="BA66" s="85">
        <v>7167795</v>
      </c>
      <c r="BB66" s="85">
        <v>8168832.7000000002</v>
      </c>
      <c r="BC66" s="85">
        <v>9150612.0999999996</v>
      </c>
    </row>
    <row r="67" spans="1:55" s="31" customFormat="1" ht="12.95" customHeight="1" x14ac:dyDescent="0.2">
      <c r="A67" s="112" t="s">
        <v>138</v>
      </c>
      <c r="B67" s="51">
        <v>60</v>
      </c>
      <c r="C67" s="51" t="s">
        <v>139</v>
      </c>
      <c r="D67" s="30"/>
      <c r="E67" s="85">
        <v>1445593.3</v>
      </c>
      <c r="F67" s="85">
        <v>266774.59999999998</v>
      </c>
      <c r="G67" s="85">
        <v>380019.8</v>
      </c>
      <c r="H67" s="85">
        <v>345365.4</v>
      </c>
      <c r="I67" s="85">
        <v>453433.5</v>
      </c>
      <c r="J67" s="85">
        <v>85934.2</v>
      </c>
      <c r="K67" s="85">
        <v>133751.20000000001</v>
      </c>
      <c r="L67" s="85">
        <v>266774.59999999998</v>
      </c>
      <c r="M67" s="85">
        <v>387029.6</v>
      </c>
      <c r="N67" s="85">
        <v>531971.80000000005</v>
      </c>
      <c r="O67" s="85">
        <v>646794.4</v>
      </c>
      <c r="P67" s="85">
        <v>724914.8</v>
      </c>
      <c r="Q67" s="85">
        <v>859667.4</v>
      </c>
      <c r="R67" s="85">
        <v>992159.8</v>
      </c>
      <c r="S67" s="85">
        <v>1138909.1000000001</v>
      </c>
      <c r="T67" s="85">
        <v>1272985.7</v>
      </c>
      <c r="U67" s="85">
        <v>1445593.3</v>
      </c>
      <c r="V67" s="85">
        <v>1337353.1000000001</v>
      </c>
      <c r="W67" s="85">
        <v>318547.3</v>
      </c>
      <c r="X67" s="85">
        <v>277743</v>
      </c>
      <c r="Y67" s="85">
        <v>319890.7</v>
      </c>
      <c r="Z67" s="85">
        <v>421172.1</v>
      </c>
      <c r="AA67" s="85">
        <v>128703.8</v>
      </c>
      <c r="AB67" s="85">
        <v>206387.6</v>
      </c>
      <c r="AC67" s="85">
        <v>318547.3</v>
      </c>
      <c r="AD67" s="85">
        <v>386254.2</v>
      </c>
      <c r="AE67" s="85">
        <v>520517.5</v>
      </c>
      <c r="AF67" s="85">
        <v>596290.30000000005</v>
      </c>
      <c r="AG67" s="85">
        <v>713695.3</v>
      </c>
      <c r="AH67" s="85">
        <v>784409.4</v>
      </c>
      <c r="AI67" s="85">
        <v>916181</v>
      </c>
      <c r="AJ67" s="85">
        <v>1022426.1</v>
      </c>
      <c r="AK67" s="85">
        <v>1185844.8</v>
      </c>
      <c r="AL67" s="85">
        <v>1337353.1000000001</v>
      </c>
      <c r="AM67" s="85">
        <v>1686485.9</v>
      </c>
      <c r="AN67" s="85">
        <v>306476.40000000002</v>
      </c>
      <c r="AO67" s="85">
        <v>405374.2</v>
      </c>
      <c r="AP67" s="85">
        <v>475685.2</v>
      </c>
      <c r="AQ67" s="85">
        <v>498950.1</v>
      </c>
      <c r="AR67" s="85">
        <v>123379.1</v>
      </c>
      <c r="AS67" s="85">
        <v>224901.7</v>
      </c>
      <c r="AT67" s="85">
        <v>306476.40000000002</v>
      </c>
      <c r="AU67" s="85">
        <v>423343.6</v>
      </c>
      <c r="AV67" s="85">
        <v>538015.30000000005</v>
      </c>
      <c r="AW67" s="85">
        <v>711850.6</v>
      </c>
      <c r="AX67" s="85">
        <v>815190.3</v>
      </c>
      <c r="AY67" s="85">
        <v>975216</v>
      </c>
      <c r="AZ67" s="85">
        <v>1187535.8</v>
      </c>
      <c r="BA67" s="85">
        <v>1336381.2</v>
      </c>
      <c r="BB67" s="85">
        <v>1528513.6</v>
      </c>
      <c r="BC67" s="85">
        <v>1686485.9</v>
      </c>
    </row>
    <row r="68" spans="1:55" s="31" customFormat="1" ht="12.95" customHeight="1" x14ac:dyDescent="0.2">
      <c r="A68" s="112" t="s">
        <v>140</v>
      </c>
      <c r="B68" s="51">
        <v>61</v>
      </c>
      <c r="C68" s="51" t="s">
        <v>141</v>
      </c>
      <c r="D68" s="30"/>
      <c r="E68" s="85">
        <v>5384332</v>
      </c>
      <c r="F68" s="85">
        <v>1031577.1</v>
      </c>
      <c r="G68" s="85">
        <v>1402014.4</v>
      </c>
      <c r="H68" s="85">
        <v>1373454.3</v>
      </c>
      <c r="I68" s="85">
        <v>1577286.2</v>
      </c>
      <c r="J68" s="85">
        <v>321598.59999999998</v>
      </c>
      <c r="K68" s="85">
        <v>631745.80000000005</v>
      </c>
      <c r="L68" s="85">
        <v>1031577.1</v>
      </c>
      <c r="M68" s="85">
        <v>1469851.5</v>
      </c>
      <c r="N68" s="85">
        <v>1884009.9</v>
      </c>
      <c r="O68" s="85">
        <v>2433591.5</v>
      </c>
      <c r="P68" s="85">
        <v>2871023.1</v>
      </c>
      <c r="Q68" s="85">
        <v>3313303.8</v>
      </c>
      <c r="R68" s="85">
        <v>3807045.8</v>
      </c>
      <c r="S68" s="85">
        <v>4342755.7</v>
      </c>
      <c r="T68" s="85">
        <v>4850844.9000000004</v>
      </c>
      <c r="U68" s="85">
        <v>5384332</v>
      </c>
      <c r="V68" s="85">
        <v>5751210.2999999998</v>
      </c>
      <c r="W68" s="85">
        <v>1208822.5</v>
      </c>
      <c r="X68" s="85">
        <v>1367704.7</v>
      </c>
      <c r="Y68" s="85">
        <v>1428320.1</v>
      </c>
      <c r="Z68" s="85">
        <v>1746363</v>
      </c>
      <c r="AA68" s="85">
        <v>408664.3</v>
      </c>
      <c r="AB68" s="85">
        <v>860068.9</v>
      </c>
      <c r="AC68" s="85">
        <v>1208822.5</v>
      </c>
      <c r="AD68" s="85">
        <v>1661655.6</v>
      </c>
      <c r="AE68" s="85">
        <v>2108331</v>
      </c>
      <c r="AF68" s="85">
        <v>2576527.2000000002</v>
      </c>
      <c r="AG68" s="85">
        <v>3036252.4</v>
      </c>
      <c r="AH68" s="85">
        <v>3486144.2</v>
      </c>
      <c r="AI68" s="85">
        <v>4004847.3</v>
      </c>
      <c r="AJ68" s="85">
        <v>4483507.3</v>
      </c>
      <c r="AK68" s="85">
        <v>5090277.0999999996</v>
      </c>
      <c r="AL68" s="85">
        <v>5751210.2999999998</v>
      </c>
      <c r="AM68" s="85">
        <v>7464126.2000000002</v>
      </c>
      <c r="AN68" s="85">
        <v>1370392.1</v>
      </c>
      <c r="AO68" s="85">
        <v>1722667.4</v>
      </c>
      <c r="AP68" s="85">
        <v>2033735.2</v>
      </c>
      <c r="AQ68" s="85">
        <v>2337331.5</v>
      </c>
      <c r="AR68" s="85">
        <v>454469.9</v>
      </c>
      <c r="AS68" s="85">
        <v>860792</v>
      </c>
      <c r="AT68" s="85">
        <v>1370392.1</v>
      </c>
      <c r="AU68" s="85">
        <v>1928377.4</v>
      </c>
      <c r="AV68" s="85">
        <v>2505510.7999999998</v>
      </c>
      <c r="AW68" s="85">
        <v>3093059.5</v>
      </c>
      <c r="AX68" s="85">
        <v>3774758.3</v>
      </c>
      <c r="AY68" s="85">
        <v>4499157.3</v>
      </c>
      <c r="AZ68" s="85">
        <v>5126794.7</v>
      </c>
      <c r="BA68" s="85">
        <v>5831413.7999999998</v>
      </c>
      <c r="BB68" s="85">
        <v>6640319.0999999996</v>
      </c>
      <c r="BC68" s="85">
        <v>7464126.2000000002</v>
      </c>
    </row>
    <row r="69" spans="1:55" s="31" customFormat="1" ht="24" customHeight="1" x14ac:dyDescent="0.2">
      <c r="A69" s="112" t="s">
        <v>479</v>
      </c>
      <c r="B69" s="51">
        <v>62</v>
      </c>
      <c r="C69" s="51" t="s">
        <v>143</v>
      </c>
      <c r="D69" s="30"/>
      <c r="E69" s="85">
        <v>548020.4</v>
      </c>
      <c r="F69" s="85">
        <v>122000</v>
      </c>
      <c r="G69" s="85">
        <v>133108.20000000001</v>
      </c>
      <c r="H69" s="85">
        <v>146366.5</v>
      </c>
      <c r="I69" s="85">
        <v>146545.70000000001</v>
      </c>
      <c r="J69" s="85">
        <v>41407.599999999999</v>
      </c>
      <c r="K69" s="85">
        <v>79201</v>
      </c>
      <c r="L69" s="85">
        <v>122000</v>
      </c>
      <c r="M69" s="85">
        <v>164718</v>
      </c>
      <c r="N69" s="85">
        <v>210011.2</v>
      </c>
      <c r="O69" s="85">
        <v>255108.2</v>
      </c>
      <c r="P69" s="85">
        <v>298939.3</v>
      </c>
      <c r="Q69" s="85">
        <v>349090</v>
      </c>
      <c r="R69" s="85">
        <v>401474.7</v>
      </c>
      <c r="S69" s="85">
        <v>448646</v>
      </c>
      <c r="T69" s="85">
        <v>498364.9</v>
      </c>
      <c r="U69" s="85">
        <v>548020.4</v>
      </c>
      <c r="V69" s="85">
        <v>605070.6</v>
      </c>
      <c r="W69" s="85">
        <v>135494.70000000001</v>
      </c>
      <c r="X69" s="85">
        <v>148676.1</v>
      </c>
      <c r="Y69" s="85">
        <v>157401.29999999999</v>
      </c>
      <c r="Z69" s="85">
        <v>163498.5</v>
      </c>
      <c r="AA69" s="85">
        <v>43358.400000000001</v>
      </c>
      <c r="AB69" s="85">
        <v>86782.5</v>
      </c>
      <c r="AC69" s="85">
        <v>135494.70000000001</v>
      </c>
      <c r="AD69" s="85">
        <v>180905</v>
      </c>
      <c r="AE69" s="85">
        <v>231950.5</v>
      </c>
      <c r="AF69" s="85">
        <v>284170.8</v>
      </c>
      <c r="AG69" s="85">
        <v>333723.7</v>
      </c>
      <c r="AH69" s="85">
        <v>388100.7</v>
      </c>
      <c r="AI69" s="85">
        <v>441572.1</v>
      </c>
      <c r="AJ69" s="85">
        <v>491727</v>
      </c>
      <c r="AK69" s="85">
        <v>547290.80000000005</v>
      </c>
      <c r="AL69" s="85">
        <v>605070.6</v>
      </c>
      <c r="AM69" s="85">
        <v>771761.5</v>
      </c>
      <c r="AN69" s="85">
        <v>154175.6</v>
      </c>
      <c r="AO69" s="85">
        <v>178237.5</v>
      </c>
      <c r="AP69" s="85">
        <v>203560.2</v>
      </c>
      <c r="AQ69" s="85">
        <v>235788.2</v>
      </c>
      <c r="AR69" s="85">
        <v>49620</v>
      </c>
      <c r="AS69" s="85">
        <v>99019.8</v>
      </c>
      <c r="AT69" s="85">
        <v>154175.6</v>
      </c>
      <c r="AU69" s="85">
        <v>211442.6</v>
      </c>
      <c r="AV69" s="85">
        <v>270622.40000000002</v>
      </c>
      <c r="AW69" s="85">
        <v>332413.09999999998</v>
      </c>
      <c r="AX69" s="85">
        <v>393551.3</v>
      </c>
      <c r="AY69" s="85">
        <v>462017.8</v>
      </c>
      <c r="AZ69" s="85">
        <v>535973.30000000005</v>
      </c>
      <c r="BA69" s="85">
        <v>609869.30000000005</v>
      </c>
      <c r="BB69" s="85">
        <v>687692.9</v>
      </c>
      <c r="BC69" s="85">
        <v>771761.5</v>
      </c>
    </row>
    <row r="70" spans="1:55" s="31" customFormat="1" ht="12.95" customHeight="1" x14ac:dyDescent="0.2">
      <c r="A70" s="112" t="s">
        <v>144</v>
      </c>
      <c r="B70" s="51">
        <v>63</v>
      </c>
      <c r="C70" s="51" t="s">
        <v>145</v>
      </c>
      <c r="D70" s="30"/>
      <c r="E70" s="85">
        <v>1245230.2</v>
      </c>
      <c r="F70" s="85">
        <v>294026.09999999998</v>
      </c>
      <c r="G70" s="85">
        <v>310439.8</v>
      </c>
      <c r="H70" s="85">
        <v>324151.2</v>
      </c>
      <c r="I70" s="85">
        <v>316613.09999999998</v>
      </c>
      <c r="J70" s="85">
        <v>84803.6</v>
      </c>
      <c r="K70" s="85">
        <v>177948.3</v>
      </c>
      <c r="L70" s="85">
        <v>294026.09999999998</v>
      </c>
      <c r="M70" s="85">
        <v>388968.7</v>
      </c>
      <c r="N70" s="85">
        <v>493460.5</v>
      </c>
      <c r="O70" s="85">
        <v>604465.9</v>
      </c>
      <c r="P70" s="85">
        <v>689529.9</v>
      </c>
      <c r="Q70" s="85">
        <v>801608.2</v>
      </c>
      <c r="R70" s="85">
        <v>928617.1</v>
      </c>
      <c r="S70" s="85">
        <v>1027714.3</v>
      </c>
      <c r="T70" s="85">
        <v>1140315.1000000001</v>
      </c>
      <c r="U70" s="85">
        <v>1245230.2</v>
      </c>
      <c r="V70" s="85">
        <v>1149721.8999999999</v>
      </c>
      <c r="W70" s="85">
        <v>286349.90000000002</v>
      </c>
      <c r="X70" s="85">
        <v>278448.40000000002</v>
      </c>
      <c r="Y70" s="85">
        <v>291692</v>
      </c>
      <c r="Z70" s="85">
        <v>293231.59999999998</v>
      </c>
      <c r="AA70" s="85">
        <v>125172.7</v>
      </c>
      <c r="AB70" s="85">
        <v>201864.9</v>
      </c>
      <c r="AC70" s="85">
        <v>286349.90000000002</v>
      </c>
      <c r="AD70" s="85">
        <v>367105</v>
      </c>
      <c r="AE70" s="85">
        <v>453376.5</v>
      </c>
      <c r="AF70" s="85">
        <v>564798.30000000005</v>
      </c>
      <c r="AG70" s="85">
        <v>655891.5</v>
      </c>
      <c r="AH70" s="85">
        <v>771167.3</v>
      </c>
      <c r="AI70" s="85">
        <v>856490.3</v>
      </c>
      <c r="AJ70" s="85">
        <v>955858</v>
      </c>
      <c r="AK70" s="85">
        <v>1037056.4</v>
      </c>
      <c r="AL70" s="85">
        <v>1149721.8999999999</v>
      </c>
      <c r="AM70" s="85">
        <v>1205366.7</v>
      </c>
      <c r="AN70" s="85">
        <v>278810.40000000002</v>
      </c>
      <c r="AO70" s="85">
        <v>275009</v>
      </c>
      <c r="AP70" s="85">
        <v>301900</v>
      </c>
      <c r="AQ70" s="85">
        <v>349647.3</v>
      </c>
      <c r="AR70" s="85">
        <v>116027.8</v>
      </c>
      <c r="AS70" s="85">
        <v>201438.9</v>
      </c>
      <c r="AT70" s="85">
        <v>278810.40000000002</v>
      </c>
      <c r="AU70" s="85">
        <v>363727.5</v>
      </c>
      <c r="AV70" s="85">
        <v>455223.5</v>
      </c>
      <c r="AW70" s="85">
        <v>553819.4</v>
      </c>
      <c r="AX70" s="85">
        <v>660565.4</v>
      </c>
      <c r="AY70" s="85">
        <v>760260.5</v>
      </c>
      <c r="AZ70" s="85">
        <v>855719.4</v>
      </c>
      <c r="BA70" s="85">
        <v>953472.3</v>
      </c>
      <c r="BB70" s="85">
        <v>1077043.2</v>
      </c>
      <c r="BC70" s="85">
        <v>1205366.7</v>
      </c>
    </row>
    <row r="71" spans="1:55" s="31" customFormat="1" ht="12.95" customHeight="1" x14ac:dyDescent="0.2">
      <c r="A71" s="112" t="s">
        <v>146</v>
      </c>
      <c r="B71" s="51">
        <v>64</v>
      </c>
      <c r="C71" s="51" t="s">
        <v>147</v>
      </c>
      <c r="D71" s="30"/>
      <c r="E71" s="85">
        <v>553966.5</v>
      </c>
      <c r="F71" s="85">
        <v>115825.60000000001</v>
      </c>
      <c r="G71" s="85">
        <v>133869.70000000001</v>
      </c>
      <c r="H71" s="85">
        <v>147921.9</v>
      </c>
      <c r="I71" s="85">
        <v>156349.29999999999</v>
      </c>
      <c r="J71" s="85">
        <v>30976.799999999999</v>
      </c>
      <c r="K71" s="85">
        <v>67454.399999999994</v>
      </c>
      <c r="L71" s="85">
        <v>115825.60000000001</v>
      </c>
      <c r="M71" s="85">
        <v>158317.20000000001</v>
      </c>
      <c r="N71" s="85">
        <v>204193.3</v>
      </c>
      <c r="O71" s="85">
        <v>249695.3</v>
      </c>
      <c r="P71" s="85">
        <v>292841.7</v>
      </c>
      <c r="Q71" s="85">
        <v>336455.4</v>
      </c>
      <c r="R71" s="85">
        <v>397617.2</v>
      </c>
      <c r="S71" s="85">
        <v>435009.2</v>
      </c>
      <c r="T71" s="85">
        <v>486906.5</v>
      </c>
      <c r="U71" s="85">
        <v>553966.5</v>
      </c>
      <c r="V71" s="85">
        <v>489268.1</v>
      </c>
      <c r="W71" s="85">
        <v>125545.4</v>
      </c>
      <c r="X71" s="85">
        <v>128239</v>
      </c>
      <c r="Y71" s="85">
        <v>115615</v>
      </c>
      <c r="Z71" s="85">
        <v>119868.7</v>
      </c>
      <c r="AA71" s="85">
        <v>45778.3</v>
      </c>
      <c r="AB71" s="85">
        <v>81909.2</v>
      </c>
      <c r="AC71" s="85">
        <v>125545.4</v>
      </c>
      <c r="AD71" s="85">
        <v>168018.9</v>
      </c>
      <c r="AE71" s="85">
        <v>211987.3</v>
      </c>
      <c r="AF71" s="85">
        <v>253784.4</v>
      </c>
      <c r="AG71" s="85">
        <v>288928.7</v>
      </c>
      <c r="AH71" s="85">
        <v>334014.09999999998</v>
      </c>
      <c r="AI71" s="85">
        <v>369399.4</v>
      </c>
      <c r="AJ71" s="85">
        <v>401593.2</v>
      </c>
      <c r="AK71" s="85">
        <v>447265.7</v>
      </c>
      <c r="AL71" s="85">
        <v>489268.1</v>
      </c>
      <c r="AM71" s="85">
        <v>471682.7</v>
      </c>
      <c r="AN71" s="85">
        <v>102002.5</v>
      </c>
      <c r="AO71" s="85">
        <v>109953.2</v>
      </c>
      <c r="AP71" s="85">
        <v>118897.8</v>
      </c>
      <c r="AQ71" s="85">
        <v>140829.20000000001</v>
      </c>
      <c r="AR71" s="85">
        <v>31943.8</v>
      </c>
      <c r="AS71" s="85">
        <v>63953.2</v>
      </c>
      <c r="AT71" s="85">
        <v>102002.5</v>
      </c>
      <c r="AU71" s="85">
        <v>135289.5</v>
      </c>
      <c r="AV71" s="85">
        <v>173183.3</v>
      </c>
      <c r="AW71" s="85">
        <v>211955.7</v>
      </c>
      <c r="AX71" s="85">
        <v>250952.7</v>
      </c>
      <c r="AY71" s="85">
        <v>288981.2</v>
      </c>
      <c r="AZ71" s="85">
        <v>330853.5</v>
      </c>
      <c r="BA71" s="85">
        <v>367749.7</v>
      </c>
      <c r="BB71" s="85">
        <v>413851.3</v>
      </c>
      <c r="BC71" s="85">
        <v>471682.7</v>
      </c>
    </row>
    <row r="72" spans="1:55" s="31" customFormat="1" ht="12.95" customHeight="1" x14ac:dyDescent="0.2">
      <c r="A72" s="112" t="s">
        <v>148</v>
      </c>
      <c r="B72" s="51">
        <v>65</v>
      </c>
      <c r="C72" s="51" t="s">
        <v>149</v>
      </c>
      <c r="D72" s="30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</row>
    <row r="73" spans="1:55" s="31" customFormat="1" ht="12.95" customHeight="1" x14ac:dyDescent="0.2">
      <c r="A73" s="112" t="s">
        <v>150</v>
      </c>
      <c r="B73" s="51">
        <v>64</v>
      </c>
      <c r="C73" s="51" t="s">
        <v>151</v>
      </c>
      <c r="D73" s="30"/>
      <c r="E73" s="85"/>
      <c r="F73" s="85"/>
      <c r="G73" s="85"/>
      <c r="H73" s="85"/>
      <c r="I73" s="85"/>
      <c r="J73" s="85"/>
      <c r="K73" s="85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</row>
    <row r="74" spans="1:55" s="31" customFormat="1" ht="12.95" customHeight="1" x14ac:dyDescent="0.2">
      <c r="A74" s="112" t="s">
        <v>152</v>
      </c>
      <c r="B74" s="51">
        <v>65</v>
      </c>
      <c r="C74" s="51" t="s">
        <v>153</v>
      </c>
      <c r="D74" s="30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</row>
    <row r="75" spans="1:55" s="31" customFormat="1" ht="12.95" customHeight="1" x14ac:dyDescent="0.2">
      <c r="A75" s="112" t="s">
        <v>154</v>
      </c>
      <c r="B75" s="51">
        <v>66</v>
      </c>
      <c r="C75" s="51" t="s">
        <v>155</v>
      </c>
      <c r="D75" s="30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</row>
    <row r="76" spans="1:55" s="31" customFormat="1" ht="12.95" customHeight="1" x14ac:dyDescent="0.2">
      <c r="A76" s="112" t="s">
        <v>156</v>
      </c>
      <c r="B76" s="51">
        <v>67</v>
      </c>
      <c r="C76" s="51" t="s">
        <v>157</v>
      </c>
      <c r="D76" s="30"/>
      <c r="E76" s="85"/>
      <c r="F76" s="85"/>
      <c r="G76" s="85"/>
      <c r="H76" s="85"/>
      <c r="I76" s="85"/>
      <c r="J76" s="85"/>
      <c r="K76" s="85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</row>
    <row r="77" spans="1:55" s="31" customFormat="1" ht="12.95" customHeight="1" x14ac:dyDescent="0.2">
      <c r="A77" s="112" t="s">
        <v>158</v>
      </c>
      <c r="B77" s="51">
        <v>68</v>
      </c>
      <c r="C77" s="51" t="s">
        <v>159</v>
      </c>
      <c r="D77" s="30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</row>
    <row r="78" spans="1:55" s="31" customFormat="1" ht="12.95" customHeight="1" x14ac:dyDescent="0.2">
      <c r="A78" s="112" t="s">
        <v>160</v>
      </c>
      <c r="B78" s="51">
        <v>69</v>
      </c>
      <c r="C78" s="51" t="s">
        <v>161</v>
      </c>
      <c r="D78" s="30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</row>
    <row r="79" spans="1:55" s="31" customFormat="1" ht="12.95" customHeight="1" x14ac:dyDescent="0.2">
      <c r="A79" s="112" t="s">
        <v>162</v>
      </c>
      <c r="B79" s="51">
        <v>70</v>
      </c>
      <c r="C79" s="51" t="s">
        <v>163</v>
      </c>
      <c r="D79" s="30"/>
      <c r="E79" s="85"/>
      <c r="F79" s="85"/>
      <c r="G79" s="85"/>
      <c r="H79" s="85"/>
      <c r="I79" s="85"/>
      <c r="J79" s="85"/>
      <c r="K79" s="85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</row>
    <row r="80" spans="1:55" s="31" customFormat="1" ht="24" customHeight="1" x14ac:dyDescent="0.2">
      <c r="A80" s="112" t="s">
        <v>164</v>
      </c>
      <c r="B80" s="51">
        <v>71</v>
      </c>
      <c r="C80" s="51" t="s">
        <v>165</v>
      </c>
      <c r="D80" s="30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</row>
    <row r="81" spans="1:55" s="31" customFormat="1" ht="12.95" customHeight="1" x14ac:dyDescent="0.2">
      <c r="A81" s="112" t="s">
        <v>166</v>
      </c>
      <c r="B81" s="51">
        <v>72</v>
      </c>
      <c r="C81" s="51" t="s">
        <v>167</v>
      </c>
      <c r="D81" s="30"/>
      <c r="E81" s="85">
        <v>691263.7</v>
      </c>
      <c r="F81" s="85">
        <v>178200.5</v>
      </c>
      <c r="G81" s="85">
        <v>176570.1</v>
      </c>
      <c r="H81" s="85">
        <v>176229.3</v>
      </c>
      <c r="I81" s="85">
        <v>160263.79999999999</v>
      </c>
      <c r="J81" s="85">
        <v>53826.8</v>
      </c>
      <c r="K81" s="85">
        <v>110493.9</v>
      </c>
      <c r="L81" s="85">
        <v>178200.5</v>
      </c>
      <c r="M81" s="85">
        <v>230651.5</v>
      </c>
      <c r="N81" s="85">
        <v>289267.20000000001</v>
      </c>
      <c r="O81" s="85">
        <v>354770.6</v>
      </c>
      <c r="P81" s="85">
        <v>396688.2</v>
      </c>
      <c r="Q81" s="85">
        <v>465152.8</v>
      </c>
      <c r="R81" s="85">
        <v>530999.9</v>
      </c>
      <c r="S81" s="85">
        <v>592705.1</v>
      </c>
      <c r="T81" s="85">
        <v>653408.6</v>
      </c>
      <c r="U81" s="85">
        <v>691263.7</v>
      </c>
      <c r="V81" s="85">
        <v>660453.80000000005</v>
      </c>
      <c r="W81" s="85">
        <v>160804.5</v>
      </c>
      <c r="X81" s="85">
        <v>150209.4</v>
      </c>
      <c r="Y81" s="85">
        <v>176077</v>
      </c>
      <c r="Z81" s="85">
        <v>173362.9</v>
      </c>
      <c r="AA81" s="85">
        <v>79394.399999999994</v>
      </c>
      <c r="AB81" s="85">
        <v>119955.7</v>
      </c>
      <c r="AC81" s="85">
        <v>160804.5</v>
      </c>
      <c r="AD81" s="85">
        <v>199086.1</v>
      </c>
      <c r="AE81" s="85">
        <v>241389.2</v>
      </c>
      <c r="AF81" s="85">
        <v>311013.90000000002</v>
      </c>
      <c r="AG81" s="85">
        <v>366962.8</v>
      </c>
      <c r="AH81" s="85">
        <v>437153.2</v>
      </c>
      <c r="AI81" s="85">
        <v>487090.9</v>
      </c>
      <c r="AJ81" s="85">
        <v>554264.80000000005</v>
      </c>
      <c r="AK81" s="85">
        <v>589790.69999999995</v>
      </c>
      <c r="AL81" s="85">
        <v>660453.80000000005</v>
      </c>
      <c r="AM81" s="85">
        <v>733684</v>
      </c>
      <c r="AN81" s="85">
        <v>176807.9</v>
      </c>
      <c r="AO81" s="85">
        <v>165055.79999999999</v>
      </c>
      <c r="AP81" s="85">
        <v>183002.2</v>
      </c>
      <c r="AQ81" s="85">
        <v>208818.1</v>
      </c>
      <c r="AR81" s="85">
        <v>84084</v>
      </c>
      <c r="AS81" s="85">
        <v>137485.70000000001</v>
      </c>
      <c r="AT81" s="85">
        <v>176807.9</v>
      </c>
      <c r="AU81" s="85">
        <v>228438</v>
      </c>
      <c r="AV81" s="85">
        <v>282040.2</v>
      </c>
      <c r="AW81" s="85">
        <v>341863.7</v>
      </c>
      <c r="AX81" s="85">
        <v>409612.7</v>
      </c>
      <c r="AY81" s="85">
        <v>471279.3</v>
      </c>
      <c r="AZ81" s="85">
        <v>524865.9</v>
      </c>
      <c r="BA81" s="85">
        <v>585722.6</v>
      </c>
      <c r="BB81" s="85">
        <v>663191.9</v>
      </c>
      <c r="BC81" s="85">
        <v>733684</v>
      </c>
    </row>
    <row r="82" spans="1:55" s="31" customFormat="1" ht="12.95" customHeight="1" x14ac:dyDescent="0.2">
      <c r="A82" s="112" t="s">
        <v>168</v>
      </c>
      <c r="B82" s="51">
        <v>73</v>
      </c>
      <c r="C82" s="51" t="s">
        <v>169</v>
      </c>
      <c r="D82" s="30"/>
      <c r="E82" s="85"/>
      <c r="F82" s="85"/>
      <c r="G82" s="85"/>
      <c r="H82" s="85"/>
      <c r="I82" s="85"/>
      <c r="J82" s="85"/>
      <c r="K82" s="85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</row>
    <row r="83" spans="1:55" s="31" customFormat="1" ht="24" customHeight="1" x14ac:dyDescent="0.2">
      <c r="A83" s="112" t="s">
        <v>170</v>
      </c>
      <c r="B83" s="51">
        <v>74</v>
      </c>
      <c r="C83" s="51" t="s">
        <v>171</v>
      </c>
      <c r="D83" s="30"/>
      <c r="E83" s="85">
        <v>50581.9</v>
      </c>
      <c r="F83" s="85">
        <v>13123.7</v>
      </c>
      <c r="G83" s="85">
        <v>11750.5</v>
      </c>
      <c r="H83" s="85">
        <v>15331.1</v>
      </c>
      <c r="I83" s="85">
        <v>10376.6</v>
      </c>
      <c r="J83" s="85">
        <v>4534.3999999999996</v>
      </c>
      <c r="K83" s="85">
        <v>8284.7999999999993</v>
      </c>
      <c r="L83" s="85">
        <v>13123.7</v>
      </c>
      <c r="M83" s="85">
        <v>17763.7</v>
      </c>
      <c r="N83" s="85">
        <v>20316</v>
      </c>
      <c r="O83" s="85">
        <v>24874.2</v>
      </c>
      <c r="P83" s="85">
        <v>31054.5</v>
      </c>
      <c r="Q83" s="85">
        <v>35251.199999999997</v>
      </c>
      <c r="R83" s="85">
        <v>40205.300000000003</v>
      </c>
      <c r="S83" s="85">
        <v>44402.2</v>
      </c>
      <c r="T83" s="85">
        <v>47980.9</v>
      </c>
      <c r="U83" s="85">
        <v>50581.9</v>
      </c>
      <c r="V83" s="85">
        <v>38378.300000000003</v>
      </c>
      <c r="W83" s="85">
        <v>12501.1</v>
      </c>
      <c r="X83" s="85">
        <v>8703</v>
      </c>
      <c r="Y83" s="85">
        <v>10173.299999999999</v>
      </c>
      <c r="Z83" s="85">
        <v>7000.9</v>
      </c>
      <c r="AA83" s="85">
        <v>2684.4</v>
      </c>
      <c r="AB83" s="85">
        <v>7635</v>
      </c>
      <c r="AC83" s="85">
        <v>12501.1</v>
      </c>
      <c r="AD83" s="85">
        <v>15060.4</v>
      </c>
      <c r="AE83" s="85">
        <v>17982.2</v>
      </c>
      <c r="AF83" s="85">
        <v>21204.1</v>
      </c>
      <c r="AG83" s="85">
        <v>24975.4</v>
      </c>
      <c r="AH83" s="85">
        <v>28623.1</v>
      </c>
      <c r="AI83" s="85">
        <v>31377.4</v>
      </c>
      <c r="AJ83" s="85">
        <v>33413.800000000003</v>
      </c>
      <c r="AK83" s="85">
        <v>36093.699999999997</v>
      </c>
      <c r="AL83" s="85">
        <v>38378.300000000003</v>
      </c>
      <c r="AM83" s="85">
        <v>50768.3</v>
      </c>
      <c r="AN83" s="85">
        <v>14745.6</v>
      </c>
      <c r="AO83" s="85">
        <v>9811.7000000000007</v>
      </c>
      <c r="AP83" s="85">
        <v>16018.3</v>
      </c>
      <c r="AQ83" s="85">
        <v>10192.700000000001</v>
      </c>
      <c r="AR83" s="85">
        <v>3976.6</v>
      </c>
      <c r="AS83" s="85">
        <v>8712.7999999999993</v>
      </c>
      <c r="AT83" s="85">
        <v>14745.6</v>
      </c>
      <c r="AU83" s="85">
        <v>18371.3</v>
      </c>
      <c r="AV83" s="85">
        <v>21013.3</v>
      </c>
      <c r="AW83" s="85">
        <v>24557.3</v>
      </c>
      <c r="AX83" s="85">
        <v>28785.5</v>
      </c>
      <c r="AY83" s="85">
        <v>35806.300000000003</v>
      </c>
      <c r="AZ83" s="85">
        <v>40575.599999999999</v>
      </c>
      <c r="BA83" s="85">
        <v>43967</v>
      </c>
      <c r="BB83" s="85">
        <v>46872.4</v>
      </c>
      <c r="BC83" s="85">
        <v>50768.3</v>
      </c>
    </row>
    <row r="84" spans="1:55" s="31" customFormat="1" ht="24" customHeight="1" x14ac:dyDescent="0.2">
      <c r="A84" s="112" t="s">
        <v>172</v>
      </c>
      <c r="B84" s="51">
        <v>75</v>
      </c>
      <c r="C84" s="51" t="s">
        <v>173</v>
      </c>
      <c r="D84" s="33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</row>
    <row r="85" spans="1:55" s="31" customFormat="1" ht="12.95" customHeight="1" x14ac:dyDescent="0.2">
      <c r="A85" s="112" t="s">
        <v>174</v>
      </c>
      <c r="B85" s="51">
        <v>76</v>
      </c>
      <c r="C85" s="51" t="s">
        <v>175</v>
      </c>
      <c r="D85" s="33"/>
      <c r="E85" s="85">
        <v>50581.9</v>
      </c>
      <c r="F85" s="85">
        <v>13123.7</v>
      </c>
      <c r="G85" s="85">
        <v>11750.5</v>
      </c>
      <c r="H85" s="85">
        <v>15331.1</v>
      </c>
      <c r="I85" s="85">
        <v>10376.6</v>
      </c>
      <c r="J85" s="85">
        <v>4534.3999999999996</v>
      </c>
      <c r="K85" s="85">
        <v>8284.7999999999993</v>
      </c>
      <c r="L85" s="85">
        <v>13123.7</v>
      </c>
      <c r="M85" s="85">
        <v>17763.7</v>
      </c>
      <c r="N85" s="85">
        <v>20316</v>
      </c>
      <c r="O85" s="85">
        <v>24874.2</v>
      </c>
      <c r="P85" s="85">
        <v>31054.5</v>
      </c>
      <c r="Q85" s="85">
        <v>35251.199999999997</v>
      </c>
      <c r="R85" s="85">
        <v>40205.300000000003</v>
      </c>
      <c r="S85" s="85">
        <v>44402.2</v>
      </c>
      <c r="T85" s="85">
        <v>47980.9</v>
      </c>
      <c r="U85" s="85">
        <v>50581.9</v>
      </c>
      <c r="V85" s="85">
        <v>38378.300000000003</v>
      </c>
      <c r="W85" s="85">
        <v>12501.1</v>
      </c>
      <c r="X85" s="85">
        <v>8703</v>
      </c>
      <c r="Y85" s="85">
        <v>10173.299999999999</v>
      </c>
      <c r="Z85" s="85">
        <v>7000.9</v>
      </c>
      <c r="AA85" s="85">
        <v>2684.4</v>
      </c>
      <c r="AB85" s="85">
        <v>7635</v>
      </c>
      <c r="AC85" s="85">
        <v>12501.1</v>
      </c>
      <c r="AD85" s="85">
        <v>15060.4</v>
      </c>
      <c r="AE85" s="85">
        <v>17982.2</v>
      </c>
      <c r="AF85" s="85">
        <v>21204.1</v>
      </c>
      <c r="AG85" s="85">
        <v>24975.4</v>
      </c>
      <c r="AH85" s="85">
        <v>28623.1</v>
      </c>
      <c r="AI85" s="85">
        <v>31377.4</v>
      </c>
      <c r="AJ85" s="85">
        <v>33413.800000000003</v>
      </c>
      <c r="AK85" s="85">
        <v>36093.699999999997</v>
      </c>
      <c r="AL85" s="85">
        <v>38378.300000000003</v>
      </c>
      <c r="AM85" s="85">
        <v>50768.3</v>
      </c>
      <c r="AN85" s="85">
        <v>14745.6</v>
      </c>
      <c r="AO85" s="85">
        <v>9811.7000000000007</v>
      </c>
      <c r="AP85" s="85">
        <v>16018.3</v>
      </c>
      <c r="AQ85" s="85">
        <v>10192.700000000001</v>
      </c>
      <c r="AR85" s="85">
        <v>3976.6</v>
      </c>
      <c r="AS85" s="85">
        <v>8712.7999999999993</v>
      </c>
      <c r="AT85" s="85">
        <v>14745.6</v>
      </c>
      <c r="AU85" s="85">
        <v>18371.3</v>
      </c>
      <c r="AV85" s="85">
        <v>21013.3</v>
      </c>
      <c r="AW85" s="85">
        <v>24557.3</v>
      </c>
      <c r="AX85" s="85">
        <v>28785.5</v>
      </c>
      <c r="AY85" s="85">
        <v>35806.300000000003</v>
      </c>
      <c r="AZ85" s="85">
        <v>40575.599999999999</v>
      </c>
      <c r="BA85" s="85">
        <v>43967</v>
      </c>
      <c r="BB85" s="85">
        <v>46872.4</v>
      </c>
      <c r="BC85" s="85">
        <v>50768.3</v>
      </c>
    </row>
    <row r="86" spans="1:55" s="31" customFormat="1" ht="36" customHeight="1" x14ac:dyDescent="0.2">
      <c r="A86" s="112" t="s">
        <v>176</v>
      </c>
      <c r="B86" s="51">
        <v>77</v>
      </c>
      <c r="C86" s="51" t="s">
        <v>177</v>
      </c>
      <c r="D86" s="30"/>
      <c r="E86" s="85">
        <v>2217319.6</v>
      </c>
      <c r="F86" s="85">
        <v>425514.2</v>
      </c>
      <c r="G86" s="85">
        <v>540372.5</v>
      </c>
      <c r="H86" s="85">
        <v>670616.9</v>
      </c>
      <c r="I86" s="85">
        <v>580816</v>
      </c>
      <c r="J86" s="85">
        <v>82047.199999999997</v>
      </c>
      <c r="K86" s="85">
        <v>221935.8</v>
      </c>
      <c r="L86" s="85">
        <v>425514.2</v>
      </c>
      <c r="M86" s="85">
        <v>580023.80000000005</v>
      </c>
      <c r="N86" s="85">
        <v>751895.1</v>
      </c>
      <c r="O86" s="85">
        <v>965886.7</v>
      </c>
      <c r="P86" s="85">
        <v>1226545.6000000001</v>
      </c>
      <c r="Q86" s="85">
        <v>1402811.6</v>
      </c>
      <c r="R86" s="85">
        <v>1636503.6</v>
      </c>
      <c r="S86" s="85">
        <v>1795636.7</v>
      </c>
      <c r="T86" s="85">
        <v>2013858.5</v>
      </c>
      <c r="U86" s="85">
        <v>2217319.6</v>
      </c>
      <c r="V86" s="85">
        <v>2289099.5</v>
      </c>
      <c r="W86" s="85">
        <v>485214.5</v>
      </c>
      <c r="X86" s="85">
        <v>581381.6</v>
      </c>
      <c r="Y86" s="85">
        <v>537266.69999999995</v>
      </c>
      <c r="Z86" s="85">
        <v>685236.7</v>
      </c>
      <c r="AA86" s="85">
        <v>122377.8</v>
      </c>
      <c r="AB86" s="85">
        <v>318261</v>
      </c>
      <c r="AC86" s="85">
        <v>485214.5</v>
      </c>
      <c r="AD86" s="85">
        <v>682600.9</v>
      </c>
      <c r="AE86" s="85">
        <v>883940.7</v>
      </c>
      <c r="AF86" s="85">
        <v>1066596.1000000001</v>
      </c>
      <c r="AG86" s="85">
        <v>1265685.7</v>
      </c>
      <c r="AH86" s="85">
        <v>1468096.2</v>
      </c>
      <c r="AI86" s="85">
        <v>1603862.8</v>
      </c>
      <c r="AJ86" s="85">
        <v>1880669.8</v>
      </c>
      <c r="AK86" s="85">
        <v>2064779.9</v>
      </c>
      <c r="AL86" s="85">
        <v>2289099.5</v>
      </c>
      <c r="AM86" s="85">
        <v>2480890.6</v>
      </c>
      <c r="AN86" s="85">
        <v>541648.30000000005</v>
      </c>
      <c r="AO86" s="85">
        <v>633620.5</v>
      </c>
      <c r="AP86" s="85">
        <v>608858.69999999995</v>
      </c>
      <c r="AQ86" s="85">
        <v>696763.1</v>
      </c>
      <c r="AR86" s="85">
        <v>126103.1</v>
      </c>
      <c r="AS86" s="85">
        <v>311070.3</v>
      </c>
      <c r="AT86" s="85">
        <v>541648.30000000005</v>
      </c>
      <c r="AU86" s="85">
        <v>750939.7</v>
      </c>
      <c r="AV86" s="85">
        <v>991512</v>
      </c>
      <c r="AW86" s="85">
        <v>1175268.8</v>
      </c>
      <c r="AX86" s="85">
        <v>1414431.4</v>
      </c>
      <c r="AY86" s="85">
        <v>1583920.9</v>
      </c>
      <c r="AZ86" s="85">
        <v>1784127.5</v>
      </c>
      <c r="BA86" s="85">
        <v>2003015.3</v>
      </c>
      <c r="BB86" s="85">
        <v>2209876.5</v>
      </c>
      <c r="BC86" s="85">
        <v>2480890.6</v>
      </c>
    </row>
    <row r="87" spans="1:55" s="31" customFormat="1" ht="24" customHeight="1" x14ac:dyDescent="0.2">
      <c r="A87" s="112" t="s">
        <v>178</v>
      </c>
      <c r="B87" s="51">
        <v>78</v>
      </c>
      <c r="C87" s="51" t="s">
        <v>179</v>
      </c>
      <c r="D87" s="30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>
        <v>0</v>
      </c>
      <c r="W87" s="85"/>
      <c r="X87" s="85"/>
      <c r="Y87" s="85">
        <v>0</v>
      </c>
      <c r="Z87" s="85">
        <v>0</v>
      </c>
      <c r="AA87" s="85">
        <v>0</v>
      </c>
      <c r="AB87" s="85">
        <v>0</v>
      </c>
      <c r="AC87" s="85">
        <v>0</v>
      </c>
      <c r="AD87" s="85">
        <v>0</v>
      </c>
      <c r="AE87" s="85">
        <v>0</v>
      </c>
      <c r="AF87" s="85">
        <v>0</v>
      </c>
      <c r="AG87" s="85">
        <v>0</v>
      </c>
      <c r="AH87" s="85">
        <v>0</v>
      </c>
      <c r="AI87" s="85">
        <v>0</v>
      </c>
      <c r="AJ87" s="85">
        <v>0</v>
      </c>
      <c r="AK87" s="85">
        <v>0</v>
      </c>
      <c r="AL87" s="85">
        <v>0</v>
      </c>
      <c r="AM87" s="85">
        <v>0</v>
      </c>
      <c r="AN87" s="85">
        <v>0</v>
      </c>
      <c r="AO87" s="85">
        <v>0</v>
      </c>
      <c r="AP87" s="85">
        <v>0</v>
      </c>
      <c r="AQ87" s="85">
        <v>0</v>
      </c>
      <c r="AR87" s="85">
        <v>0</v>
      </c>
      <c r="AS87" s="85">
        <v>0</v>
      </c>
      <c r="AT87" s="85">
        <v>0</v>
      </c>
      <c r="AU87" s="85">
        <v>0</v>
      </c>
      <c r="AV87" s="85">
        <v>0</v>
      </c>
      <c r="AW87" s="85">
        <v>0</v>
      </c>
      <c r="AX87" s="85">
        <v>0</v>
      </c>
      <c r="AY87" s="85">
        <v>0</v>
      </c>
      <c r="AZ87" s="85">
        <v>0</v>
      </c>
      <c r="BA87" s="85">
        <v>0</v>
      </c>
      <c r="BB87" s="85">
        <v>0</v>
      </c>
      <c r="BC87" s="85">
        <v>0</v>
      </c>
    </row>
    <row r="88" spans="1:55" s="31" customFormat="1" ht="24" customHeight="1" x14ac:dyDescent="0.2">
      <c r="A88" s="112" t="s">
        <v>180</v>
      </c>
      <c r="B88" s="51">
        <v>79</v>
      </c>
      <c r="C88" s="51" t="s">
        <v>181</v>
      </c>
      <c r="D88" s="33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</row>
    <row r="89" spans="1:55" s="31" customFormat="1" ht="12.95" customHeight="1" x14ac:dyDescent="0.2">
      <c r="A89" s="112" t="s">
        <v>182</v>
      </c>
      <c r="B89" s="51">
        <v>80</v>
      </c>
      <c r="C89" s="51" t="s">
        <v>183</v>
      </c>
      <c r="D89" s="33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</row>
    <row r="90" spans="1:55" s="31" customFormat="1" ht="12.95" customHeight="1" x14ac:dyDescent="0.2">
      <c r="A90" s="112" t="s">
        <v>184</v>
      </c>
      <c r="B90" s="51">
        <v>81</v>
      </c>
      <c r="C90" s="51" t="s">
        <v>185</v>
      </c>
      <c r="D90" s="33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</row>
    <row r="91" spans="1:55" s="31" customFormat="1" ht="24" customHeight="1" x14ac:dyDescent="0.2">
      <c r="A91" s="112" t="s">
        <v>186</v>
      </c>
      <c r="B91" s="51">
        <v>82</v>
      </c>
      <c r="C91" s="51" t="s">
        <v>187</v>
      </c>
      <c r="D91" s="33"/>
      <c r="E91" s="85"/>
      <c r="F91" s="85"/>
      <c r="G91" s="85"/>
      <c r="H91" s="85"/>
      <c r="I91" s="85"/>
      <c r="J91" s="85"/>
      <c r="K91" s="85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</row>
    <row r="92" spans="1:55" s="31" customFormat="1" ht="24" customHeight="1" x14ac:dyDescent="0.2">
      <c r="A92" s="112" t="s">
        <v>188</v>
      </c>
      <c r="B92" s="51">
        <v>83</v>
      </c>
      <c r="C92" s="51" t="s">
        <v>189</v>
      </c>
      <c r="D92" s="33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</row>
    <row r="93" spans="1:55" s="31" customFormat="1" ht="24" customHeight="1" x14ac:dyDescent="0.2">
      <c r="A93" s="112" t="s">
        <v>190</v>
      </c>
      <c r="B93" s="51">
        <v>84</v>
      </c>
      <c r="C93" s="51" t="s">
        <v>191</v>
      </c>
      <c r="D93" s="33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85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</row>
    <row r="94" spans="1:55" s="31" customFormat="1" ht="24" customHeight="1" x14ac:dyDescent="0.2">
      <c r="A94" s="112" t="s">
        <v>192</v>
      </c>
      <c r="B94" s="51">
        <v>85</v>
      </c>
      <c r="C94" s="51" t="s">
        <v>193</v>
      </c>
      <c r="D94" s="33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</row>
    <row r="95" spans="1:55" s="31" customFormat="1" ht="12.95" customHeight="1" x14ac:dyDescent="0.2">
      <c r="A95" s="112" t="s">
        <v>194</v>
      </c>
      <c r="B95" s="51">
        <v>86</v>
      </c>
      <c r="C95" s="51" t="s">
        <v>195</v>
      </c>
      <c r="D95" s="33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85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</row>
    <row r="96" spans="1:55" s="31" customFormat="1" ht="36" customHeight="1" x14ac:dyDescent="0.2">
      <c r="A96" s="112" t="s">
        <v>196</v>
      </c>
      <c r="B96" s="51">
        <v>87</v>
      </c>
      <c r="C96" s="51" t="s">
        <v>197</v>
      </c>
      <c r="D96" s="33"/>
      <c r="E96" s="85"/>
      <c r="F96" s="85"/>
      <c r="G96" s="85"/>
      <c r="H96" s="85"/>
      <c r="I96" s="85"/>
      <c r="J96" s="85"/>
      <c r="K96" s="85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85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</row>
    <row r="97" spans="1:55" s="31" customFormat="1" ht="24" customHeight="1" x14ac:dyDescent="0.2">
      <c r="A97" s="112" t="s">
        <v>198</v>
      </c>
      <c r="B97" s="51">
        <v>88</v>
      </c>
      <c r="C97" s="51" t="s">
        <v>199</v>
      </c>
      <c r="D97" s="33"/>
      <c r="E97" s="85"/>
      <c r="F97" s="85"/>
      <c r="G97" s="85"/>
      <c r="H97" s="85"/>
      <c r="I97" s="85"/>
      <c r="J97" s="85"/>
      <c r="K97" s="85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85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</row>
    <row r="98" spans="1:55" s="31" customFormat="1" ht="12.95" customHeight="1" x14ac:dyDescent="0.2">
      <c r="A98" s="112" t="s">
        <v>200</v>
      </c>
      <c r="B98" s="51">
        <v>89</v>
      </c>
      <c r="C98" s="51" t="s">
        <v>201</v>
      </c>
      <c r="D98" s="30"/>
      <c r="E98" s="85">
        <v>478034.3</v>
      </c>
      <c r="F98" s="85">
        <v>85267</v>
      </c>
      <c r="G98" s="85">
        <v>155458.5</v>
      </c>
      <c r="H98" s="85">
        <v>113597.9</v>
      </c>
      <c r="I98" s="85">
        <v>123710.9</v>
      </c>
      <c r="J98" s="85">
        <v>22290</v>
      </c>
      <c r="K98" s="85">
        <v>55654.5</v>
      </c>
      <c r="L98" s="85">
        <v>85267</v>
      </c>
      <c r="M98" s="85">
        <v>133162</v>
      </c>
      <c r="N98" s="85">
        <v>180039.9</v>
      </c>
      <c r="O98" s="85">
        <v>240725.5</v>
      </c>
      <c r="P98" s="85">
        <v>284859.90000000002</v>
      </c>
      <c r="Q98" s="85">
        <v>319175.3</v>
      </c>
      <c r="R98" s="85">
        <v>354323.4</v>
      </c>
      <c r="S98" s="85">
        <v>398947.7</v>
      </c>
      <c r="T98" s="85">
        <v>436321.6</v>
      </c>
      <c r="U98" s="85">
        <v>478034.3</v>
      </c>
      <c r="V98" s="85">
        <v>514420.1</v>
      </c>
      <c r="W98" s="85">
        <v>102687.5</v>
      </c>
      <c r="X98" s="85">
        <v>144897.9</v>
      </c>
      <c r="Y98" s="85">
        <v>123523.8</v>
      </c>
      <c r="Z98" s="85">
        <v>143310.9</v>
      </c>
      <c r="AA98" s="85">
        <v>28415.3</v>
      </c>
      <c r="AB98" s="85">
        <v>72152</v>
      </c>
      <c r="AC98" s="85">
        <v>102687.5</v>
      </c>
      <c r="AD98" s="85">
        <v>152402.20000000001</v>
      </c>
      <c r="AE98" s="85">
        <v>200214.7</v>
      </c>
      <c r="AF98" s="85">
        <v>247585.4</v>
      </c>
      <c r="AG98" s="85">
        <v>302076.09999999998</v>
      </c>
      <c r="AH98" s="85">
        <v>342163.9</v>
      </c>
      <c r="AI98" s="85">
        <v>371109.2</v>
      </c>
      <c r="AJ98" s="85">
        <v>429310.4</v>
      </c>
      <c r="AK98" s="85">
        <v>463277.4</v>
      </c>
      <c r="AL98" s="85">
        <v>514420.1</v>
      </c>
      <c r="AM98" s="85">
        <v>629119.69999999995</v>
      </c>
      <c r="AN98" s="85">
        <v>126662.8</v>
      </c>
      <c r="AO98" s="85">
        <v>203777.2</v>
      </c>
      <c r="AP98" s="85">
        <v>142531.4</v>
      </c>
      <c r="AQ98" s="85">
        <v>156148.29999999999</v>
      </c>
      <c r="AR98" s="85">
        <v>27166</v>
      </c>
      <c r="AS98" s="85">
        <v>68342</v>
      </c>
      <c r="AT98" s="85">
        <v>126662.8</v>
      </c>
      <c r="AU98" s="85">
        <v>185905.5</v>
      </c>
      <c r="AV98" s="85">
        <v>270264.5</v>
      </c>
      <c r="AW98" s="85">
        <v>330440</v>
      </c>
      <c r="AX98" s="85">
        <v>393331.3</v>
      </c>
      <c r="AY98" s="85">
        <v>440054.9</v>
      </c>
      <c r="AZ98" s="85">
        <v>472971.4</v>
      </c>
      <c r="BA98" s="85">
        <v>529137.1</v>
      </c>
      <c r="BB98" s="85">
        <v>572939</v>
      </c>
      <c r="BC98" s="85">
        <v>629119.69999999995</v>
      </c>
    </row>
    <row r="99" spans="1:55" s="31" customFormat="1" ht="24" customHeight="1" x14ac:dyDescent="0.2">
      <c r="A99" s="112" t="s">
        <v>202</v>
      </c>
      <c r="B99" s="51">
        <v>90</v>
      </c>
      <c r="C99" s="51" t="s">
        <v>203</v>
      </c>
      <c r="D99" s="33"/>
      <c r="E99" s="85">
        <v>43336.2</v>
      </c>
      <c r="F99" s="85">
        <v>2737.8</v>
      </c>
      <c r="G99" s="85">
        <v>28670</v>
      </c>
      <c r="H99" s="85">
        <v>10181.299999999999</v>
      </c>
      <c r="I99" s="85">
        <v>1747.1</v>
      </c>
      <c r="J99" s="85">
        <v>432.1</v>
      </c>
      <c r="K99" s="85">
        <v>1126.9000000000001</v>
      </c>
      <c r="L99" s="85">
        <v>2737.8</v>
      </c>
      <c r="M99" s="85">
        <v>7697.7</v>
      </c>
      <c r="N99" s="85">
        <v>17865.900000000001</v>
      </c>
      <c r="O99" s="85">
        <v>31407.8</v>
      </c>
      <c r="P99" s="85">
        <v>37184.9</v>
      </c>
      <c r="Q99" s="85">
        <v>39769.599999999999</v>
      </c>
      <c r="R99" s="85">
        <v>41589.1</v>
      </c>
      <c r="S99" s="85">
        <v>42336</v>
      </c>
      <c r="T99" s="85">
        <v>42740.7</v>
      </c>
      <c r="U99" s="85">
        <v>43336.2</v>
      </c>
      <c r="V99" s="85">
        <v>41992.2</v>
      </c>
      <c r="W99" s="85">
        <v>1921.8</v>
      </c>
      <c r="X99" s="85">
        <v>25279.200000000001</v>
      </c>
      <c r="Y99" s="85">
        <v>12092.5</v>
      </c>
      <c r="Z99" s="85">
        <v>2698.7</v>
      </c>
      <c r="AA99" s="85">
        <v>328.3</v>
      </c>
      <c r="AB99" s="85">
        <v>885</v>
      </c>
      <c r="AC99" s="85">
        <v>1921.8</v>
      </c>
      <c r="AD99" s="85">
        <v>5882.2</v>
      </c>
      <c r="AE99" s="85">
        <v>15633</v>
      </c>
      <c r="AF99" s="85">
        <v>27201</v>
      </c>
      <c r="AG99" s="85">
        <v>34241.5</v>
      </c>
      <c r="AH99" s="85">
        <v>37485.699999999997</v>
      </c>
      <c r="AI99" s="85">
        <v>39293.5</v>
      </c>
      <c r="AJ99" s="85">
        <v>40187.800000000003</v>
      </c>
      <c r="AK99" s="85">
        <v>41166.699999999997</v>
      </c>
      <c r="AL99" s="85">
        <v>41992.2</v>
      </c>
      <c r="AM99" s="85">
        <v>127548.1</v>
      </c>
      <c r="AN99" s="85">
        <v>4170.1000000000004</v>
      </c>
      <c r="AO99" s="85">
        <v>74952.5</v>
      </c>
      <c r="AP99" s="85">
        <v>44495.5</v>
      </c>
      <c r="AQ99" s="85">
        <v>3930</v>
      </c>
      <c r="AR99" s="85">
        <v>293.5</v>
      </c>
      <c r="AS99" s="85">
        <v>931.9</v>
      </c>
      <c r="AT99" s="85">
        <v>4170.1000000000004</v>
      </c>
      <c r="AU99" s="85">
        <v>15795.7</v>
      </c>
      <c r="AV99" s="85">
        <v>42596.4</v>
      </c>
      <c r="AW99" s="85">
        <v>79122.600000000006</v>
      </c>
      <c r="AX99" s="85">
        <v>102902.6</v>
      </c>
      <c r="AY99" s="85">
        <v>119135.2</v>
      </c>
      <c r="AZ99" s="85">
        <v>123618.1</v>
      </c>
      <c r="BA99" s="85">
        <v>125464.5</v>
      </c>
      <c r="BB99" s="85">
        <v>126176.1</v>
      </c>
      <c r="BC99" s="85">
        <v>127548.1</v>
      </c>
    </row>
    <row r="100" spans="1:55" s="31" customFormat="1" ht="24" customHeight="1" x14ac:dyDescent="0.2">
      <c r="A100" s="112" t="s">
        <v>204</v>
      </c>
      <c r="B100" s="51">
        <v>91</v>
      </c>
      <c r="C100" s="51" t="s">
        <v>205</v>
      </c>
      <c r="D100" s="33"/>
      <c r="E100" s="85">
        <v>434698.1</v>
      </c>
      <c r="F100" s="85">
        <v>82529.2</v>
      </c>
      <c r="G100" s="85">
        <v>126788.5</v>
      </c>
      <c r="H100" s="85">
        <v>103416.6</v>
      </c>
      <c r="I100" s="85">
        <v>121963.8</v>
      </c>
      <c r="J100" s="85">
        <v>21857.9</v>
      </c>
      <c r="K100" s="85">
        <v>54527.6</v>
      </c>
      <c r="L100" s="85">
        <v>82529.2</v>
      </c>
      <c r="M100" s="85">
        <v>125464.3</v>
      </c>
      <c r="N100" s="85">
        <v>162174</v>
      </c>
      <c r="O100" s="85">
        <v>209317.7</v>
      </c>
      <c r="P100" s="85">
        <v>247675</v>
      </c>
      <c r="Q100" s="85">
        <v>279405.7</v>
      </c>
      <c r="R100" s="85">
        <v>312734.3</v>
      </c>
      <c r="S100" s="85">
        <v>356611.7</v>
      </c>
      <c r="T100" s="85">
        <v>393580.9</v>
      </c>
      <c r="U100" s="85">
        <v>434698.1</v>
      </c>
      <c r="V100" s="85">
        <v>472427.9</v>
      </c>
      <c r="W100" s="85">
        <v>100765.7</v>
      </c>
      <c r="X100" s="85">
        <v>119618.7</v>
      </c>
      <c r="Y100" s="85">
        <v>111431.3</v>
      </c>
      <c r="Z100" s="85">
        <v>140612.20000000001</v>
      </c>
      <c r="AA100" s="85">
        <v>28087</v>
      </c>
      <c r="AB100" s="85">
        <v>71267</v>
      </c>
      <c r="AC100" s="85">
        <v>100765.7</v>
      </c>
      <c r="AD100" s="85">
        <v>146520</v>
      </c>
      <c r="AE100" s="85">
        <v>184581.7</v>
      </c>
      <c r="AF100" s="85">
        <v>220384.4</v>
      </c>
      <c r="AG100" s="85">
        <v>267834.59999999998</v>
      </c>
      <c r="AH100" s="85">
        <v>304678.2</v>
      </c>
      <c r="AI100" s="85">
        <v>331815.7</v>
      </c>
      <c r="AJ100" s="85">
        <v>389122.6</v>
      </c>
      <c r="AK100" s="85">
        <v>422110.7</v>
      </c>
      <c r="AL100" s="85">
        <v>472427.9</v>
      </c>
      <c r="AM100" s="85">
        <v>501571.6</v>
      </c>
      <c r="AN100" s="85">
        <v>122492.7</v>
      </c>
      <c r="AO100" s="85">
        <v>128824.7</v>
      </c>
      <c r="AP100" s="85">
        <v>98035.9</v>
      </c>
      <c r="AQ100" s="85">
        <v>152218.29999999999</v>
      </c>
      <c r="AR100" s="85">
        <v>26872.5</v>
      </c>
      <c r="AS100" s="85">
        <v>67410.100000000006</v>
      </c>
      <c r="AT100" s="85">
        <v>122492.7</v>
      </c>
      <c r="AU100" s="85">
        <v>170109.8</v>
      </c>
      <c r="AV100" s="85">
        <v>227668.1</v>
      </c>
      <c r="AW100" s="85">
        <v>251317.4</v>
      </c>
      <c r="AX100" s="85">
        <v>290428.7</v>
      </c>
      <c r="AY100" s="85">
        <v>320919.7</v>
      </c>
      <c r="AZ100" s="85">
        <v>349353.3</v>
      </c>
      <c r="BA100" s="85">
        <v>403672.6</v>
      </c>
      <c r="BB100" s="85">
        <v>446762.9</v>
      </c>
      <c r="BC100" s="85">
        <v>501571.6</v>
      </c>
    </row>
    <row r="101" spans="1:55" s="31" customFormat="1" ht="24" customHeight="1" x14ac:dyDescent="0.2">
      <c r="A101" s="112" t="s">
        <v>206</v>
      </c>
      <c r="B101" s="51">
        <v>92</v>
      </c>
      <c r="C101" s="51" t="s">
        <v>207</v>
      </c>
      <c r="D101" s="30"/>
      <c r="E101" s="85"/>
      <c r="F101" s="85"/>
      <c r="G101" s="85"/>
      <c r="H101" s="85"/>
      <c r="I101" s="85"/>
      <c r="J101" s="85"/>
      <c r="K101" s="85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>
        <v>0</v>
      </c>
      <c r="W101" s="85"/>
      <c r="X101" s="85"/>
      <c r="Y101" s="85"/>
      <c r="Z101" s="85">
        <v>0</v>
      </c>
      <c r="AA101" s="85">
        <v>0</v>
      </c>
      <c r="AB101" s="85">
        <v>0</v>
      </c>
      <c r="AC101" s="85">
        <v>0</v>
      </c>
      <c r="AD101" s="85">
        <v>0</v>
      </c>
      <c r="AE101" s="85">
        <v>0</v>
      </c>
      <c r="AF101" s="85">
        <v>0</v>
      </c>
      <c r="AG101" s="85">
        <v>0</v>
      </c>
      <c r="AH101" s="85">
        <v>0</v>
      </c>
      <c r="AI101" s="85">
        <v>0</v>
      </c>
      <c r="AJ101" s="85">
        <v>0</v>
      </c>
      <c r="AK101" s="85">
        <v>0</v>
      </c>
      <c r="AL101" s="85">
        <v>0</v>
      </c>
      <c r="AM101" s="85">
        <v>0</v>
      </c>
      <c r="AN101" s="85">
        <v>0</v>
      </c>
      <c r="AO101" s="85">
        <v>0</v>
      </c>
      <c r="AP101" s="85">
        <v>0</v>
      </c>
      <c r="AQ101" s="85">
        <v>0</v>
      </c>
      <c r="AR101" s="85">
        <v>0</v>
      </c>
      <c r="AS101" s="85">
        <v>0</v>
      </c>
      <c r="AT101" s="85">
        <v>0</v>
      </c>
      <c r="AU101" s="85">
        <v>0</v>
      </c>
      <c r="AV101" s="85">
        <v>0</v>
      </c>
      <c r="AW101" s="85">
        <v>0</v>
      </c>
      <c r="AX101" s="85">
        <v>0</v>
      </c>
      <c r="AY101" s="85">
        <v>0</v>
      </c>
      <c r="AZ101" s="85">
        <v>0</v>
      </c>
      <c r="BA101" s="85">
        <v>0</v>
      </c>
      <c r="BB101" s="85">
        <v>0</v>
      </c>
      <c r="BC101" s="85">
        <v>0</v>
      </c>
    </row>
    <row r="102" spans="1:55" s="31" customFormat="1" ht="24" customHeight="1" x14ac:dyDescent="0.2">
      <c r="A102" s="112" t="s">
        <v>208</v>
      </c>
      <c r="B102" s="51">
        <v>93</v>
      </c>
      <c r="C102" s="51" t="s">
        <v>209</v>
      </c>
      <c r="D102" s="33"/>
      <c r="E102" s="85"/>
      <c r="F102" s="85"/>
      <c r="G102" s="85"/>
      <c r="H102" s="85"/>
      <c r="I102" s="85"/>
      <c r="J102" s="85"/>
      <c r="K102" s="85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85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</row>
    <row r="103" spans="1:55" s="31" customFormat="1" ht="12.95" customHeight="1" x14ac:dyDescent="0.2">
      <c r="A103" s="112" t="s">
        <v>210</v>
      </c>
      <c r="B103" s="51">
        <v>94</v>
      </c>
      <c r="C103" s="51" t="s">
        <v>211</v>
      </c>
      <c r="D103" s="30"/>
      <c r="E103" s="85">
        <v>1739285.3</v>
      </c>
      <c r="F103" s="85">
        <v>340247.2</v>
      </c>
      <c r="G103" s="85">
        <v>384914</v>
      </c>
      <c r="H103" s="85">
        <v>557019</v>
      </c>
      <c r="I103" s="85">
        <v>457105.1</v>
      </c>
      <c r="J103" s="85">
        <v>59757.2</v>
      </c>
      <c r="K103" s="85">
        <v>166281.29999999999</v>
      </c>
      <c r="L103" s="85">
        <v>340247.2</v>
      </c>
      <c r="M103" s="85">
        <v>446861.8</v>
      </c>
      <c r="N103" s="85">
        <v>571855.19999999995</v>
      </c>
      <c r="O103" s="85">
        <v>725161.2</v>
      </c>
      <c r="P103" s="85">
        <v>941685.7</v>
      </c>
      <c r="Q103" s="85">
        <v>1083636.3</v>
      </c>
      <c r="R103" s="85">
        <v>1282180.2</v>
      </c>
      <c r="S103" s="85">
        <v>1396689</v>
      </c>
      <c r="T103" s="85">
        <v>1577536.9</v>
      </c>
      <c r="U103" s="85">
        <v>1739285.3</v>
      </c>
      <c r="V103" s="85">
        <v>1774679.4</v>
      </c>
      <c r="W103" s="85">
        <v>382527</v>
      </c>
      <c r="X103" s="85">
        <v>436483.7</v>
      </c>
      <c r="Y103" s="85">
        <v>413742.9</v>
      </c>
      <c r="Z103" s="85">
        <v>541925.80000000005</v>
      </c>
      <c r="AA103" s="85">
        <v>93962.5</v>
      </c>
      <c r="AB103" s="85">
        <v>246109</v>
      </c>
      <c r="AC103" s="85">
        <v>382527</v>
      </c>
      <c r="AD103" s="85">
        <v>530198.69999999995</v>
      </c>
      <c r="AE103" s="85">
        <v>683726</v>
      </c>
      <c r="AF103" s="85">
        <v>819010.7</v>
      </c>
      <c r="AG103" s="85">
        <v>963609.59999999998</v>
      </c>
      <c r="AH103" s="85">
        <v>1125932.3</v>
      </c>
      <c r="AI103" s="85">
        <v>1232753.6000000001</v>
      </c>
      <c r="AJ103" s="85">
        <v>1451359.4</v>
      </c>
      <c r="AK103" s="85">
        <v>1601502.5</v>
      </c>
      <c r="AL103" s="85">
        <v>1774679.4</v>
      </c>
      <c r="AM103" s="85">
        <v>1851770.9</v>
      </c>
      <c r="AN103" s="85">
        <v>414985.5</v>
      </c>
      <c r="AO103" s="85">
        <v>429843.3</v>
      </c>
      <c r="AP103" s="85">
        <v>466327.3</v>
      </c>
      <c r="AQ103" s="85">
        <v>540614.80000000005</v>
      </c>
      <c r="AR103" s="85">
        <v>98937.1</v>
      </c>
      <c r="AS103" s="85">
        <v>242728.3</v>
      </c>
      <c r="AT103" s="85">
        <v>414985.5</v>
      </c>
      <c r="AU103" s="85">
        <v>565034.19999999995</v>
      </c>
      <c r="AV103" s="85">
        <v>721247.5</v>
      </c>
      <c r="AW103" s="85">
        <v>844828.8</v>
      </c>
      <c r="AX103" s="85">
        <v>1021100.1</v>
      </c>
      <c r="AY103" s="85">
        <v>1143866</v>
      </c>
      <c r="AZ103" s="85">
        <v>1311156.1000000001</v>
      </c>
      <c r="BA103" s="85">
        <v>1473878.2</v>
      </c>
      <c r="BB103" s="85">
        <v>1636937.5</v>
      </c>
      <c r="BC103" s="85">
        <v>1851770.9</v>
      </c>
    </row>
    <row r="104" spans="1:55" s="31" customFormat="1" ht="24" customHeight="1" x14ac:dyDescent="0.2">
      <c r="A104" s="112" t="s">
        <v>212</v>
      </c>
      <c r="B104" s="51">
        <v>95</v>
      </c>
      <c r="C104" s="51" t="s">
        <v>213</v>
      </c>
      <c r="D104" s="33"/>
      <c r="E104" s="85">
        <v>835368</v>
      </c>
      <c r="F104" s="85">
        <v>152716.29999999999</v>
      </c>
      <c r="G104" s="85">
        <v>213231.9</v>
      </c>
      <c r="H104" s="85">
        <v>248399.8</v>
      </c>
      <c r="I104" s="85">
        <v>221020</v>
      </c>
      <c r="J104" s="85">
        <v>30030.799999999999</v>
      </c>
      <c r="K104" s="85">
        <v>85982.6</v>
      </c>
      <c r="L104" s="85">
        <v>152716.29999999999</v>
      </c>
      <c r="M104" s="85">
        <v>223797.4</v>
      </c>
      <c r="N104" s="85">
        <v>290532.5</v>
      </c>
      <c r="O104" s="85">
        <v>365948.2</v>
      </c>
      <c r="P104" s="85">
        <v>468061.7</v>
      </c>
      <c r="Q104" s="85">
        <v>540491.1</v>
      </c>
      <c r="R104" s="85">
        <v>614348</v>
      </c>
      <c r="S104" s="85">
        <v>688470.1</v>
      </c>
      <c r="T104" s="85">
        <v>764475.3</v>
      </c>
      <c r="U104" s="85">
        <v>835368</v>
      </c>
      <c r="V104" s="85">
        <v>937211.5</v>
      </c>
      <c r="W104" s="85">
        <v>201062.9</v>
      </c>
      <c r="X104" s="85">
        <v>238991.8</v>
      </c>
      <c r="Y104" s="85">
        <v>238873.7</v>
      </c>
      <c r="Z104" s="85">
        <v>258283.1</v>
      </c>
      <c r="AA104" s="85">
        <v>58372.2</v>
      </c>
      <c r="AB104" s="85">
        <v>144351.5</v>
      </c>
      <c r="AC104" s="85">
        <v>201062.9</v>
      </c>
      <c r="AD104" s="85">
        <v>292261.3</v>
      </c>
      <c r="AE104" s="85">
        <v>372119.8</v>
      </c>
      <c r="AF104" s="85">
        <v>440054.7</v>
      </c>
      <c r="AG104" s="85">
        <v>526721.69999999995</v>
      </c>
      <c r="AH104" s="85">
        <v>604464.30000000005</v>
      </c>
      <c r="AI104" s="85">
        <v>678928.4</v>
      </c>
      <c r="AJ104" s="85">
        <v>789269.7</v>
      </c>
      <c r="AK104" s="85">
        <v>855546.5</v>
      </c>
      <c r="AL104" s="85">
        <v>937211.5</v>
      </c>
      <c r="AM104" s="85">
        <v>1032122.6</v>
      </c>
      <c r="AN104" s="85">
        <v>242755.1</v>
      </c>
      <c r="AO104" s="85">
        <v>249424.3</v>
      </c>
      <c r="AP104" s="85">
        <v>222501.6</v>
      </c>
      <c r="AQ104" s="85">
        <v>317441.59999999998</v>
      </c>
      <c r="AR104" s="85">
        <v>67557.8</v>
      </c>
      <c r="AS104" s="85">
        <v>145355.79999999999</v>
      </c>
      <c r="AT104" s="85">
        <v>242755.1</v>
      </c>
      <c r="AU104" s="85">
        <v>342901.7</v>
      </c>
      <c r="AV104" s="85">
        <v>448361.8</v>
      </c>
      <c r="AW104" s="85">
        <v>492179.4</v>
      </c>
      <c r="AX104" s="85">
        <v>573456.30000000005</v>
      </c>
      <c r="AY104" s="85">
        <v>641819.19999999995</v>
      </c>
      <c r="AZ104" s="85">
        <v>714681</v>
      </c>
      <c r="BA104" s="85">
        <v>832861.1</v>
      </c>
      <c r="BB104" s="85">
        <v>930020.3</v>
      </c>
      <c r="BC104" s="85">
        <v>1032122.6</v>
      </c>
    </row>
    <row r="105" spans="1:55" s="31" customFormat="1" ht="24" customHeight="1" x14ac:dyDescent="0.2">
      <c r="A105" s="112" t="s">
        <v>214</v>
      </c>
      <c r="B105" s="51">
        <v>96</v>
      </c>
      <c r="C105" s="51" t="s">
        <v>215</v>
      </c>
      <c r="D105" s="33"/>
      <c r="E105" s="85">
        <v>568757.80000000005</v>
      </c>
      <c r="F105" s="85">
        <v>127523.4</v>
      </c>
      <c r="G105" s="85">
        <v>118690.2</v>
      </c>
      <c r="H105" s="85">
        <v>209642.9</v>
      </c>
      <c r="I105" s="85">
        <v>112901.3</v>
      </c>
      <c r="J105" s="85">
        <v>11775.4</v>
      </c>
      <c r="K105" s="85">
        <v>40655.599999999999</v>
      </c>
      <c r="L105" s="85">
        <v>127523.4</v>
      </c>
      <c r="M105" s="85">
        <v>144383.20000000001</v>
      </c>
      <c r="N105" s="85">
        <v>188573.9</v>
      </c>
      <c r="O105" s="85">
        <v>246213.6</v>
      </c>
      <c r="P105" s="85">
        <v>337780.7</v>
      </c>
      <c r="Q105" s="85">
        <v>372553.4</v>
      </c>
      <c r="R105" s="85">
        <v>455856.5</v>
      </c>
      <c r="S105" s="85">
        <v>457820.5</v>
      </c>
      <c r="T105" s="85">
        <v>525262.4</v>
      </c>
      <c r="U105" s="85">
        <v>568757.80000000005</v>
      </c>
      <c r="V105" s="85">
        <v>518488.3</v>
      </c>
      <c r="W105" s="85">
        <v>129207.9</v>
      </c>
      <c r="X105" s="85">
        <v>144738.4</v>
      </c>
      <c r="Y105" s="85">
        <v>102873.7</v>
      </c>
      <c r="Z105" s="85">
        <v>141668.29999999999</v>
      </c>
      <c r="AA105" s="85">
        <v>17690.099999999999</v>
      </c>
      <c r="AB105" s="85">
        <v>68191.100000000006</v>
      </c>
      <c r="AC105" s="85">
        <v>129207.9</v>
      </c>
      <c r="AD105" s="85">
        <v>171459.20000000001</v>
      </c>
      <c r="AE105" s="85">
        <v>226581.2</v>
      </c>
      <c r="AF105" s="85">
        <v>273946.3</v>
      </c>
      <c r="AG105" s="85">
        <v>311437</v>
      </c>
      <c r="AH105" s="85">
        <v>373538.3</v>
      </c>
      <c r="AI105" s="85">
        <v>376820</v>
      </c>
      <c r="AJ105" s="85">
        <v>430992.5</v>
      </c>
      <c r="AK105" s="85">
        <v>468157.1</v>
      </c>
      <c r="AL105" s="85">
        <v>518488.3</v>
      </c>
      <c r="AM105" s="85">
        <v>407738.9</v>
      </c>
      <c r="AN105" s="85">
        <v>102273.7</v>
      </c>
      <c r="AO105" s="85">
        <v>121013.8</v>
      </c>
      <c r="AP105" s="85">
        <v>146110.70000000001</v>
      </c>
      <c r="AQ105" s="85">
        <v>38340.699999999997</v>
      </c>
      <c r="AR105" s="85">
        <v>4731.8999999999996</v>
      </c>
      <c r="AS105" s="85">
        <v>50427.5</v>
      </c>
      <c r="AT105" s="85">
        <v>102273.7</v>
      </c>
      <c r="AU105" s="85">
        <v>131242.70000000001</v>
      </c>
      <c r="AV105" s="85">
        <v>163828.20000000001</v>
      </c>
      <c r="AW105" s="85">
        <v>223287.5</v>
      </c>
      <c r="AX105" s="85">
        <v>274172.2</v>
      </c>
      <c r="AY105" s="85">
        <v>307828.8</v>
      </c>
      <c r="AZ105" s="85">
        <v>369398.2</v>
      </c>
      <c r="BA105" s="85">
        <v>374595.6</v>
      </c>
      <c r="BB105" s="85">
        <v>400446.9</v>
      </c>
      <c r="BC105" s="85">
        <v>407738.9</v>
      </c>
    </row>
    <row r="106" spans="1:55" s="31" customFormat="1" ht="24" customHeight="1" x14ac:dyDescent="0.2">
      <c r="A106" s="112" t="s">
        <v>216</v>
      </c>
      <c r="B106" s="51">
        <v>97</v>
      </c>
      <c r="C106" s="51" t="s">
        <v>217</v>
      </c>
      <c r="D106" s="33"/>
      <c r="E106" s="85">
        <v>23958.1</v>
      </c>
      <c r="F106" s="85">
        <v>5342</v>
      </c>
      <c r="G106" s="85">
        <v>6421.3</v>
      </c>
      <c r="H106" s="85">
        <v>8848.4</v>
      </c>
      <c r="I106" s="85">
        <v>3346.4</v>
      </c>
      <c r="J106" s="85">
        <v>1447.3</v>
      </c>
      <c r="K106" s="85">
        <v>3223</v>
      </c>
      <c r="L106" s="85">
        <v>5342</v>
      </c>
      <c r="M106" s="85">
        <v>7266.1</v>
      </c>
      <c r="N106" s="85">
        <v>9175.2000000000007</v>
      </c>
      <c r="O106" s="85">
        <v>11763.3</v>
      </c>
      <c r="P106" s="85">
        <v>14357.7</v>
      </c>
      <c r="Q106" s="85">
        <v>17308.3</v>
      </c>
      <c r="R106" s="85">
        <v>20611.7</v>
      </c>
      <c r="S106" s="85">
        <v>22435</v>
      </c>
      <c r="T106" s="85">
        <v>23684.6</v>
      </c>
      <c r="U106" s="85">
        <v>23958.1</v>
      </c>
      <c r="V106" s="85">
        <v>24860.7</v>
      </c>
      <c r="W106" s="85">
        <v>4935.7</v>
      </c>
      <c r="X106" s="85">
        <v>7335.3</v>
      </c>
      <c r="Y106" s="85">
        <v>9158.5</v>
      </c>
      <c r="Z106" s="85">
        <v>3431.2</v>
      </c>
      <c r="AA106" s="85">
        <v>1216</v>
      </c>
      <c r="AB106" s="85">
        <v>2966.5</v>
      </c>
      <c r="AC106" s="85">
        <v>4935.7</v>
      </c>
      <c r="AD106" s="85">
        <v>7174.7</v>
      </c>
      <c r="AE106" s="85">
        <v>9540.2999999999993</v>
      </c>
      <c r="AF106" s="85">
        <v>12271</v>
      </c>
      <c r="AG106" s="85">
        <v>14830.2</v>
      </c>
      <c r="AH106" s="85">
        <v>18583.2</v>
      </c>
      <c r="AI106" s="85">
        <v>21429.5</v>
      </c>
      <c r="AJ106" s="85">
        <v>23122.6</v>
      </c>
      <c r="AK106" s="85">
        <v>24079.7</v>
      </c>
      <c r="AL106" s="85">
        <v>24860.7</v>
      </c>
      <c r="AM106" s="85">
        <v>28598.3</v>
      </c>
      <c r="AN106" s="85">
        <v>6287.5</v>
      </c>
      <c r="AO106" s="85">
        <v>8846.7000000000007</v>
      </c>
      <c r="AP106" s="85">
        <v>10027.6</v>
      </c>
      <c r="AQ106" s="85">
        <v>3436.5</v>
      </c>
      <c r="AR106" s="85">
        <v>1394.1</v>
      </c>
      <c r="AS106" s="85">
        <v>3723.4</v>
      </c>
      <c r="AT106" s="85">
        <v>6287.5</v>
      </c>
      <c r="AU106" s="85">
        <v>9040.9</v>
      </c>
      <c r="AV106" s="85">
        <v>11578.5</v>
      </c>
      <c r="AW106" s="85">
        <v>15134.2</v>
      </c>
      <c r="AX106" s="85">
        <v>18331.2</v>
      </c>
      <c r="AY106" s="85">
        <v>21597.1</v>
      </c>
      <c r="AZ106" s="85">
        <v>25161.8</v>
      </c>
      <c r="BA106" s="85">
        <v>26985.1</v>
      </c>
      <c r="BB106" s="85">
        <v>28133.200000000001</v>
      </c>
      <c r="BC106" s="85">
        <v>28598.3</v>
      </c>
    </row>
    <row r="107" spans="1:55" s="31" customFormat="1" ht="24" customHeight="1" x14ac:dyDescent="0.2">
      <c r="A107" s="112" t="s">
        <v>218</v>
      </c>
      <c r="B107" s="51">
        <v>98</v>
      </c>
      <c r="C107" s="51" t="s">
        <v>219</v>
      </c>
      <c r="D107" s="33"/>
      <c r="E107" s="85">
        <v>311201.40000000002</v>
      </c>
      <c r="F107" s="85">
        <v>54665.5</v>
      </c>
      <c r="G107" s="85">
        <v>46570.6</v>
      </c>
      <c r="H107" s="85">
        <v>90127.9</v>
      </c>
      <c r="I107" s="85">
        <v>119837.4</v>
      </c>
      <c r="J107" s="85">
        <v>16503.7</v>
      </c>
      <c r="K107" s="85">
        <v>36420.1</v>
      </c>
      <c r="L107" s="85">
        <v>54665.5</v>
      </c>
      <c r="M107" s="85">
        <v>71415.100000000006</v>
      </c>
      <c r="N107" s="85">
        <v>83573.600000000006</v>
      </c>
      <c r="O107" s="85">
        <v>101236.1</v>
      </c>
      <c r="P107" s="85">
        <v>121485.6</v>
      </c>
      <c r="Q107" s="85">
        <v>153283.5</v>
      </c>
      <c r="R107" s="85">
        <v>191364</v>
      </c>
      <c r="S107" s="85">
        <v>227963.4</v>
      </c>
      <c r="T107" s="85">
        <v>264114.59999999998</v>
      </c>
      <c r="U107" s="85">
        <v>311201.40000000002</v>
      </c>
      <c r="V107" s="85">
        <v>294118.90000000002</v>
      </c>
      <c r="W107" s="85">
        <v>47320.5</v>
      </c>
      <c r="X107" s="85">
        <v>45418.2</v>
      </c>
      <c r="Y107" s="85">
        <v>62837</v>
      </c>
      <c r="Z107" s="85">
        <v>138543.20000000001</v>
      </c>
      <c r="AA107" s="85">
        <v>16684.2</v>
      </c>
      <c r="AB107" s="85">
        <v>30599.9</v>
      </c>
      <c r="AC107" s="85">
        <v>47320.5</v>
      </c>
      <c r="AD107" s="85">
        <v>59303.5</v>
      </c>
      <c r="AE107" s="85">
        <v>75484.7</v>
      </c>
      <c r="AF107" s="85">
        <v>92738.7</v>
      </c>
      <c r="AG107" s="85">
        <v>110620.7</v>
      </c>
      <c r="AH107" s="85">
        <v>129346.5</v>
      </c>
      <c r="AI107" s="85">
        <v>155575.70000000001</v>
      </c>
      <c r="AJ107" s="85">
        <v>207974.6</v>
      </c>
      <c r="AK107" s="85">
        <v>253719.2</v>
      </c>
      <c r="AL107" s="85">
        <v>294118.90000000002</v>
      </c>
      <c r="AM107" s="85">
        <v>383311.1</v>
      </c>
      <c r="AN107" s="85">
        <v>63669.2</v>
      </c>
      <c r="AO107" s="85">
        <v>50558.5</v>
      </c>
      <c r="AP107" s="85">
        <v>87687.4</v>
      </c>
      <c r="AQ107" s="85">
        <v>181396</v>
      </c>
      <c r="AR107" s="85">
        <v>25253.3</v>
      </c>
      <c r="AS107" s="85">
        <v>43221.599999999999</v>
      </c>
      <c r="AT107" s="85">
        <v>63669.2</v>
      </c>
      <c r="AU107" s="85">
        <v>81848.899999999994</v>
      </c>
      <c r="AV107" s="85">
        <v>97479</v>
      </c>
      <c r="AW107" s="85">
        <v>114227.7</v>
      </c>
      <c r="AX107" s="85">
        <v>155140.4</v>
      </c>
      <c r="AY107" s="85">
        <v>172620.9</v>
      </c>
      <c r="AZ107" s="85">
        <v>201915.1</v>
      </c>
      <c r="BA107" s="85">
        <v>239436.4</v>
      </c>
      <c r="BB107" s="85">
        <v>278337.09999999998</v>
      </c>
      <c r="BC107" s="85">
        <v>383311.1</v>
      </c>
    </row>
    <row r="108" spans="1:55" s="31" customFormat="1" ht="12.95" customHeight="1" x14ac:dyDescent="0.2">
      <c r="A108" s="112" t="s">
        <v>220</v>
      </c>
      <c r="B108" s="51">
        <v>99</v>
      </c>
      <c r="C108" s="51" t="s">
        <v>221</v>
      </c>
      <c r="D108" s="33"/>
      <c r="E108" s="85"/>
      <c r="F108" s="85"/>
      <c r="G108" s="85"/>
      <c r="H108" s="85"/>
      <c r="I108" s="85"/>
      <c r="J108" s="85"/>
      <c r="K108" s="85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85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</row>
    <row r="109" spans="1:55" s="31" customFormat="1" ht="12.95" customHeight="1" x14ac:dyDescent="0.2">
      <c r="A109" s="112" t="s">
        <v>222</v>
      </c>
      <c r="B109" s="51">
        <v>100</v>
      </c>
      <c r="C109" s="52" t="s">
        <v>223</v>
      </c>
      <c r="D109" s="33"/>
      <c r="E109" s="85"/>
      <c r="F109" s="85"/>
      <c r="G109" s="85"/>
      <c r="H109" s="85"/>
      <c r="I109" s="85"/>
      <c r="J109" s="85"/>
      <c r="K109" s="85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</row>
    <row r="110" spans="1:55" s="31" customFormat="1" ht="12.95" customHeight="1" x14ac:dyDescent="0.2">
      <c r="A110" s="112" t="s">
        <v>224</v>
      </c>
      <c r="B110" s="51">
        <v>101</v>
      </c>
      <c r="C110" s="51" t="s">
        <v>225</v>
      </c>
      <c r="D110" s="33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</row>
    <row r="111" spans="1:55" s="31" customFormat="1" ht="14.1" customHeight="1" x14ac:dyDescent="0.2">
      <c r="A111" s="112" t="s">
        <v>226</v>
      </c>
      <c r="B111" s="51">
        <v>102</v>
      </c>
      <c r="C111" s="51" t="s">
        <v>227</v>
      </c>
      <c r="D111" s="33"/>
      <c r="E111" s="85"/>
      <c r="F111" s="85"/>
      <c r="G111" s="85"/>
      <c r="H111" s="85"/>
      <c r="I111" s="85"/>
      <c r="J111" s="85"/>
      <c r="K111" s="85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</row>
    <row r="112" spans="1:55" s="31" customFormat="1" ht="12.95" customHeight="1" x14ac:dyDescent="0.2">
      <c r="A112" s="112" t="s">
        <v>228</v>
      </c>
      <c r="B112" s="51">
        <v>103</v>
      </c>
      <c r="C112" s="51" t="s">
        <v>229</v>
      </c>
      <c r="D112" s="33"/>
      <c r="E112" s="85"/>
      <c r="F112" s="85"/>
      <c r="G112" s="85"/>
      <c r="H112" s="85"/>
      <c r="I112" s="85"/>
      <c r="J112" s="85"/>
      <c r="K112" s="85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</row>
    <row r="113" spans="1:55" s="31" customFormat="1" ht="12.95" customHeight="1" x14ac:dyDescent="0.2">
      <c r="A113" s="112" t="s">
        <v>230</v>
      </c>
      <c r="B113" s="51">
        <v>104</v>
      </c>
      <c r="C113" s="51" t="s">
        <v>231</v>
      </c>
      <c r="D113" s="33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85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</row>
    <row r="114" spans="1:55" s="31" customFormat="1" ht="12.95" customHeight="1" x14ac:dyDescent="0.2">
      <c r="A114" s="112" t="s">
        <v>232</v>
      </c>
      <c r="B114" s="51">
        <v>105</v>
      </c>
      <c r="C114" s="51" t="s">
        <v>233</v>
      </c>
      <c r="D114" s="33"/>
      <c r="E114" s="85"/>
      <c r="F114" s="85"/>
      <c r="G114" s="85"/>
      <c r="H114" s="85"/>
      <c r="I114" s="85"/>
      <c r="J114" s="85"/>
      <c r="K114" s="85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85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</row>
    <row r="115" spans="1:55" s="31" customFormat="1" ht="24" customHeight="1" x14ac:dyDescent="0.2">
      <c r="A115" s="112" t="s">
        <v>67</v>
      </c>
      <c r="B115" s="51">
        <v>106</v>
      </c>
      <c r="C115" s="51" t="s">
        <v>234</v>
      </c>
      <c r="D115" s="33"/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85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</row>
    <row r="116" spans="1:55" s="31" customFormat="1" ht="12.95" customHeight="1" x14ac:dyDescent="0.2">
      <c r="A116" s="112" t="s">
        <v>478</v>
      </c>
      <c r="B116" s="51">
        <v>107</v>
      </c>
      <c r="C116" s="51" t="s">
        <v>236</v>
      </c>
      <c r="D116" s="30"/>
      <c r="E116" s="85">
        <v>449374.5</v>
      </c>
      <c r="F116" s="85">
        <v>84886.8</v>
      </c>
      <c r="G116" s="85">
        <v>104579.9</v>
      </c>
      <c r="H116" s="85">
        <v>117702.3</v>
      </c>
      <c r="I116" s="85">
        <v>142205.5</v>
      </c>
      <c r="J116" s="85">
        <v>26189.1</v>
      </c>
      <c r="K116" s="85">
        <v>52341.599999999999</v>
      </c>
      <c r="L116" s="85">
        <v>84886.8</v>
      </c>
      <c r="M116" s="85">
        <v>117201.1</v>
      </c>
      <c r="N116" s="85">
        <v>153665</v>
      </c>
      <c r="O116" s="85">
        <v>189466.7</v>
      </c>
      <c r="P116" s="85">
        <v>227294.6</v>
      </c>
      <c r="Q116" s="85">
        <v>267205</v>
      </c>
      <c r="R116" s="85">
        <v>307169</v>
      </c>
      <c r="S116" s="85">
        <v>348840.9</v>
      </c>
      <c r="T116" s="85">
        <v>399997.6</v>
      </c>
      <c r="U116" s="85">
        <v>449374.5</v>
      </c>
      <c r="V116" s="85">
        <v>1663997</v>
      </c>
      <c r="W116" s="85">
        <v>209596.3</v>
      </c>
      <c r="X116" s="85">
        <v>411953.1</v>
      </c>
      <c r="Y116" s="85">
        <v>480925.6</v>
      </c>
      <c r="Z116" s="85">
        <v>561522</v>
      </c>
      <c r="AA116" s="85">
        <v>43398</v>
      </c>
      <c r="AB116" s="85">
        <v>118991.2</v>
      </c>
      <c r="AC116" s="85">
        <v>209596.3</v>
      </c>
      <c r="AD116" s="85">
        <v>351385.4</v>
      </c>
      <c r="AE116" s="85">
        <v>482860.2</v>
      </c>
      <c r="AF116" s="85">
        <v>621549.4</v>
      </c>
      <c r="AG116" s="85">
        <v>765513.9</v>
      </c>
      <c r="AH116" s="85">
        <v>914616.2</v>
      </c>
      <c r="AI116" s="85">
        <v>1102475</v>
      </c>
      <c r="AJ116" s="85">
        <v>1277288.2</v>
      </c>
      <c r="AK116" s="85">
        <v>1467469.3</v>
      </c>
      <c r="AL116" s="85">
        <v>1663997</v>
      </c>
      <c r="AM116" s="85">
        <v>2803253.6</v>
      </c>
      <c r="AN116" s="85">
        <v>476546.8</v>
      </c>
      <c r="AO116" s="85">
        <v>644351.9</v>
      </c>
      <c r="AP116" s="85">
        <v>767072.4</v>
      </c>
      <c r="AQ116" s="85">
        <v>915282.5</v>
      </c>
      <c r="AR116" s="85">
        <v>148977.20000000001</v>
      </c>
      <c r="AS116" s="85">
        <v>285478.09999999998</v>
      </c>
      <c r="AT116" s="85">
        <v>476546.8</v>
      </c>
      <c r="AU116" s="85">
        <v>678461.4</v>
      </c>
      <c r="AV116" s="85">
        <v>894101.7</v>
      </c>
      <c r="AW116" s="85">
        <v>1120898.7</v>
      </c>
      <c r="AX116" s="85">
        <v>1356704.7</v>
      </c>
      <c r="AY116" s="85">
        <v>1614026.5</v>
      </c>
      <c r="AZ116" s="85">
        <v>1887971.1</v>
      </c>
      <c r="BA116" s="85">
        <v>2164515.7999999998</v>
      </c>
      <c r="BB116" s="85">
        <v>2498266.6</v>
      </c>
      <c r="BC116" s="85">
        <v>2803253.6</v>
      </c>
    </row>
    <row r="117" spans="1:55" s="31" customFormat="1" ht="12.95" customHeight="1" x14ac:dyDescent="0.2">
      <c r="A117" s="112" t="s">
        <v>237</v>
      </c>
      <c r="B117" s="51">
        <v>108</v>
      </c>
      <c r="C117" s="51" t="s">
        <v>238</v>
      </c>
      <c r="D117" s="30"/>
      <c r="E117" s="85">
        <v>449374.5</v>
      </c>
      <c r="F117" s="85">
        <v>84886.8</v>
      </c>
      <c r="G117" s="85">
        <v>104579.9</v>
      </c>
      <c r="H117" s="85">
        <v>117702.3</v>
      </c>
      <c r="I117" s="85">
        <v>142205.5</v>
      </c>
      <c r="J117" s="85">
        <v>26189.1</v>
      </c>
      <c r="K117" s="85">
        <v>52341.599999999999</v>
      </c>
      <c r="L117" s="85">
        <v>84886.8</v>
      </c>
      <c r="M117" s="85">
        <v>117201.1</v>
      </c>
      <c r="N117" s="85">
        <v>153665</v>
      </c>
      <c r="O117" s="85">
        <v>189466.7</v>
      </c>
      <c r="P117" s="85">
        <v>227294.6</v>
      </c>
      <c r="Q117" s="85">
        <v>267205</v>
      </c>
      <c r="R117" s="85">
        <v>307169</v>
      </c>
      <c r="S117" s="85">
        <v>348840.9</v>
      </c>
      <c r="T117" s="85">
        <v>399997.6</v>
      </c>
      <c r="U117" s="85">
        <v>449374.5</v>
      </c>
      <c r="V117" s="85">
        <v>1663997</v>
      </c>
      <c r="W117" s="85">
        <v>209596.3</v>
      </c>
      <c r="X117" s="85">
        <v>411953.1</v>
      </c>
      <c r="Y117" s="85">
        <v>480925.6</v>
      </c>
      <c r="Z117" s="85">
        <v>561522</v>
      </c>
      <c r="AA117" s="85">
        <v>43398</v>
      </c>
      <c r="AB117" s="85">
        <v>118991.2</v>
      </c>
      <c r="AC117" s="85">
        <v>209596.3</v>
      </c>
      <c r="AD117" s="85">
        <v>351385.4</v>
      </c>
      <c r="AE117" s="85">
        <v>482860.2</v>
      </c>
      <c r="AF117" s="85">
        <v>621549.4</v>
      </c>
      <c r="AG117" s="85">
        <v>765513.9</v>
      </c>
      <c r="AH117" s="85">
        <v>914616.2</v>
      </c>
      <c r="AI117" s="85">
        <v>1102475</v>
      </c>
      <c r="AJ117" s="85">
        <v>1277288.2</v>
      </c>
      <c r="AK117" s="85">
        <v>1467469.3</v>
      </c>
      <c r="AL117" s="85">
        <v>1663997</v>
      </c>
      <c r="AM117" s="85">
        <v>2803253.6</v>
      </c>
      <c r="AN117" s="85">
        <v>476546.8</v>
      </c>
      <c r="AO117" s="85">
        <v>644351.9</v>
      </c>
      <c r="AP117" s="85">
        <v>767072.4</v>
      </c>
      <c r="AQ117" s="85">
        <v>915282.5</v>
      </c>
      <c r="AR117" s="85">
        <v>148977.20000000001</v>
      </c>
      <c r="AS117" s="85">
        <v>285478.09999999998</v>
      </c>
      <c r="AT117" s="85">
        <v>476546.8</v>
      </c>
      <c r="AU117" s="85">
        <v>678461.4</v>
      </c>
      <c r="AV117" s="85">
        <v>894101.7</v>
      </c>
      <c r="AW117" s="85">
        <v>1120898.7</v>
      </c>
      <c r="AX117" s="85">
        <v>1356704.7</v>
      </c>
      <c r="AY117" s="85">
        <v>1614026.5</v>
      </c>
      <c r="AZ117" s="85">
        <v>1887971.1</v>
      </c>
      <c r="BA117" s="85">
        <v>2164515.7999999998</v>
      </c>
      <c r="BB117" s="85">
        <v>2498266.6</v>
      </c>
      <c r="BC117" s="85">
        <v>2803253.6</v>
      </c>
    </row>
    <row r="118" spans="1:55" s="31" customFormat="1" ht="12.95" customHeight="1" x14ac:dyDescent="0.2">
      <c r="A118" s="112" t="s">
        <v>239</v>
      </c>
      <c r="B118" s="51">
        <v>109</v>
      </c>
      <c r="C118" s="51" t="s">
        <v>240</v>
      </c>
      <c r="D118" s="33"/>
      <c r="E118" s="85">
        <v>449374.5</v>
      </c>
      <c r="F118" s="85">
        <v>84886.8</v>
      </c>
      <c r="G118" s="85">
        <v>104579.9</v>
      </c>
      <c r="H118" s="85">
        <v>117702.3</v>
      </c>
      <c r="I118" s="85">
        <v>142205.5</v>
      </c>
      <c r="J118" s="85">
        <v>26189.1</v>
      </c>
      <c r="K118" s="85">
        <v>52341.599999999999</v>
      </c>
      <c r="L118" s="85">
        <v>84886.8</v>
      </c>
      <c r="M118" s="85">
        <v>117201.1</v>
      </c>
      <c r="N118" s="85">
        <v>153665</v>
      </c>
      <c r="O118" s="85">
        <v>189466.7</v>
      </c>
      <c r="P118" s="85">
        <v>227294.6</v>
      </c>
      <c r="Q118" s="85">
        <v>267205</v>
      </c>
      <c r="R118" s="85">
        <v>307169</v>
      </c>
      <c r="S118" s="85">
        <v>348840.9</v>
      </c>
      <c r="T118" s="85">
        <v>399997.6</v>
      </c>
      <c r="U118" s="85">
        <v>449374.5</v>
      </c>
      <c r="V118" s="85">
        <v>1663997</v>
      </c>
      <c r="W118" s="85">
        <v>209596.3</v>
      </c>
      <c r="X118" s="85">
        <v>411953.1</v>
      </c>
      <c r="Y118" s="85">
        <v>480925.6</v>
      </c>
      <c r="Z118" s="85">
        <v>561522</v>
      </c>
      <c r="AA118" s="85">
        <v>43398</v>
      </c>
      <c r="AB118" s="85">
        <v>118991.2</v>
      </c>
      <c r="AC118" s="85">
        <v>209596.3</v>
      </c>
      <c r="AD118" s="85">
        <v>351385.4</v>
      </c>
      <c r="AE118" s="85">
        <v>482860.2</v>
      </c>
      <c r="AF118" s="85">
        <v>621549.4</v>
      </c>
      <c r="AG118" s="85">
        <v>765513.9</v>
      </c>
      <c r="AH118" s="85">
        <v>914616.2</v>
      </c>
      <c r="AI118" s="85">
        <v>1102475</v>
      </c>
      <c r="AJ118" s="85">
        <v>1277288.2</v>
      </c>
      <c r="AK118" s="85">
        <v>1467469.3</v>
      </c>
      <c r="AL118" s="85">
        <v>1663997</v>
      </c>
      <c r="AM118" s="85">
        <v>2803253.6</v>
      </c>
      <c r="AN118" s="85">
        <v>476546.8</v>
      </c>
      <c r="AO118" s="85">
        <v>644351.9</v>
      </c>
      <c r="AP118" s="85">
        <v>767072.4</v>
      </c>
      <c r="AQ118" s="85">
        <v>915282.5</v>
      </c>
      <c r="AR118" s="85">
        <v>148977.20000000001</v>
      </c>
      <c r="AS118" s="85">
        <v>285478.09999999998</v>
      </c>
      <c r="AT118" s="85">
        <v>476546.8</v>
      </c>
      <c r="AU118" s="85">
        <v>678461.4</v>
      </c>
      <c r="AV118" s="85">
        <v>894101.7</v>
      </c>
      <c r="AW118" s="85">
        <v>1120898.7</v>
      </c>
      <c r="AX118" s="85">
        <v>1356704.7</v>
      </c>
      <c r="AY118" s="85">
        <v>1614026.5</v>
      </c>
      <c r="AZ118" s="85">
        <v>1887971.1</v>
      </c>
      <c r="BA118" s="85">
        <v>2164515.7999999998</v>
      </c>
      <c r="BB118" s="85">
        <v>2498266.6</v>
      </c>
      <c r="BC118" s="85">
        <v>2803253.6</v>
      </c>
    </row>
    <row r="119" spans="1:55" s="31" customFormat="1" ht="12.95" customHeight="1" x14ac:dyDescent="0.2">
      <c r="A119" s="112" t="s">
        <v>241</v>
      </c>
      <c r="B119" s="51">
        <v>110</v>
      </c>
      <c r="C119" s="51" t="s">
        <v>242</v>
      </c>
      <c r="D119" s="33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85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</row>
    <row r="120" spans="1:55" s="31" customFormat="1" ht="12.95" customHeight="1" x14ac:dyDescent="0.2">
      <c r="A120" s="112" t="s">
        <v>243</v>
      </c>
      <c r="B120" s="51">
        <v>111</v>
      </c>
      <c r="C120" s="51" t="s">
        <v>244</v>
      </c>
      <c r="D120" s="30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</row>
    <row r="121" spans="1:55" s="31" customFormat="1" ht="12.95" customHeight="1" x14ac:dyDescent="0.2">
      <c r="A121" s="112" t="s">
        <v>245</v>
      </c>
      <c r="B121" s="51">
        <v>112</v>
      </c>
      <c r="C121" s="51" t="s">
        <v>246</v>
      </c>
      <c r="D121" s="33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85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</row>
    <row r="122" spans="1:55" s="31" customFormat="1" ht="12.95" customHeight="1" x14ac:dyDescent="0.2">
      <c r="A122" s="112" t="s">
        <v>247</v>
      </c>
      <c r="B122" s="51">
        <v>113</v>
      </c>
      <c r="C122" s="51" t="s">
        <v>248</v>
      </c>
      <c r="D122" s="33"/>
      <c r="E122" s="85"/>
      <c r="F122" s="85"/>
      <c r="G122" s="85"/>
      <c r="H122" s="85"/>
      <c r="I122" s="85"/>
      <c r="J122" s="85"/>
      <c r="K122" s="85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85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</row>
    <row r="123" spans="1:55" s="31" customFormat="1" ht="12.95" customHeight="1" x14ac:dyDescent="0.2">
      <c r="A123" s="112" t="s">
        <v>249</v>
      </c>
      <c r="B123" s="51">
        <v>114</v>
      </c>
      <c r="C123" s="51" t="s">
        <v>250</v>
      </c>
      <c r="D123" s="33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</row>
    <row r="124" spans="1:55" s="31" customFormat="1" ht="12.95" customHeight="1" x14ac:dyDescent="0.2">
      <c r="A124" s="112" t="s">
        <v>251</v>
      </c>
      <c r="B124" s="51">
        <v>115</v>
      </c>
      <c r="C124" s="51" t="s">
        <v>252</v>
      </c>
      <c r="D124" s="30"/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</row>
    <row r="125" spans="1:55" s="31" customFormat="1" ht="24" customHeight="1" x14ac:dyDescent="0.2">
      <c r="A125" s="112" t="s">
        <v>253</v>
      </c>
      <c r="B125" s="51">
        <v>116</v>
      </c>
      <c r="C125" s="51" t="s">
        <v>254</v>
      </c>
      <c r="D125" s="33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85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</row>
    <row r="126" spans="1:55" s="31" customFormat="1" ht="24" customHeight="1" x14ac:dyDescent="0.2">
      <c r="A126" s="112" t="s">
        <v>255</v>
      </c>
      <c r="B126" s="51">
        <v>117</v>
      </c>
      <c r="C126" s="51" t="s">
        <v>256</v>
      </c>
      <c r="D126" s="33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85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</row>
    <row r="127" spans="1:55" s="31" customFormat="1" ht="12.95" customHeight="1" x14ac:dyDescent="0.2">
      <c r="A127" s="112" t="s">
        <v>257</v>
      </c>
      <c r="B127" s="51">
        <v>118</v>
      </c>
      <c r="C127" s="51" t="s">
        <v>258</v>
      </c>
      <c r="D127" s="33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85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</row>
    <row r="128" spans="1:55" s="31" customFormat="1" ht="24" customHeight="1" x14ac:dyDescent="0.2">
      <c r="A128" s="112" t="s">
        <v>259</v>
      </c>
      <c r="B128" s="51">
        <v>119</v>
      </c>
      <c r="C128" s="51" t="s">
        <v>260</v>
      </c>
      <c r="D128" s="30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85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</row>
    <row r="129" spans="1:55" s="31" customFormat="1" ht="24" customHeight="1" x14ac:dyDescent="0.2">
      <c r="A129" s="112" t="s">
        <v>261</v>
      </c>
      <c r="B129" s="51">
        <v>120</v>
      </c>
      <c r="C129" s="51" t="s">
        <v>262</v>
      </c>
      <c r="D129" s="33"/>
      <c r="E129" s="85"/>
      <c r="F129" s="85"/>
      <c r="G129" s="85"/>
      <c r="H129" s="85"/>
      <c r="I129" s="85"/>
      <c r="J129" s="85"/>
      <c r="K129" s="85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85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</row>
    <row r="130" spans="1:55" s="31" customFormat="1" ht="24" customHeight="1" x14ac:dyDescent="0.2">
      <c r="A130" s="112" t="s">
        <v>263</v>
      </c>
      <c r="B130" s="51">
        <v>121</v>
      </c>
      <c r="C130" s="51" t="s">
        <v>264</v>
      </c>
      <c r="D130" s="33"/>
      <c r="E130" s="85"/>
      <c r="F130" s="85"/>
      <c r="G130" s="85"/>
      <c r="H130" s="85"/>
      <c r="I130" s="85"/>
      <c r="J130" s="85"/>
      <c r="K130" s="85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85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</row>
    <row r="131" spans="1:55" s="31" customFormat="1" ht="12.95" customHeight="1" x14ac:dyDescent="0.2">
      <c r="A131" s="112" t="s">
        <v>265</v>
      </c>
      <c r="B131" s="51">
        <v>122</v>
      </c>
      <c r="C131" s="51" t="s">
        <v>266</v>
      </c>
      <c r="D131" s="33"/>
      <c r="E131" s="85"/>
      <c r="F131" s="85"/>
      <c r="G131" s="85"/>
      <c r="H131" s="85"/>
      <c r="I131" s="85"/>
      <c r="J131" s="85"/>
      <c r="K131" s="85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85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</row>
    <row r="132" spans="1:55" s="31" customFormat="1" ht="12.95" customHeight="1" x14ac:dyDescent="0.2">
      <c r="A132" s="112" t="s">
        <v>267</v>
      </c>
      <c r="B132" s="51">
        <v>123</v>
      </c>
      <c r="C132" s="51" t="s">
        <v>268</v>
      </c>
      <c r="D132" s="30"/>
      <c r="E132" s="85">
        <v>26814</v>
      </c>
      <c r="F132" s="85">
        <v>5416</v>
      </c>
      <c r="G132" s="85">
        <v>6399.3</v>
      </c>
      <c r="H132" s="85">
        <v>7163</v>
      </c>
      <c r="I132" s="85">
        <v>7835.7</v>
      </c>
      <c r="J132" s="85">
        <v>1069.2</v>
      </c>
      <c r="K132" s="85">
        <v>1941.2</v>
      </c>
      <c r="L132" s="85">
        <v>5416</v>
      </c>
      <c r="M132" s="85">
        <v>7681.3</v>
      </c>
      <c r="N132" s="85">
        <v>9743.1</v>
      </c>
      <c r="O132" s="85">
        <v>11815.3</v>
      </c>
      <c r="P132" s="85">
        <v>14299.3</v>
      </c>
      <c r="Q132" s="85">
        <v>16723</v>
      </c>
      <c r="R132" s="85">
        <v>18978.3</v>
      </c>
      <c r="S132" s="85">
        <v>21615</v>
      </c>
      <c r="T132" s="85">
        <v>24331</v>
      </c>
      <c r="U132" s="85">
        <v>26814</v>
      </c>
      <c r="V132" s="85">
        <v>37436.699999999997</v>
      </c>
      <c r="W132" s="85">
        <v>7326.5</v>
      </c>
      <c r="X132" s="85">
        <v>8899.2000000000007</v>
      </c>
      <c r="Y132" s="85">
        <v>10204.1</v>
      </c>
      <c r="Z132" s="85">
        <v>11006.9</v>
      </c>
      <c r="AA132" s="85">
        <v>2336.5</v>
      </c>
      <c r="AB132" s="85">
        <v>4863.8</v>
      </c>
      <c r="AC132" s="85">
        <v>7326.5</v>
      </c>
      <c r="AD132" s="85">
        <v>10269.9</v>
      </c>
      <c r="AE132" s="85">
        <v>13120.2</v>
      </c>
      <c r="AF132" s="85">
        <v>16225.7</v>
      </c>
      <c r="AG132" s="85">
        <v>19623.8</v>
      </c>
      <c r="AH132" s="85">
        <v>22679.8</v>
      </c>
      <c r="AI132" s="85">
        <v>26429.8</v>
      </c>
      <c r="AJ132" s="85">
        <v>30356.5</v>
      </c>
      <c r="AK132" s="85">
        <v>33762.9</v>
      </c>
      <c r="AL132" s="85">
        <v>37436.699999999997</v>
      </c>
      <c r="AM132" s="85">
        <v>53180.7</v>
      </c>
      <c r="AN132" s="85">
        <v>11492.3</v>
      </c>
      <c r="AO132" s="85">
        <v>12982.3</v>
      </c>
      <c r="AP132" s="85">
        <v>12842.9</v>
      </c>
      <c r="AQ132" s="85">
        <v>15863.2</v>
      </c>
      <c r="AR132" s="85">
        <v>4564.8999999999996</v>
      </c>
      <c r="AS132" s="85">
        <v>7920.6</v>
      </c>
      <c r="AT132" s="85">
        <v>11492.3</v>
      </c>
      <c r="AU132" s="85">
        <v>16207</v>
      </c>
      <c r="AV132" s="85">
        <v>20333.599999999999</v>
      </c>
      <c r="AW132" s="85">
        <v>24474.6</v>
      </c>
      <c r="AX132" s="85">
        <v>29225.3</v>
      </c>
      <c r="AY132" s="85">
        <v>33191.800000000003</v>
      </c>
      <c r="AZ132" s="85">
        <v>37317.5</v>
      </c>
      <c r="BA132" s="85">
        <v>42831.6</v>
      </c>
      <c r="BB132" s="85">
        <v>47826.400000000001</v>
      </c>
      <c r="BC132" s="85">
        <v>53180.7</v>
      </c>
    </row>
    <row r="133" spans="1:55" s="31" customFormat="1" ht="12.95" customHeight="1" x14ac:dyDescent="0.2">
      <c r="A133" s="112" t="s">
        <v>269</v>
      </c>
      <c r="B133" s="51">
        <v>124</v>
      </c>
      <c r="C133" s="51" t="s">
        <v>270</v>
      </c>
      <c r="D133" s="33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85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</row>
    <row r="134" spans="1:55" s="31" customFormat="1" ht="12.95" customHeight="1" x14ac:dyDescent="0.2">
      <c r="A134" s="112" t="s">
        <v>271</v>
      </c>
      <c r="B134" s="51">
        <v>125</v>
      </c>
      <c r="C134" s="51" t="s">
        <v>272</v>
      </c>
      <c r="D134" s="30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85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</row>
    <row r="135" spans="1:55" s="31" customFormat="1" ht="12.95" customHeight="1" x14ac:dyDescent="0.2">
      <c r="A135" s="112" t="s">
        <v>273</v>
      </c>
      <c r="B135" s="51">
        <v>126</v>
      </c>
      <c r="C135" s="51" t="s">
        <v>274</v>
      </c>
      <c r="D135" s="33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85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</row>
    <row r="136" spans="1:55" s="31" customFormat="1" ht="12.95" customHeight="1" x14ac:dyDescent="0.2">
      <c r="A136" s="112" t="s">
        <v>275</v>
      </c>
      <c r="B136" s="51">
        <v>127</v>
      </c>
      <c r="C136" s="51" t="s">
        <v>276</v>
      </c>
      <c r="D136" s="33"/>
      <c r="E136" s="85"/>
      <c r="F136" s="85"/>
      <c r="G136" s="85"/>
      <c r="H136" s="85"/>
      <c r="I136" s="85"/>
      <c r="J136" s="85"/>
      <c r="K136" s="85"/>
      <c r="L136" s="85"/>
      <c r="M136" s="85"/>
      <c r="N136" s="85">
        <v>0</v>
      </c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85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</row>
    <row r="137" spans="1:55" s="31" customFormat="1" ht="12.95" customHeight="1" x14ac:dyDescent="0.2">
      <c r="A137" s="112" t="s">
        <v>277</v>
      </c>
      <c r="B137" s="51">
        <v>128</v>
      </c>
      <c r="C137" s="51" t="s">
        <v>278</v>
      </c>
      <c r="D137" s="33"/>
      <c r="E137" s="85">
        <v>26814</v>
      </c>
      <c r="F137" s="85">
        <v>5416</v>
      </c>
      <c r="G137" s="85">
        <v>6399.3</v>
      </c>
      <c r="H137" s="85">
        <v>7163</v>
      </c>
      <c r="I137" s="85">
        <v>7835.7</v>
      </c>
      <c r="J137" s="85">
        <v>1069.2</v>
      </c>
      <c r="K137" s="85">
        <v>1941.2</v>
      </c>
      <c r="L137" s="85">
        <v>5416</v>
      </c>
      <c r="M137" s="85">
        <v>7681.3</v>
      </c>
      <c r="N137" s="85">
        <v>9743.1</v>
      </c>
      <c r="O137" s="85">
        <v>11815.3</v>
      </c>
      <c r="P137" s="85">
        <v>14299.3</v>
      </c>
      <c r="Q137" s="85">
        <v>16723</v>
      </c>
      <c r="R137" s="85">
        <v>18978.3</v>
      </c>
      <c r="S137" s="85">
        <v>21615</v>
      </c>
      <c r="T137" s="85">
        <v>24331</v>
      </c>
      <c r="U137" s="85">
        <v>26814</v>
      </c>
      <c r="V137" s="85">
        <v>37436.699999999997</v>
      </c>
      <c r="W137" s="85">
        <v>7326.5</v>
      </c>
      <c r="X137" s="85">
        <v>8899.2000000000007</v>
      </c>
      <c r="Y137" s="85">
        <v>10204.1</v>
      </c>
      <c r="Z137" s="85">
        <v>11006.9</v>
      </c>
      <c r="AA137" s="85">
        <v>2336.5</v>
      </c>
      <c r="AB137" s="85">
        <v>4863.8</v>
      </c>
      <c r="AC137" s="85">
        <v>7326.5</v>
      </c>
      <c r="AD137" s="85">
        <v>10269.9</v>
      </c>
      <c r="AE137" s="85">
        <v>13120.2</v>
      </c>
      <c r="AF137" s="85">
        <v>16225.7</v>
      </c>
      <c r="AG137" s="85">
        <v>19623.8</v>
      </c>
      <c r="AH137" s="85">
        <v>22679.8</v>
      </c>
      <c r="AI137" s="85">
        <v>26429.8</v>
      </c>
      <c r="AJ137" s="85">
        <v>30356.5</v>
      </c>
      <c r="AK137" s="85">
        <v>33762.9</v>
      </c>
      <c r="AL137" s="85">
        <v>37436.699999999997</v>
      </c>
      <c r="AM137" s="85">
        <v>53180.7</v>
      </c>
      <c r="AN137" s="85">
        <v>11492.3</v>
      </c>
      <c r="AO137" s="85">
        <v>12982.3</v>
      </c>
      <c r="AP137" s="85">
        <v>12842.9</v>
      </c>
      <c r="AQ137" s="85">
        <v>15863.2</v>
      </c>
      <c r="AR137" s="85">
        <v>4564.8999999999996</v>
      </c>
      <c r="AS137" s="85">
        <v>7920.6</v>
      </c>
      <c r="AT137" s="85">
        <v>11492.3</v>
      </c>
      <c r="AU137" s="85">
        <v>16207</v>
      </c>
      <c r="AV137" s="85">
        <v>20333.599999999999</v>
      </c>
      <c r="AW137" s="85">
        <v>24474.6</v>
      </c>
      <c r="AX137" s="85">
        <v>29225.3</v>
      </c>
      <c r="AY137" s="85">
        <v>33191.800000000003</v>
      </c>
      <c r="AZ137" s="85">
        <v>37317.5</v>
      </c>
      <c r="BA137" s="85">
        <v>42831.6</v>
      </c>
      <c r="BB137" s="85">
        <v>47826.400000000001</v>
      </c>
      <c r="BC137" s="85">
        <v>53180.7</v>
      </c>
    </row>
    <row r="138" spans="1:55" s="31" customFormat="1" ht="12.95" customHeight="1" x14ac:dyDescent="0.2">
      <c r="A138" s="113" t="s">
        <v>279</v>
      </c>
      <c r="B138" s="51">
        <v>129</v>
      </c>
      <c r="C138" s="50" t="s">
        <v>280</v>
      </c>
      <c r="D138" s="30"/>
      <c r="E138" s="85">
        <v>3418908.5</v>
      </c>
      <c r="F138" s="85">
        <v>668738.5</v>
      </c>
      <c r="G138" s="85">
        <v>915482.3</v>
      </c>
      <c r="H138" s="85">
        <v>833733.8</v>
      </c>
      <c r="I138" s="85">
        <v>1000953.9</v>
      </c>
      <c r="J138" s="85">
        <v>195742.3</v>
      </c>
      <c r="K138" s="85">
        <v>389347.3</v>
      </c>
      <c r="L138" s="85">
        <v>668738.5</v>
      </c>
      <c r="M138" s="85">
        <v>1098627.8</v>
      </c>
      <c r="N138" s="85">
        <v>1329750.7</v>
      </c>
      <c r="O138" s="85">
        <v>1584220.8</v>
      </c>
      <c r="P138" s="85">
        <v>1836661.7</v>
      </c>
      <c r="Q138" s="85">
        <v>2053566.1</v>
      </c>
      <c r="R138" s="85">
        <v>2417954.6</v>
      </c>
      <c r="S138" s="85">
        <v>2713083.9</v>
      </c>
      <c r="T138" s="85">
        <v>3045564.8</v>
      </c>
      <c r="U138" s="85">
        <v>3418908.5</v>
      </c>
      <c r="V138" s="85">
        <v>3567145.4</v>
      </c>
      <c r="W138" s="85">
        <v>666847.4</v>
      </c>
      <c r="X138" s="85">
        <v>971241.9</v>
      </c>
      <c r="Y138" s="85">
        <v>888627.9</v>
      </c>
      <c r="Z138" s="85">
        <v>1040428.2</v>
      </c>
      <c r="AA138" s="85">
        <v>194895.9</v>
      </c>
      <c r="AB138" s="85">
        <v>428326.1</v>
      </c>
      <c r="AC138" s="85">
        <v>666847.4</v>
      </c>
      <c r="AD138" s="85">
        <v>1071232.3</v>
      </c>
      <c r="AE138" s="85">
        <v>1394846</v>
      </c>
      <c r="AF138" s="85">
        <v>1638089.3</v>
      </c>
      <c r="AG138" s="85">
        <v>1890128.6</v>
      </c>
      <c r="AH138" s="85">
        <v>2162621.5</v>
      </c>
      <c r="AI138" s="85">
        <v>2526717.2000000002</v>
      </c>
      <c r="AJ138" s="85">
        <v>2853891.1</v>
      </c>
      <c r="AK138" s="85">
        <v>3151063.1</v>
      </c>
      <c r="AL138" s="85">
        <v>3567145.4</v>
      </c>
      <c r="AM138" s="85">
        <v>4696043.0999999996</v>
      </c>
      <c r="AN138" s="85">
        <v>795088.3</v>
      </c>
      <c r="AO138" s="85">
        <v>1380218.9</v>
      </c>
      <c r="AP138" s="85">
        <v>1100176.8</v>
      </c>
      <c r="AQ138" s="85">
        <v>1420559.1</v>
      </c>
      <c r="AR138" s="85">
        <v>224607.2</v>
      </c>
      <c r="AS138" s="85">
        <v>450379.8</v>
      </c>
      <c r="AT138" s="85">
        <v>795088.3</v>
      </c>
      <c r="AU138" s="85">
        <v>1472846.7</v>
      </c>
      <c r="AV138" s="85">
        <v>1845086.3</v>
      </c>
      <c r="AW138" s="85">
        <v>2175307.2000000002</v>
      </c>
      <c r="AX138" s="85">
        <v>2432618.9</v>
      </c>
      <c r="AY138" s="85">
        <v>2761593.9</v>
      </c>
      <c r="AZ138" s="85">
        <v>3275484</v>
      </c>
      <c r="BA138" s="85">
        <v>3711912</v>
      </c>
      <c r="BB138" s="85">
        <v>4132958</v>
      </c>
      <c r="BC138" s="85">
        <v>4696043.0999999996</v>
      </c>
    </row>
    <row r="139" spans="1:55" s="31" customFormat="1" ht="24" customHeight="1" x14ac:dyDescent="0.2">
      <c r="A139" s="112" t="s">
        <v>281</v>
      </c>
      <c r="B139" s="51">
        <v>130</v>
      </c>
      <c r="C139" s="51" t="s">
        <v>282</v>
      </c>
      <c r="D139" s="30"/>
      <c r="E139" s="85">
        <v>818465.7</v>
      </c>
      <c r="F139" s="85">
        <v>134009.79999999999</v>
      </c>
      <c r="G139" s="85">
        <v>314776.09999999998</v>
      </c>
      <c r="H139" s="85">
        <v>156263.5</v>
      </c>
      <c r="I139" s="85">
        <v>213416.3</v>
      </c>
      <c r="J139" s="85">
        <v>22092.3</v>
      </c>
      <c r="K139" s="85">
        <v>46828.1</v>
      </c>
      <c r="L139" s="85">
        <v>134009.79999999999</v>
      </c>
      <c r="M139" s="85">
        <v>357925.5</v>
      </c>
      <c r="N139" s="85">
        <v>391817.9</v>
      </c>
      <c r="O139" s="85">
        <v>448785.9</v>
      </c>
      <c r="P139" s="85">
        <v>485677.5</v>
      </c>
      <c r="Q139" s="85">
        <v>517212.7</v>
      </c>
      <c r="R139" s="85">
        <v>605049.4</v>
      </c>
      <c r="S139" s="85">
        <v>650652.6</v>
      </c>
      <c r="T139" s="85">
        <v>713057.3</v>
      </c>
      <c r="U139" s="85">
        <v>818465.7</v>
      </c>
      <c r="V139" s="85">
        <v>902415.1</v>
      </c>
      <c r="W139" s="85">
        <v>152068.79999999999</v>
      </c>
      <c r="X139" s="85">
        <v>342837.6</v>
      </c>
      <c r="Y139" s="85">
        <v>226742.6</v>
      </c>
      <c r="Z139" s="85">
        <v>180766.1</v>
      </c>
      <c r="AA139" s="85">
        <v>40718</v>
      </c>
      <c r="AB139" s="85">
        <v>89774.7</v>
      </c>
      <c r="AC139" s="85">
        <v>152068.79999999999</v>
      </c>
      <c r="AD139" s="85">
        <v>342709.2</v>
      </c>
      <c r="AE139" s="85">
        <v>410586.1</v>
      </c>
      <c r="AF139" s="85">
        <v>494906.4</v>
      </c>
      <c r="AG139" s="85">
        <v>579434.5</v>
      </c>
      <c r="AH139" s="85">
        <v>635087</v>
      </c>
      <c r="AI139" s="85">
        <v>721649</v>
      </c>
      <c r="AJ139" s="85">
        <v>779234.1</v>
      </c>
      <c r="AK139" s="85">
        <v>827948.1</v>
      </c>
      <c r="AL139" s="85">
        <v>902415.1</v>
      </c>
      <c r="AM139" s="85">
        <v>1341238.7</v>
      </c>
      <c r="AN139" s="85">
        <v>158158.79999999999</v>
      </c>
      <c r="AO139" s="85">
        <v>565995.30000000005</v>
      </c>
      <c r="AP139" s="85">
        <v>237323.7</v>
      </c>
      <c r="AQ139" s="85">
        <v>379760.9</v>
      </c>
      <c r="AR139" s="85">
        <v>38840</v>
      </c>
      <c r="AS139" s="85">
        <v>68539.399999999994</v>
      </c>
      <c r="AT139" s="85">
        <v>158158.79999999999</v>
      </c>
      <c r="AU139" s="85">
        <v>589778.80000000005</v>
      </c>
      <c r="AV139" s="85">
        <v>651527.19999999995</v>
      </c>
      <c r="AW139" s="85">
        <v>724154.1</v>
      </c>
      <c r="AX139" s="85">
        <v>758028.80000000005</v>
      </c>
      <c r="AY139" s="85">
        <v>815238.8</v>
      </c>
      <c r="AZ139" s="85">
        <v>961477.8</v>
      </c>
      <c r="BA139" s="85">
        <v>1097151.3999999999</v>
      </c>
      <c r="BB139" s="85">
        <v>1213235.7</v>
      </c>
      <c r="BC139" s="85">
        <v>1341238.7</v>
      </c>
    </row>
    <row r="140" spans="1:55" s="31" customFormat="1" ht="24" customHeight="1" x14ac:dyDescent="0.2">
      <c r="A140" s="112" t="s">
        <v>283</v>
      </c>
      <c r="B140" s="51">
        <v>131</v>
      </c>
      <c r="C140" s="51" t="s">
        <v>284</v>
      </c>
      <c r="D140" s="33"/>
      <c r="E140" s="85"/>
      <c r="F140" s="85"/>
      <c r="G140" s="85"/>
      <c r="H140" s="85"/>
      <c r="I140" s="85"/>
      <c r="J140" s="85"/>
      <c r="K140" s="85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85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</row>
    <row r="141" spans="1:55" s="31" customFormat="1" ht="24" customHeight="1" x14ac:dyDescent="0.2">
      <c r="A141" s="112" t="s">
        <v>285</v>
      </c>
      <c r="B141" s="51">
        <v>132</v>
      </c>
      <c r="C141" s="51" t="s">
        <v>286</v>
      </c>
      <c r="D141" s="30"/>
      <c r="E141" s="85">
        <v>818465.7</v>
      </c>
      <c r="F141" s="85">
        <v>134009.79999999999</v>
      </c>
      <c r="G141" s="85">
        <v>314776.09999999998</v>
      </c>
      <c r="H141" s="85">
        <v>156263.5</v>
      </c>
      <c r="I141" s="85">
        <v>213416.3</v>
      </c>
      <c r="J141" s="85">
        <v>22092.3</v>
      </c>
      <c r="K141" s="85">
        <v>46828.1</v>
      </c>
      <c r="L141" s="85">
        <v>134009.79999999999</v>
      </c>
      <c r="M141" s="85">
        <v>357925.5</v>
      </c>
      <c r="N141" s="85">
        <v>391817.9</v>
      </c>
      <c r="O141" s="85">
        <v>448785.9</v>
      </c>
      <c r="P141" s="85">
        <v>485677.5</v>
      </c>
      <c r="Q141" s="85">
        <v>517212.7</v>
      </c>
      <c r="R141" s="85">
        <v>605049.4</v>
      </c>
      <c r="S141" s="85">
        <v>650652.6</v>
      </c>
      <c r="T141" s="85">
        <v>713057.3</v>
      </c>
      <c r="U141" s="85">
        <v>818465.7</v>
      </c>
      <c r="V141" s="85">
        <v>902415.1</v>
      </c>
      <c r="W141" s="85">
        <v>152068.79999999999</v>
      </c>
      <c r="X141" s="85">
        <v>342837.6</v>
      </c>
      <c r="Y141" s="85">
        <v>226742.6</v>
      </c>
      <c r="Z141" s="85">
        <v>180766.1</v>
      </c>
      <c r="AA141" s="85">
        <v>40718</v>
      </c>
      <c r="AB141" s="85">
        <v>89774.7</v>
      </c>
      <c r="AC141" s="85">
        <v>152068.79999999999</v>
      </c>
      <c r="AD141" s="85">
        <v>342709.2</v>
      </c>
      <c r="AE141" s="85">
        <v>410586.1</v>
      </c>
      <c r="AF141" s="85">
        <v>494906.4</v>
      </c>
      <c r="AG141" s="85">
        <v>579434.5</v>
      </c>
      <c r="AH141" s="85">
        <v>635087</v>
      </c>
      <c r="AI141" s="85">
        <v>721649</v>
      </c>
      <c r="AJ141" s="85">
        <v>779234.1</v>
      </c>
      <c r="AK141" s="85">
        <v>827948.1</v>
      </c>
      <c r="AL141" s="85">
        <v>902415.1</v>
      </c>
      <c r="AM141" s="85">
        <v>1341238.7</v>
      </c>
      <c r="AN141" s="85">
        <v>158158.79999999999</v>
      </c>
      <c r="AO141" s="85">
        <v>565995.30000000005</v>
      </c>
      <c r="AP141" s="85">
        <v>237323.7</v>
      </c>
      <c r="AQ141" s="85">
        <v>379760.9</v>
      </c>
      <c r="AR141" s="85">
        <v>38840</v>
      </c>
      <c r="AS141" s="85">
        <v>68539.399999999994</v>
      </c>
      <c r="AT141" s="85">
        <v>158158.79999999999</v>
      </c>
      <c r="AU141" s="85">
        <v>589778.80000000005</v>
      </c>
      <c r="AV141" s="85">
        <v>651527.19999999995</v>
      </c>
      <c r="AW141" s="85">
        <v>724154.1</v>
      </c>
      <c r="AX141" s="85">
        <v>758028.80000000005</v>
      </c>
      <c r="AY141" s="85">
        <v>815238.8</v>
      </c>
      <c r="AZ141" s="85">
        <v>961477.8</v>
      </c>
      <c r="BA141" s="85">
        <v>1097151.3999999999</v>
      </c>
      <c r="BB141" s="85">
        <v>1213235.7</v>
      </c>
      <c r="BC141" s="85">
        <v>1341238.7</v>
      </c>
    </row>
    <row r="142" spans="1:55" s="31" customFormat="1" ht="14.1" customHeight="1" x14ac:dyDescent="0.2">
      <c r="A142" s="112" t="s">
        <v>287</v>
      </c>
      <c r="B142" s="51">
        <v>133</v>
      </c>
      <c r="C142" s="51" t="s">
        <v>288</v>
      </c>
      <c r="D142" s="30"/>
      <c r="E142" s="85">
        <v>192259.6</v>
      </c>
      <c r="F142" s="85">
        <v>0</v>
      </c>
      <c r="G142" s="85">
        <v>192259.6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  <c r="M142" s="85">
        <v>192259.6</v>
      </c>
      <c r="N142" s="85">
        <v>192259.6</v>
      </c>
      <c r="O142" s="85">
        <v>192259.6</v>
      </c>
      <c r="P142" s="85">
        <v>192259.6</v>
      </c>
      <c r="Q142" s="85">
        <v>192259.6</v>
      </c>
      <c r="R142" s="85">
        <v>192259.6</v>
      </c>
      <c r="S142" s="85">
        <v>192259.6</v>
      </c>
      <c r="T142" s="85">
        <v>192259.6</v>
      </c>
      <c r="U142" s="85">
        <v>192259.6</v>
      </c>
      <c r="V142" s="85">
        <v>123242.3</v>
      </c>
      <c r="W142" s="85">
        <v>0</v>
      </c>
      <c r="X142" s="85">
        <v>123242.3</v>
      </c>
      <c r="Y142" s="85">
        <v>0</v>
      </c>
      <c r="Z142" s="85">
        <v>0</v>
      </c>
      <c r="AA142" s="85">
        <v>0</v>
      </c>
      <c r="AB142" s="85">
        <v>0</v>
      </c>
      <c r="AC142" s="85">
        <v>0</v>
      </c>
      <c r="AD142" s="85">
        <v>123242.3</v>
      </c>
      <c r="AE142" s="85">
        <v>123242.3</v>
      </c>
      <c r="AF142" s="85">
        <v>123242.3</v>
      </c>
      <c r="AG142" s="85">
        <v>123242.3</v>
      </c>
      <c r="AH142" s="85">
        <v>123242.3</v>
      </c>
      <c r="AI142" s="85">
        <v>123242.3</v>
      </c>
      <c r="AJ142" s="85">
        <v>123242.3</v>
      </c>
      <c r="AK142" s="85">
        <v>123242.3</v>
      </c>
      <c r="AL142" s="85">
        <v>123242.3</v>
      </c>
      <c r="AM142" s="85">
        <v>342261.8</v>
      </c>
      <c r="AN142" s="85">
        <v>0</v>
      </c>
      <c r="AO142" s="85">
        <v>342261.8</v>
      </c>
      <c r="AP142" s="85">
        <v>0</v>
      </c>
      <c r="AQ142" s="85">
        <v>0</v>
      </c>
      <c r="AR142" s="85">
        <v>0</v>
      </c>
      <c r="AS142" s="85">
        <v>0</v>
      </c>
      <c r="AT142" s="85">
        <v>0</v>
      </c>
      <c r="AU142" s="85">
        <v>342261.8</v>
      </c>
      <c r="AV142" s="85">
        <v>342261.8</v>
      </c>
      <c r="AW142" s="85">
        <v>342261.8</v>
      </c>
      <c r="AX142" s="85">
        <v>342261.8</v>
      </c>
      <c r="AY142" s="85">
        <v>342261.8</v>
      </c>
      <c r="AZ142" s="85">
        <v>342261.8</v>
      </c>
      <c r="BA142" s="85">
        <v>342261.8</v>
      </c>
      <c r="BB142" s="85">
        <v>342261.8</v>
      </c>
      <c r="BC142" s="85">
        <v>342261.8</v>
      </c>
    </row>
    <row r="143" spans="1:55" s="31" customFormat="1" ht="12.95" customHeight="1" x14ac:dyDescent="0.2">
      <c r="A143" s="112" t="s">
        <v>289</v>
      </c>
      <c r="B143" s="51">
        <v>134</v>
      </c>
      <c r="C143" s="51" t="s">
        <v>290</v>
      </c>
      <c r="D143" s="33"/>
      <c r="E143" s="85">
        <v>192259.6</v>
      </c>
      <c r="F143" s="85">
        <v>0</v>
      </c>
      <c r="G143" s="85">
        <v>192259.6</v>
      </c>
      <c r="H143" s="85">
        <v>0</v>
      </c>
      <c r="I143" s="85">
        <v>0</v>
      </c>
      <c r="J143" s="85"/>
      <c r="K143" s="85"/>
      <c r="L143" s="85"/>
      <c r="M143" s="85">
        <v>192259.6</v>
      </c>
      <c r="N143" s="85">
        <v>192259.6</v>
      </c>
      <c r="O143" s="85">
        <v>192259.6</v>
      </c>
      <c r="P143" s="85">
        <v>192259.6</v>
      </c>
      <c r="Q143" s="85">
        <v>192259.6</v>
      </c>
      <c r="R143" s="85">
        <v>192259.6</v>
      </c>
      <c r="S143" s="85">
        <v>192259.6</v>
      </c>
      <c r="T143" s="85">
        <v>192259.6</v>
      </c>
      <c r="U143" s="85">
        <v>192259.6</v>
      </c>
      <c r="V143" s="85">
        <v>123242.3</v>
      </c>
      <c r="W143" s="85">
        <v>0</v>
      </c>
      <c r="X143" s="85">
        <v>123242.3</v>
      </c>
      <c r="Y143" s="85">
        <v>0</v>
      </c>
      <c r="Z143" s="85">
        <v>0</v>
      </c>
      <c r="AA143" s="85"/>
      <c r="AB143" s="85"/>
      <c r="AC143" s="85"/>
      <c r="AD143" s="85">
        <v>123242.3</v>
      </c>
      <c r="AE143" s="85">
        <v>123242.3</v>
      </c>
      <c r="AF143" s="85">
        <v>123242.3</v>
      </c>
      <c r="AG143" s="85">
        <v>123242.3</v>
      </c>
      <c r="AH143" s="85">
        <v>123242.3</v>
      </c>
      <c r="AI143" s="85">
        <v>123242.3</v>
      </c>
      <c r="AJ143" s="85">
        <v>123242.3</v>
      </c>
      <c r="AK143" s="85">
        <v>123242.3</v>
      </c>
      <c r="AL143" s="85">
        <v>123242.3</v>
      </c>
      <c r="AM143" s="85">
        <v>342261.8</v>
      </c>
      <c r="AN143" s="85"/>
      <c r="AO143" s="85">
        <v>342261.8</v>
      </c>
      <c r="AP143" s="85">
        <v>0</v>
      </c>
      <c r="AQ143" s="85">
        <v>0</v>
      </c>
      <c r="AR143" s="85"/>
      <c r="AS143" s="85"/>
      <c r="AT143" s="85"/>
      <c r="AU143" s="85">
        <v>342261.8</v>
      </c>
      <c r="AV143" s="85">
        <v>342261.8</v>
      </c>
      <c r="AW143" s="85">
        <v>342261.8</v>
      </c>
      <c r="AX143" s="85">
        <v>342261.8</v>
      </c>
      <c r="AY143" s="85">
        <v>342261.8</v>
      </c>
      <c r="AZ143" s="85">
        <v>342261.8</v>
      </c>
      <c r="BA143" s="85">
        <v>342261.8</v>
      </c>
      <c r="BB143" s="85">
        <v>342261.8</v>
      </c>
      <c r="BC143" s="85">
        <v>342261.8</v>
      </c>
    </row>
    <row r="144" spans="1:55" s="31" customFormat="1" ht="24" customHeight="1" x14ac:dyDescent="0.2">
      <c r="A144" s="112" t="s">
        <v>473</v>
      </c>
      <c r="B144" s="51"/>
      <c r="C144" s="51" t="s">
        <v>474</v>
      </c>
      <c r="D144" s="33"/>
      <c r="E144" s="85">
        <v>31715.7</v>
      </c>
      <c r="F144" s="85">
        <v>2822.7</v>
      </c>
      <c r="G144" s="85">
        <v>2970.1</v>
      </c>
      <c r="H144" s="85">
        <v>2770.9</v>
      </c>
      <c r="I144" s="85">
        <v>23152</v>
      </c>
      <c r="J144" s="85">
        <v>1139.5999999999999</v>
      </c>
      <c r="K144" s="85">
        <v>1978.4</v>
      </c>
      <c r="L144" s="85">
        <v>2822.7</v>
      </c>
      <c r="M144" s="85">
        <v>3683.8</v>
      </c>
      <c r="N144" s="85">
        <v>4981.3</v>
      </c>
      <c r="O144" s="85">
        <v>5792.8</v>
      </c>
      <c r="P144" s="85">
        <v>6553.7</v>
      </c>
      <c r="Q144" s="85">
        <v>7310.8</v>
      </c>
      <c r="R144" s="85">
        <v>8563.7000000000007</v>
      </c>
      <c r="S144" s="85">
        <v>11587</v>
      </c>
      <c r="T144" s="85">
        <v>21174.799999999999</v>
      </c>
      <c r="U144" s="85">
        <v>31715.7</v>
      </c>
      <c r="V144" s="85">
        <v>115485.5</v>
      </c>
      <c r="W144" s="85">
        <v>28427.3</v>
      </c>
      <c r="X144" s="85">
        <v>28429</v>
      </c>
      <c r="Y144" s="85">
        <v>27704.5</v>
      </c>
      <c r="Z144" s="85">
        <v>30924.7</v>
      </c>
      <c r="AA144" s="85">
        <v>10085.799999999999</v>
      </c>
      <c r="AB144" s="85">
        <v>19695.7</v>
      </c>
      <c r="AC144" s="85">
        <v>28427.3</v>
      </c>
      <c r="AD144" s="85">
        <v>38569.800000000003</v>
      </c>
      <c r="AE144" s="85">
        <v>47852.3</v>
      </c>
      <c r="AF144" s="85">
        <v>56856.3</v>
      </c>
      <c r="AG144" s="85">
        <v>65804.899999999994</v>
      </c>
      <c r="AH144" s="85">
        <v>75015.3</v>
      </c>
      <c r="AI144" s="85">
        <v>84560.8</v>
      </c>
      <c r="AJ144" s="85">
        <v>94525.2</v>
      </c>
      <c r="AK144" s="85">
        <v>104757.4</v>
      </c>
      <c r="AL144" s="85">
        <v>115485.5</v>
      </c>
      <c r="AM144" s="85">
        <v>157563.79999999999</v>
      </c>
      <c r="AN144" s="85">
        <v>36224.9</v>
      </c>
      <c r="AO144" s="85">
        <v>40901.800000000003</v>
      </c>
      <c r="AP144" s="85">
        <v>39706.6</v>
      </c>
      <c r="AQ144" s="85">
        <v>40730.5</v>
      </c>
      <c r="AR144" s="85">
        <v>12040.7</v>
      </c>
      <c r="AS144" s="85">
        <v>24604.7</v>
      </c>
      <c r="AT144" s="85">
        <v>36224.9</v>
      </c>
      <c r="AU144" s="85">
        <v>49465.9</v>
      </c>
      <c r="AV144" s="85">
        <v>62975.3</v>
      </c>
      <c r="AW144" s="85">
        <v>77126.7</v>
      </c>
      <c r="AX144" s="85">
        <v>90844.800000000003</v>
      </c>
      <c r="AY144" s="85">
        <v>103930.6</v>
      </c>
      <c r="AZ144" s="85">
        <v>116833.3</v>
      </c>
      <c r="BA144" s="85">
        <v>129406.39999999999</v>
      </c>
      <c r="BB144" s="85">
        <v>142990.5</v>
      </c>
      <c r="BC144" s="85">
        <v>157563.79999999999</v>
      </c>
    </row>
    <row r="145" spans="1:55" s="31" customFormat="1" ht="12.95" customHeight="1" x14ac:dyDescent="0.2">
      <c r="A145" s="112" t="s">
        <v>291</v>
      </c>
      <c r="B145" s="51">
        <v>135</v>
      </c>
      <c r="C145" s="51" t="s">
        <v>292</v>
      </c>
      <c r="D145" s="30"/>
      <c r="E145" s="85">
        <v>326697.09999999998</v>
      </c>
      <c r="F145" s="85">
        <v>70676.600000000006</v>
      </c>
      <c r="G145" s="85">
        <v>85945</v>
      </c>
      <c r="H145" s="85">
        <v>71323.600000000006</v>
      </c>
      <c r="I145" s="85">
        <v>98751.9</v>
      </c>
      <c r="J145" s="85">
        <v>19573.3</v>
      </c>
      <c r="K145" s="85">
        <v>42167.8</v>
      </c>
      <c r="L145" s="85">
        <v>70676.600000000006</v>
      </c>
      <c r="M145" s="85">
        <v>100360.9</v>
      </c>
      <c r="N145" s="85">
        <v>127760.5</v>
      </c>
      <c r="O145" s="85">
        <v>156621.6</v>
      </c>
      <c r="P145" s="85">
        <v>165590.29999999999</v>
      </c>
      <c r="Q145" s="85">
        <v>189613.9</v>
      </c>
      <c r="R145" s="85">
        <v>227945.2</v>
      </c>
      <c r="S145" s="85">
        <v>261788.6</v>
      </c>
      <c r="T145" s="85">
        <v>309803.09999999998</v>
      </c>
      <c r="U145" s="85">
        <v>326697.09999999998</v>
      </c>
      <c r="V145" s="85">
        <v>305763.8</v>
      </c>
      <c r="W145" s="85">
        <v>65568.399999999994</v>
      </c>
      <c r="X145" s="85">
        <v>134416.1</v>
      </c>
      <c r="Y145" s="85">
        <v>41860.6</v>
      </c>
      <c r="Z145" s="85">
        <v>63918.7</v>
      </c>
      <c r="AA145" s="85">
        <v>23122.5</v>
      </c>
      <c r="AB145" s="85">
        <v>44949.599999999999</v>
      </c>
      <c r="AC145" s="85">
        <v>65568.399999999994</v>
      </c>
      <c r="AD145" s="85">
        <v>110419.1</v>
      </c>
      <c r="AE145" s="85">
        <v>157031.79999999999</v>
      </c>
      <c r="AF145" s="85">
        <v>199984.5</v>
      </c>
      <c r="AG145" s="85">
        <v>217193</v>
      </c>
      <c r="AH145" s="85">
        <v>229020</v>
      </c>
      <c r="AI145" s="85">
        <v>241845.1</v>
      </c>
      <c r="AJ145" s="85">
        <v>265323.8</v>
      </c>
      <c r="AK145" s="85">
        <v>292559.8</v>
      </c>
      <c r="AL145" s="85">
        <v>305763.8</v>
      </c>
      <c r="AM145" s="85">
        <v>376709.4</v>
      </c>
      <c r="AN145" s="85">
        <v>68578.100000000006</v>
      </c>
      <c r="AO145" s="85">
        <v>110898.6</v>
      </c>
      <c r="AP145" s="85">
        <v>109254.6</v>
      </c>
      <c r="AQ145" s="85">
        <v>87978.1</v>
      </c>
      <c r="AR145" s="85">
        <v>15678.5</v>
      </c>
      <c r="AS145" s="85">
        <v>19489.8</v>
      </c>
      <c r="AT145" s="85">
        <v>68578.100000000006</v>
      </c>
      <c r="AU145" s="85">
        <v>125090.8</v>
      </c>
      <c r="AV145" s="85">
        <v>158214.1</v>
      </c>
      <c r="AW145" s="85">
        <v>179476.7</v>
      </c>
      <c r="AX145" s="85">
        <v>193105.4</v>
      </c>
      <c r="AY145" s="85">
        <v>204412.9</v>
      </c>
      <c r="AZ145" s="85">
        <v>288731.3</v>
      </c>
      <c r="BA145" s="85">
        <v>300509.09999999998</v>
      </c>
      <c r="BB145" s="85">
        <v>346066</v>
      </c>
      <c r="BC145" s="85">
        <v>376709.4</v>
      </c>
    </row>
    <row r="146" spans="1:55" s="31" customFormat="1" ht="24" customHeight="1" x14ac:dyDescent="0.2">
      <c r="A146" s="112" t="s">
        <v>768</v>
      </c>
      <c r="B146" s="51">
        <v>136</v>
      </c>
      <c r="C146" s="51" t="s">
        <v>293</v>
      </c>
      <c r="D146" s="33"/>
      <c r="E146" s="85"/>
      <c r="F146" s="85"/>
      <c r="G146" s="85"/>
      <c r="H146" s="85"/>
      <c r="I146" s="85"/>
      <c r="J146" s="85"/>
      <c r="K146" s="85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85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</row>
    <row r="147" spans="1:55" s="31" customFormat="1" ht="12.95" customHeight="1" x14ac:dyDescent="0.2">
      <c r="A147" s="112" t="s">
        <v>294</v>
      </c>
      <c r="B147" s="51">
        <v>137</v>
      </c>
      <c r="C147" s="51" t="s">
        <v>295</v>
      </c>
      <c r="D147" s="33"/>
      <c r="E147" s="85">
        <v>314843.2</v>
      </c>
      <c r="F147" s="85">
        <v>68211.600000000006</v>
      </c>
      <c r="G147" s="85">
        <v>83660.3</v>
      </c>
      <c r="H147" s="85">
        <v>68898.2</v>
      </c>
      <c r="I147" s="85">
        <v>94073.1</v>
      </c>
      <c r="J147" s="85">
        <v>18682.5</v>
      </c>
      <c r="K147" s="85">
        <v>40542.5</v>
      </c>
      <c r="L147" s="85">
        <v>68211.600000000006</v>
      </c>
      <c r="M147" s="85">
        <v>96799.5</v>
      </c>
      <c r="N147" s="85">
        <v>123679.8</v>
      </c>
      <c r="O147" s="85">
        <v>151871.9</v>
      </c>
      <c r="P147" s="85">
        <v>158295.79999999999</v>
      </c>
      <c r="Q147" s="85">
        <v>183504.1</v>
      </c>
      <c r="R147" s="85">
        <v>220770.1</v>
      </c>
      <c r="S147" s="85">
        <v>252691.7</v>
      </c>
      <c r="T147" s="85">
        <v>299927.2</v>
      </c>
      <c r="U147" s="85">
        <v>314843.2</v>
      </c>
      <c r="V147" s="85">
        <v>279293.09999999998</v>
      </c>
      <c r="W147" s="85">
        <v>61322.6</v>
      </c>
      <c r="X147" s="85">
        <v>127123.5</v>
      </c>
      <c r="Y147" s="85">
        <v>33938.1</v>
      </c>
      <c r="Z147" s="85">
        <v>56908.9</v>
      </c>
      <c r="AA147" s="85">
        <v>21411.5</v>
      </c>
      <c r="AB147" s="85">
        <v>42061.3</v>
      </c>
      <c r="AC147" s="85">
        <v>61322.6</v>
      </c>
      <c r="AD147" s="85">
        <v>103586.6</v>
      </c>
      <c r="AE147" s="85">
        <v>148217.79999999999</v>
      </c>
      <c r="AF147" s="85">
        <v>188446.1</v>
      </c>
      <c r="AG147" s="85">
        <v>202941.4</v>
      </c>
      <c r="AH147" s="85">
        <v>212194.9</v>
      </c>
      <c r="AI147" s="85">
        <v>222384.2</v>
      </c>
      <c r="AJ147" s="85">
        <v>243066.7</v>
      </c>
      <c r="AK147" s="85">
        <v>268608.09999999998</v>
      </c>
      <c r="AL147" s="85">
        <v>279293.09999999998</v>
      </c>
      <c r="AM147" s="85">
        <v>328103.40000000002</v>
      </c>
      <c r="AN147" s="85">
        <v>62002.5</v>
      </c>
      <c r="AO147" s="85">
        <v>99487.7</v>
      </c>
      <c r="AP147" s="85">
        <v>79156.5</v>
      </c>
      <c r="AQ147" s="85">
        <v>87456.7</v>
      </c>
      <c r="AR147" s="85">
        <v>13519.7</v>
      </c>
      <c r="AS147" s="85">
        <v>14887.6</v>
      </c>
      <c r="AT147" s="85">
        <v>62002.5</v>
      </c>
      <c r="AU147" s="85">
        <v>114797.4</v>
      </c>
      <c r="AV147" s="85">
        <v>145234.5</v>
      </c>
      <c r="AW147" s="85">
        <v>161490.20000000001</v>
      </c>
      <c r="AX147" s="85">
        <v>166639.1</v>
      </c>
      <c r="AY147" s="85">
        <v>170090.8</v>
      </c>
      <c r="AZ147" s="85">
        <v>240646.7</v>
      </c>
      <c r="BA147" s="85">
        <v>264403.20000000001</v>
      </c>
      <c r="BB147" s="85">
        <v>306395.8</v>
      </c>
      <c r="BC147" s="85">
        <v>328103.40000000002</v>
      </c>
    </row>
    <row r="148" spans="1:55" s="31" customFormat="1" ht="12.95" customHeight="1" x14ac:dyDescent="0.2">
      <c r="A148" s="112" t="s">
        <v>296</v>
      </c>
      <c r="B148" s="51">
        <v>138</v>
      </c>
      <c r="C148" s="51" t="s">
        <v>297</v>
      </c>
      <c r="D148" s="33"/>
      <c r="E148" s="85">
        <v>11853.9</v>
      </c>
      <c r="F148" s="85">
        <v>2465</v>
      </c>
      <c r="G148" s="85">
        <v>2284.6999999999998</v>
      </c>
      <c r="H148" s="85">
        <v>2425.4</v>
      </c>
      <c r="I148" s="85">
        <v>4678.8</v>
      </c>
      <c r="J148" s="85">
        <v>890.8</v>
      </c>
      <c r="K148" s="85">
        <v>1625.3</v>
      </c>
      <c r="L148" s="85">
        <v>2465</v>
      </c>
      <c r="M148" s="85">
        <v>3561.4</v>
      </c>
      <c r="N148" s="85">
        <v>4080.7</v>
      </c>
      <c r="O148" s="85">
        <v>4749.7</v>
      </c>
      <c r="P148" s="85">
        <v>7294.5</v>
      </c>
      <c r="Q148" s="85">
        <v>6109.8</v>
      </c>
      <c r="R148" s="85">
        <v>7175.1</v>
      </c>
      <c r="S148" s="85">
        <v>9096.9</v>
      </c>
      <c r="T148" s="85">
        <v>9875.9</v>
      </c>
      <c r="U148" s="85">
        <v>11853.9</v>
      </c>
      <c r="V148" s="85">
        <v>26470.7</v>
      </c>
      <c r="W148" s="85">
        <v>4245.8</v>
      </c>
      <c r="X148" s="85">
        <v>7292.6</v>
      </c>
      <c r="Y148" s="85">
        <v>7922.5</v>
      </c>
      <c r="Z148" s="85">
        <v>7009.8</v>
      </c>
      <c r="AA148" s="85">
        <v>1711</v>
      </c>
      <c r="AB148" s="85">
        <v>2888.3</v>
      </c>
      <c r="AC148" s="85">
        <v>4245.8</v>
      </c>
      <c r="AD148" s="85">
        <v>6832.5</v>
      </c>
      <c r="AE148" s="85">
        <v>8814</v>
      </c>
      <c r="AF148" s="85">
        <v>11538.4</v>
      </c>
      <c r="AG148" s="85">
        <v>14251.6</v>
      </c>
      <c r="AH148" s="85">
        <v>16825.099999999999</v>
      </c>
      <c r="AI148" s="85">
        <v>19460.900000000001</v>
      </c>
      <c r="AJ148" s="85">
        <v>22257.1</v>
      </c>
      <c r="AK148" s="85">
        <v>23951.7</v>
      </c>
      <c r="AL148" s="85">
        <v>26470.7</v>
      </c>
      <c r="AM148" s="85">
        <v>48606</v>
      </c>
      <c r="AN148" s="85">
        <v>6575.6</v>
      </c>
      <c r="AO148" s="85">
        <v>11410.9</v>
      </c>
      <c r="AP148" s="85">
        <v>30098.1</v>
      </c>
      <c r="AQ148" s="85">
        <v>521.4</v>
      </c>
      <c r="AR148" s="85">
        <v>2158.8000000000002</v>
      </c>
      <c r="AS148" s="85">
        <v>4602.2</v>
      </c>
      <c r="AT148" s="85">
        <v>6575.6</v>
      </c>
      <c r="AU148" s="85">
        <v>10293.4</v>
      </c>
      <c r="AV148" s="85">
        <v>12979.6</v>
      </c>
      <c r="AW148" s="85">
        <v>17986.5</v>
      </c>
      <c r="AX148" s="85">
        <v>26466.3</v>
      </c>
      <c r="AY148" s="85">
        <v>34322.1</v>
      </c>
      <c r="AZ148" s="85">
        <v>48084.6</v>
      </c>
      <c r="BA148" s="85">
        <v>36105.9</v>
      </c>
      <c r="BB148" s="85">
        <v>39670.199999999997</v>
      </c>
      <c r="BC148" s="85">
        <v>48606</v>
      </c>
    </row>
    <row r="149" spans="1:55" s="31" customFormat="1" ht="12.95" customHeight="1" x14ac:dyDescent="0.2">
      <c r="A149" s="112" t="s">
        <v>298</v>
      </c>
      <c r="B149" s="51">
        <v>139</v>
      </c>
      <c r="C149" s="51" t="s">
        <v>299</v>
      </c>
      <c r="D149" s="33"/>
      <c r="E149" s="85"/>
      <c r="F149" s="85"/>
      <c r="G149" s="85"/>
      <c r="H149" s="85"/>
      <c r="I149" s="85">
        <v>0</v>
      </c>
      <c r="J149" s="85"/>
      <c r="K149" s="85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85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</row>
    <row r="150" spans="1:55" s="31" customFormat="1" ht="12.95" customHeight="1" x14ac:dyDescent="0.2">
      <c r="A150" s="55" t="s">
        <v>468</v>
      </c>
      <c r="B150" s="51">
        <v>140</v>
      </c>
      <c r="C150" s="51" t="s">
        <v>301</v>
      </c>
      <c r="D150" s="33"/>
      <c r="E150" s="85">
        <v>31671.5</v>
      </c>
      <c r="F150" s="85">
        <v>3994.7</v>
      </c>
      <c r="G150" s="85">
        <v>1438</v>
      </c>
      <c r="H150" s="85">
        <v>2894.2</v>
      </c>
      <c r="I150" s="85">
        <v>23344.6</v>
      </c>
      <c r="J150" s="85">
        <v>495.9</v>
      </c>
      <c r="K150" s="85">
        <v>1349.2</v>
      </c>
      <c r="L150" s="85">
        <v>3994.7</v>
      </c>
      <c r="M150" s="85">
        <v>4329.1000000000004</v>
      </c>
      <c r="N150" s="85">
        <v>5669.2</v>
      </c>
      <c r="O150" s="85">
        <v>5432.7</v>
      </c>
      <c r="P150" s="85">
        <v>4390.2</v>
      </c>
      <c r="Q150" s="85">
        <v>6943.8</v>
      </c>
      <c r="R150" s="85">
        <v>8326.9</v>
      </c>
      <c r="S150" s="85">
        <v>9418.7999999999993</v>
      </c>
      <c r="T150" s="85">
        <v>11766.7</v>
      </c>
      <c r="U150" s="85">
        <v>31671.5</v>
      </c>
      <c r="V150" s="85">
        <v>69226.3</v>
      </c>
      <c r="W150" s="85">
        <v>11694</v>
      </c>
      <c r="X150" s="85">
        <v>22191.5</v>
      </c>
      <c r="Y150" s="85">
        <v>19968</v>
      </c>
      <c r="Z150" s="85">
        <v>15372.8</v>
      </c>
      <c r="AA150" s="85">
        <v>3385.3</v>
      </c>
      <c r="AB150" s="85">
        <v>9216.5</v>
      </c>
      <c r="AC150" s="85">
        <v>11694</v>
      </c>
      <c r="AD150" s="85">
        <v>19612</v>
      </c>
      <c r="AE150" s="85">
        <v>28498.400000000001</v>
      </c>
      <c r="AF150" s="85">
        <v>33885.5</v>
      </c>
      <c r="AG150" s="85">
        <v>39517.1</v>
      </c>
      <c r="AH150" s="85">
        <v>45251.1</v>
      </c>
      <c r="AI150" s="85">
        <v>53853.5</v>
      </c>
      <c r="AJ150" s="85">
        <v>59991.1</v>
      </c>
      <c r="AK150" s="85">
        <v>64671.9</v>
      </c>
      <c r="AL150" s="85">
        <v>69226.3</v>
      </c>
      <c r="AM150" s="85">
        <v>84130.4</v>
      </c>
      <c r="AN150" s="85">
        <v>21308.3</v>
      </c>
      <c r="AO150" s="85">
        <v>16610.400000000001</v>
      </c>
      <c r="AP150" s="85">
        <v>18729.7</v>
      </c>
      <c r="AQ150" s="85">
        <v>27482</v>
      </c>
      <c r="AR150" s="85">
        <v>5642.6</v>
      </c>
      <c r="AS150" s="85">
        <v>14910.6</v>
      </c>
      <c r="AT150" s="85">
        <v>21308.3</v>
      </c>
      <c r="AU150" s="85">
        <v>26797.1</v>
      </c>
      <c r="AV150" s="85">
        <v>32117.3</v>
      </c>
      <c r="AW150" s="85">
        <v>37918.699999999997</v>
      </c>
      <c r="AX150" s="85">
        <v>43489.2</v>
      </c>
      <c r="AY150" s="85">
        <v>50069.2</v>
      </c>
      <c r="AZ150" s="85">
        <v>56648.4</v>
      </c>
      <c r="BA150" s="85">
        <v>61688.1</v>
      </c>
      <c r="BB150" s="85">
        <v>67790.2</v>
      </c>
      <c r="BC150" s="85">
        <v>84130.4</v>
      </c>
    </row>
    <row r="151" spans="1:55" s="31" customFormat="1" ht="12.95" customHeight="1" x14ac:dyDescent="0.2">
      <c r="A151" s="112" t="s">
        <v>300</v>
      </c>
      <c r="B151" s="51"/>
      <c r="C151" s="51" t="s">
        <v>467</v>
      </c>
      <c r="D151" s="33"/>
      <c r="E151" s="85">
        <v>5505.8</v>
      </c>
      <c r="F151" s="85">
        <v>1509.9</v>
      </c>
      <c r="G151" s="85">
        <v>-1230.3</v>
      </c>
      <c r="H151" s="85">
        <v>705</v>
      </c>
      <c r="I151" s="85">
        <v>4521.2</v>
      </c>
      <c r="J151" s="85">
        <v>604.70000000000005</v>
      </c>
      <c r="K151" s="85">
        <v>1053.9000000000001</v>
      </c>
      <c r="L151" s="85">
        <v>1509.9</v>
      </c>
      <c r="M151" s="85">
        <v>2186.8000000000002</v>
      </c>
      <c r="N151" s="85">
        <v>2371.6</v>
      </c>
      <c r="O151" s="85">
        <v>279.60000000000002</v>
      </c>
      <c r="P151" s="85">
        <v>102.9</v>
      </c>
      <c r="Q151" s="85">
        <v>464.4</v>
      </c>
      <c r="R151" s="85">
        <v>984.6</v>
      </c>
      <c r="S151" s="85">
        <v>1292.0999999999999</v>
      </c>
      <c r="T151" s="85">
        <v>1645.6</v>
      </c>
      <c r="U151" s="85">
        <v>5505.8</v>
      </c>
      <c r="V151" s="85">
        <v>3592.8</v>
      </c>
      <c r="W151" s="85">
        <v>982.5</v>
      </c>
      <c r="X151" s="85">
        <v>1148.4000000000001</v>
      </c>
      <c r="Y151" s="85">
        <v>331.9</v>
      </c>
      <c r="Z151" s="85">
        <v>1130</v>
      </c>
      <c r="AA151" s="85">
        <v>474</v>
      </c>
      <c r="AB151" s="85">
        <v>1012.5</v>
      </c>
      <c r="AC151" s="85">
        <v>982.5</v>
      </c>
      <c r="AD151" s="85">
        <v>1570.3</v>
      </c>
      <c r="AE151" s="85">
        <v>2114</v>
      </c>
      <c r="AF151" s="85">
        <v>2130.9</v>
      </c>
      <c r="AG151" s="85">
        <v>2137.5</v>
      </c>
      <c r="AH151" s="85">
        <v>2138.3000000000002</v>
      </c>
      <c r="AI151" s="85">
        <v>2462.8000000000002</v>
      </c>
      <c r="AJ151" s="85">
        <v>2493.3000000000002</v>
      </c>
      <c r="AK151" s="85">
        <v>3254</v>
      </c>
      <c r="AL151" s="85">
        <v>3592.8</v>
      </c>
      <c r="AM151" s="85">
        <v>6505.7</v>
      </c>
      <c r="AN151" s="85">
        <v>826.4</v>
      </c>
      <c r="AO151" s="85">
        <v>59.8</v>
      </c>
      <c r="AP151" s="85">
        <v>381.6</v>
      </c>
      <c r="AQ151" s="85">
        <v>5237.8999999999996</v>
      </c>
      <c r="AR151" s="85">
        <v>350</v>
      </c>
      <c r="AS151" s="85">
        <v>579</v>
      </c>
      <c r="AT151" s="85">
        <v>826.4</v>
      </c>
      <c r="AU151" s="85">
        <v>826.9</v>
      </c>
      <c r="AV151" s="85">
        <v>827.3</v>
      </c>
      <c r="AW151" s="85">
        <v>886.2</v>
      </c>
      <c r="AX151" s="85">
        <v>1104</v>
      </c>
      <c r="AY151" s="85">
        <v>1151.8</v>
      </c>
      <c r="AZ151" s="85">
        <v>1267.8</v>
      </c>
      <c r="BA151" s="85">
        <v>1285.5</v>
      </c>
      <c r="BB151" s="85">
        <v>1332.7</v>
      </c>
      <c r="BC151" s="85">
        <v>6505.7</v>
      </c>
    </row>
    <row r="152" spans="1:55" s="31" customFormat="1" ht="12.95" customHeight="1" x14ac:dyDescent="0.2">
      <c r="A152" s="112" t="s">
        <v>302</v>
      </c>
      <c r="B152" s="51">
        <v>141</v>
      </c>
      <c r="C152" s="51" t="s">
        <v>303</v>
      </c>
      <c r="D152" s="30"/>
      <c r="E152" s="85">
        <v>230616</v>
      </c>
      <c r="F152" s="85">
        <v>55005.9</v>
      </c>
      <c r="G152" s="85">
        <v>33393.699999999997</v>
      </c>
      <c r="H152" s="85">
        <v>78569.8</v>
      </c>
      <c r="I152" s="85">
        <v>63646.6</v>
      </c>
      <c r="J152" s="85">
        <v>278.8</v>
      </c>
      <c r="K152" s="85">
        <v>278.8</v>
      </c>
      <c r="L152" s="85">
        <v>55005.9</v>
      </c>
      <c r="M152" s="85">
        <v>55105.3</v>
      </c>
      <c r="N152" s="85">
        <v>58775.7</v>
      </c>
      <c r="O152" s="85">
        <v>88399.6</v>
      </c>
      <c r="P152" s="85">
        <v>116780.8</v>
      </c>
      <c r="Q152" s="85">
        <v>120620.2</v>
      </c>
      <c r="R152" s="85">
        <v>166969.4</v>
      </c>
      <c r="S152" s="85">
        <v>174306.5</v>
      </c>
      <c r="T152" s="85">
        <v>176407.5</v>
      </c>
      <c r="U152" s="85">
        <v>230616</v>
      </c>
      <c r="V152" s="85">
        <v>285104.40000000002</v>
      </c>
      <c r="W152" s="85">
        <v>45396.6</v>
      </c>
      <c r="X152" s="85">
        <v>33410.300000000003</v>
      </c>
      <c r="Y152" s="85">
        <v>136877.6</v>
      </c>
      <c r="Z152" s="85">
        <v>69419.899999999994</v>
      </c>
      <c r="AA152" s="85">
        <v>3650.4</v>
      </c>
      <c r="AB152" s="85">
        <v>14900.4</v>
      </c>
      <c r="AC152" s="85">
        <v>45396.6</v>
      </c>
      <c r="AD152" s="85">
        <v>49295.7</v>
      </c>
      <c r="AE152" s="85">
        <v>51847.3</v>
      </c>
      <c r="AF152" s="85">
        <v>78806.899999999994</v>
      </c>
      <c r="AG152" s="85">
        <v>131539.70000000001</v>
      </c>
      <c r="AH152" s="85">
        <v>160420</v>
      </c>
      <c r="AI152" s="85">
        <v>215684.5</v>
      </c>
      <c r="AJ152" s="85">
        <v>233658.4</v>
      </c>
      <c r="AK152" s="85">
        <v>239462.7</v>
      </c>
      <c r="AL152" s="85">
        <v>285104.40000000002</v>
      </c>
      <c r="AM152" s="85">
        <v>374067.6</v>
      </c>
      <c r="AN152" s="85">
        <v>31221.1</v>
      </c>
      <c r="AO152" s="85">
        <v>55262.9</v>
      </c>
      <c r="AP152" s="85">
        <v>69251.199999999997</v>
      </c>
      <c r="AQ152" s="85">
        <v>218332.4</v>
      </c>
      <c r="AR152" s="85">
        <v>5128.2</v>
      </c>
      <c r="AS152" s="85">
        <v>8955.2999999999993</v>
      </c>
      <c r="AT152" s="85">
        <v>31221.1</v>
      </c>
      <c r="AU152" s="85">
        <v>45336.3</v>
      </c>
      <c r="AV152" s="85">
        <v>55131.4</v>
      </c>
      <c r="AW152" s="85">
        <v>86484</v>
      </c>
      <c r="AX152" s="85">
        <v>87223.6</v>
      </c>
      <c r="AY152" s="85">
        <v>113412.5</v>
      </c>
      <c r="AZ152" s="85">
        <v>155735.20000000001</v>
      </c>
      <c r="BA152" s="85">
        <v>262000.5</v>
      </c>
      <c r="BB152" s="85">
        <v>312794.5</v>
      </c>
      <c r="BC152" s="85">
        <v>374067.6</v>
      </c>
    </row>
    <row r="153" spans="1:55" s="31" customFormat="1" ht="24" customHeight="1" x14ac:dyDescent="0.2">
      <c r="A153" s="112" t="s">
        <v>304</v>
      </c>
      <c r="B153" s="51">
        <v>142</v>
      </c>
      <c r="C153" s="51" t="s">
        <v>305</v>
      </c>
      <c r="D153" s="30"/>
      <c r="E153" s="85"/>
      <c r="F153" s="85"/>
      <c r="G153" s="85"/>
      <c r="H153" s="85"/>
      <c r="I153" s="85"/>
      <c r="J153" s="85"/>
      <c r="K153" s="85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85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</row>
    <row r="154" spans="1:55" s="31" customFormat="1" ht="24" customHeight="1" x14ac:dyDescent="0.2">
      <c r="A154" s="112" t="s">
        <v>306</v>
      </c>
      <c r="B154" s="51">
        <v>143</v>
      </c>
      <c r="C154" s="51" t="s">
        <v>307</v>
      </c>
      <c r="D154" s="33"/>
      <c r="E154" s="85"/>
      <c r="F154" s="85"/>
      <c r="G154" s="85"/>
      <c r="H154" s="85"/>
      <c r="I154" s="85"/>
      <c r="J154" s="85"/>
      <c r="K154" s="85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85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</row>
    <row r="155" spans="1:55" s="31" customFormat="1" ht="12.95" customHeight="1" x14ac:dyDescent="0.2">
      <c r="A155" s="112" t="s">
        <v>309</v>
      </c>
      <c r="B155" s="51">
        <v>144</v>
      </c>
      <c r="C155" s="51" t="s">
        <v>310</v>
      </c>
      <c r="D155" s="33"/>
      <c r="E155" s="85">
        <v>92486.2</v>
      </c>
      <c r="F155" s="85">
        <v>578.79999999999995</v>
      </c>
      <c r="G155" s="85">
        <v>7107.8</v>
      </c>
      <c r="H155" s="85">
        <v>45592.1</v>
      </c>
      <c r="I155" s="85">
        <v>39207.5</v>
      </c>
      <c r="J155" s="85">
        <v>278.8</v>
      </c>
      <c r="K155" s="85">
        <v>278.8</v>
      </c>
      <c r="L155" s="85">
        <v>578.79999999999995</v>
      </c>
      <c r="M155" s="85">
        <v>578.79999999999995</v>
      </c>
      <c r="N155" s="85">
        <v>4247.7</v>
      </c>
      <c r="O155" s="85">
        <v>7686.6</v>
      </c>
      <c r="P155" s="85">
        <v>36073.199999999997</v>
      </c>
      <c r="Q155" s="85">
        <v>39921.199999999997</v>
      </c>
      <c r="R155" s="85">
        <v>53278.7</v>
      </c>
      <c r="S155" s="85">
        <v>60935.9</v>
      </c>
      <c r="T155" s="85">
        <v>63037.7</v>
      </c>
      <c r="U155" s="85">
        <v>92486.2</v>
      </c>
      <c r="V155" s="85">
        <v>195583.7</v>
      </c>
      <c r="W155" s="85">
        <v>23245.4</v>
      </c>
      <c r="X155" s="85">
        <v>8659.9</v>
      </c>
      <c r="Y155" s="85">
        <v>112541</v>
      </c>
      <c r="Z155" s="85">
        <v>51137.4</v>
      </c>
      <c r="AA155" s="85">
        <v>4104.6000000000004</v>
      </c>
      <c r="AB155" s="85">
        <v>15327.5</v>
      </c>
      <c r="AC155" s="85">
        <v>23245.4</v>
      </c>
      <c r="AD155" s="85">
        <v>27145</v>
      </c>
      <c r="AE155" s="85">
        <v>29703.5</v>
      </c>
      <c r="AF155" s="85">
        <v>31905.3</v>
      </c>
      <c r="AG155" s="85">
        <v>84644.3</v>
      </c>
      <c r="AH155" s="85">
        <v>113524.1</v>
      </c>
      <c r="AI155" s="85">
        <v>144446.29999999999</v>
      </c>
      <c r="AJ155" s="85">
        <v>162420.20000000001</v>
      </c>
      <c r="AK155" s="85">
        <v>168226.5</v>
      </c>
      <c r="AL155" s="85">
        <v>195583.7</v>
      </c>
      <c r="AM155" s="85">
        <v>261088.3</v>
      </c>
      <c r="AN155" s="85">
        <v>16768</v>
      </c>
      <c r="AO155" s="85">
        <v>38659.1</v>
      </c>
      <c r="AP155" s="85">
        <v>53906.7</v>
      </c>
      <c r="AQ155" s="85">
        <v>151754.5</v>
      </c>
      <c r="AR155" s="85">
        <v>5128.2</v>
      </c>
      <c r="AS155" s="85">
        <v>8955.1</v>
      </c>
      <c r="AT155" s="85">
        <v>16768</v>
      </c>
      <c r="AU155" s="85">
        <v>31079.5</v>
      </c>
      <c r="AV155" s="85">
        <v>40964.800000000003</v>
      </c>
      <c r="AW155" s="85">
        <v>55427.1</v>
      </c>
      <c r="AX155" s="85">
        <v>56415.199999999997</v>
      </c>
      <c r="AY155" s="85">
        <v>82777.399999999994</v>
      </c>
      <c r="AZ155" s="85">
        <v>109333.8</v>
      </c>
      <c r="BA155" s="85">
        <v>186094.1</v>
      </c>
      <c r="BB155" s="85">
        <v>225393.5</v>
      </c>
      <c r="BC155" s="85">
        <v>261088.3</v>
      </c>
    </row>
    <row r="156" spans="1:55" s="31" customFormat="1" ht="12.95" customHeight="1" x14ac:dyDescent="0.2">
      <c r="A156" s="112" t="s">
        <v>296</v>
      </c>
      <c r="B156" s="51">
        <v>145</v>
      </c>
      <c r="C156" s="51" t="s">
        <v>311</v>
      </c>
      <c r="D156" s="33"/>
      <c r="E156" s="85"/>
      <c r="F156" s="85"/>
      <c r="G156" s="85"/>
      <c r="H156" s="85"/>
      <c r="I156" s="85"/>
      <c r="J156" s="85"/>
      <c r="K156" s="85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85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>
        <v>58920.1</v>
      </c>
      <c r="AN156" s="85"/>
      <c r="AO156" s="85"/>
      <c r="AP156" s="85"/>
      <c r="AQ156" s="85">
        <v>58920.1</v>
      </c>
      <c r="AR156" s="85"/>
      <c r="AS156" s="85"/>
      <c r="AT156" s="85"/>
      <c r="AU156" s="85"/>
      <c r="AV156" s="85"/>
      <c r="AW156" s="85"/>
      <c r="AX156" s="85"/>
      <c r="AY156" s="85"/>
      <c r="AZ156" s="85"/>
      <c r="BA156" s="85">
        <v>29592.6</v>
      </c>
      <c r="BB156" s="85">
        <v>41189.5</v>
      </c>
      <c r="BC156" s="85">
        <v>58920.1</v>
      </c>
    </row>
    <row r="157" spans="1:55" s="31" customFormat="1" ht="24" customHeight="1" x14ac:dyDescent="0.2">
      <c r="A157" s="112" t="s">
        <v>312</v>
      </c>
      <c r="B157" s="51">
        <v>146</v>
      </c>
      <c r="C157" s="51" t="s">
        <v>313</v>
      </c>
      <c r="D157" s="33"/>
      <c r="E157" s="85">
        <v>138129.79999999999</v>
      </c>
      <c r="F157" s="85">
        <v>54427.1</v>
      </c>
      <c r="G157" s="85">
        <v>26285.9</v>
      </c>
      <c r="H157" s="85">
        <v>32977.699999999997</v>
      </c>
      <c r="I157" s="85">
        <v>24439.1</v>
      </c>
      <c r="J157" s="85"/>
      <c r="K157" s="85"/>
      <c r="L157" s="85">
        <v>54427.1</v>
      </c>
      <c r="M157" s="85">
        <v>54526.5</v>
      </c>
      <c r="N157" s="85">
        <v>54528</v>
      </c>
      <c r="O157" s="85">
        <v>80713</v>
      </c>
      <c r="P157" s="85">
        <v>80707.600000000006</v>
      </c>
      <c r="Q157" s="85">
        <v>80699</v>
      </c>
      <c r="R157" s="85">
        <v>113690.7</v>
      </c>
      <c r="S157" s="85">
        <v>113370.6</v>
      </c>
      <c r="T157" s="85">
        <v>113369.8</v>
      </c>
      <c r="U157" s="85">
        <v>138129.79999999999</v>
      </c>
      <c r="V157" s="85">
        <v>89520.7</v>
      </c>
      <c r="W157" s="85">
        <v>22151.200000000001</v>
      </c>
      <c r="X157" s="85">
        <v>24750.400000000001</v>
      </c>
      <c r="Y157" s="85">
        <v>24336.6</v>
      </c>
      <c r="Z157" s="85">
        <v>18282.5</v>
      </c>
      <c r="AA157" s="85">
        <v>-454.2</v>
      </c>
      <c r="AB157" s="85">
        <v>-427.1</v>
      </c>
      <c r="AC157" s="85">
        <v>22151.200000000001</v>
      </c>
      <c r="AD157" s="85">
        <v>22150.7</v>
      </c>
      <c r="AE157" s="85">
        <v>22143.8</v>
      </c>
      <c r="AF157" s="85">
        <v>46901.599999999999</v>
      </c>
      <c r="AG157" s="85">
        <v>46895.4</v>
      </c>
      <c r="AH157" s="85">
        <v>46895.9</v>
      </c>
      <c r="AI157" s="85">
        <v>71238.2</v>
      </c>
      <c r="AJ157" s="85">
        <v>71238.2</v>
      </c>
      <c r="AK157" s="85">
        <v>71236.2</v>
      </c>
      <c r="AL157" s="85">
        <v>89520.7</v>
      </c>
      <c r="AM157" s="85">
        <v>54059.199999999997</v>
      </c>
      <c r="AN157" s="85">
        <v>14453.1</v>
      </c>
      <c r="AO157" s="85">
        <v>16603.8</v>
      </c>
      <c r="AP157" s="85">
        <v>15344.5</v>
      </c>
      <c r="AQ157" s="85">
        <v>7657.8</v>
      </c>
      <c r="AR157" s="85"/>
      <c r="AS157" s="85">
        <v>0.2</v>
      </c>
      <c r="AT157" s="85">
        <v>14453.1</v>
      </c>
      <c r="AU157" s="85">
        <v>14256.8</v>
      </c>
      <c r="AV157" s="85">
        <v>14166.6</v>
      </c>
      <c r="AW157" s="85">
        <v>31056.9</v>
      </c>
      <c r="AX157" s="85">
        <v>30808.400000000001</v>
      </c>
      <c r="AY157" s="85">
        <v>30635.1</v>
      </c>
      <c r="AZ157" s="85">
        <v>46401.4</v>
      </c>
      <c r="BA157" s="85">
        <v>46313.8</v>
      </c>
      <c r="BB157" s="85">
        <v>46211.5</v>
      </c>
      <c r="BC157" s="85">
        <v>54059.199999999997</v>
      </c>
    </row>
    <row r="158" spans="1:55" s="31" customFormat="1" ht="24" customHeight="1" x14ac:dyDescent="0.2">
      <c r="A158" s="112" t="s">
        <v>314</v>
      </c>
      <c r="B158" s="51">
        <v>147</v>
      </c>
      <c r="C158" s="51" t="s">
        <v>315</v>
      </c>
      <c r="D158" s="30"/>
      <c r="E158" s="85">
        <v>374274.8</v>
      </c>
      <c r="F158" s="85">
        <v>89738.7</v>
      </c>
      <c r="G158" s="85">
        <v>93228.5</v>
      </c>
      <c r="H158" s="85">
        <v>90616.7</v>
      </c>
      <c r="I158" s="85">
        <v>100690.9</v>
      </c>
      <c r="J158" s="85">
        <v>27756.5</v>
      </c>
      <c r="K158" s="85">
        <v>57597.1</v>
      </c>
      <c r="L158" s="85">
        <v>89738.7</v>
      </c>
      <c r="M158" s="85">
        <v>123327.5</v>
      </c>
      <c r="N158" s="85">
        <v>151956.79999999999</v>
      </c>
      <c r="O158" s="85">
        <v>182967.2</v>
      </c>
      <c r="P158" s="85">
        <v>216193.8</v>
      </c>
      <c r="Q158" s="85">
        <v>243421.5</v>
      </c>
      <c r="R158" s="85">
        <v>273583.90000000002</v>
      </c>
      <c r="S158" s="85">
        <v>305445.2</v>
      </c>
      <c r="T158" s="85">
        <v>336896.5</v>
      </c>
      <c r="U158" s="85">
        <v>374274.8</v>
      </c>
      <c r="V158" s="85">
        <v>383127.3</v>
      </c>
      <c r="W158" s="85">
        <v>84463.5</v>
      </c>
      <c r="X158" s="85">
        <v>96133.2</v>
      </c>
      <c r="Y158" s="85">
        <v>96975.6</v>
      </c>
      <c r="Z158" s="85">
        <v>105555</v>
      </c>
      <c r="AA158" s="85">
        <v>25571.3</v>
      </c>
      <c r="AB158" s="85">
        <v>55115</v>
      </c>
      <c r="AC158" s="85">
        <v>84463.5</v>
      </c>
      <c r="AD158" s="85">
        <v>116985.9</v>
      </c>
      <c r="AE158" s="85">
        <v>147652.29999999999</v>
      </c>
      <c r="AF158" s="85">
        <v>180596.7</v>
      </c>
      <c r="AG158" s="85">
        <v>213866</v>
      </c>
      <c r="AH158" s="85">
        <v>242913.2</v>
      </c>
      <c r="AI158" s="85">
        <v>277572.3</v>
      </c>
      <c r="AJ158" s="85">
        <v>311237.8</v>
      </c>
      <c r="AK158" s="85">
        <v>345948.6</v>
      </c>
      <c r="AL158" s="85">
        <v>383127.3</v>
      </c>
      <c r="AM158" s="85">
        <v>541712.9</v>
      </c>
      <c r="AN158" s="85">
        <v>105672</v>
      </c>
      <c r="AO158" s="85">
        <v>135049.79999999999</v>
      </c>
      <c r="AP158" s="85">
        <v>153965.20000000001</v>
      </c>
      <c r="AQ158" s="85">
        <v>147025.9</v>
      </c>
      <c r="AR158" s="85">
        <v>33100.5</v>
      </c>
      <c r="AS158" s="85">
        <v>68548.100000000006</v>
      </c>
      <c r="AT158" s="85">
        <v>105672</v>
      </c>
      <c r="AU158" s="85">
        <v>151361.4</v>
      </c>
      <c r="AV158" s="85">
        <v>195224.7</v>
      </c>
      <c r="AW158" s="85">
        <v>240721.8</v>
      </c>
      <c r="AX158" s="85">
        <v>286252.3</v>
      </c>
      <c r="AY158" s="85">
        <v>340822</v>
      </c>
      <c r="AZ158" s="85">
        <v>394687</v>
      </c>
      <c r="BA158" s="85">
        <v>446188.3</v>
      </c>
      <c r="BB158" s="85">
        <v>491751.6</v>
      </c>
      <c r="BC158" s="85">
        <v>541712.9</v>
      </c>
    </row>
    <row r="159" spans="1:55" s="31" customFormat="1" ht="12.95" customHeight="1" x14ac:dyDescent="0.2">
      <c r="A159" s="112" t="s">
        <v>316</v>
      </c>
      <c r="B159" s="51">
        <v>148</v>
      </c>
      <c r="C159" s="51" t="s">
        <v>317</v>
      </c>
      <c r="D159" s="30"/>
      <c r="E159" s="85">
        <v>107212.9</v>
      </c>
      <c r="F159" s="85">
        <v>27772.9</v>
      </c>
      <c r="G159" s="85">
        <v>26111.1</v>
      </c>
      <c r="H159" s="85">
        <v>24941.5</v>
      </c>
      <c r="I159" s="85">
        <v>28387.4</v>
      </c>
      <c r="J159" s="85">
        <v>10418.799999999999</v>
      </c>
      <c r="K159" s="85">
        <v>19079.7</v>
      </c>
      <c r="L159" s="85">
        <v>27772.9</v>
      </c>
      <c r="M159" s="85">
        <v>36527.1</v>
      </c>
      <c r="N159" s="85">
        <v>45579</v>
      </c>
      <c r="O159" s="85">
        <v>53884</v>
      </c>
      <c r="P159" s="85">
        <v>62852.2</v>
      </c>
      <c r="Q159" s="85">
        <v>70729.399999999994</v>
      </c>
      <c r="R159" s="85">
        <v>78825.5</v>
      </c>
      <c r="S159" s="85">
        <v>87457.4</v>
      </c>
      <c r="T159" s="85">
        <v>97015.3</v>
      </c>
      <c r="U159" s="85">
        <v>107212.9</v>
      </c>
      <c r="V159" s="85">
        <v>119798.9</v>
      </c>
      <c r="W159" s="85">
        <v>25605.7</v>
      </c>
      <c r="X159" s="85">
        <v>31001.3</v>
      </c>
      <c r="Y159" s="85">
        <v>29736</v>
      </c>
      <c r="Z159" s="85">
        <v>33455.9</v>
      </c>
      <c r="AA159" s="85">
        <v>7779.4</v>
      </c>
      <c r="AB159" s="85">
        <v>16328.3</v>
      </c>
      <c r="AC159" s="85">
        <v>25605.7</v>
      </c>
      <c r="AD159" s="85">
        <v>35928.400000000001</v>
      </c>
      <c r="AE159" s="85">
        <v>46115.7</v>
      </c>
      <c r="AF159" s="85">
        <v>56607</v>
      </c>
      <c r="AG159" s="85">
        <v>66589.600000000006</v>
      </c>
      <c r="AH159" s="85">
        <v>75157.399999999994</v>
      </c>
      <c r="AI159" s="85">
        <v>86343</v>
      </c>
      <c r="AJ159" s="85">
        <v>96718.5</v>
      </c>
      <c r="AK159" s="85">
        <v>108149</v>
      </c>
      <c r="AL159" s="85">
        <v>119798.9</v>
      </c>
      <c r="AM159" s="85">
        <v>95080.5</v>
      </c>
      <c r="AN159" s="85">
        <v>24644.6</v>
      </c>
      <c r="AO159" s="85">
        <v>22394.400000000001</v>
      </c>
      <c r="AP159" s="85">
        <v>22318.799999999999</v>
      </c>
      <c r="AQ159" s="85">
        <v>25722.7</v>
      </c>
      <c r="AR159" s="85">
        <v>8277.2999999999993</v>
      </c>
      <c r="AS159" s="85">
        <v>16058.4</v>
      </c>
      <c r="AT159" s="85">
        <v>24644.6</v>
      </c>
      <c r="AU159" s="85">
        <v>32205.5</v>
      </c>
      <c r="AV159" s="85">
        <v>39538.9</v>
      </c>
      <c r="AW159" s="85">
        <v>47039</v>
      </c>
      <c r="AX159" s="85">
        <v>53601.5</v>
      </c>
      <c r="AY159" s="85">
        <v>60846.6</v>
      </c>
      <c r="AZ159" s="85">
        <v>69357.8</v>
      </c>
      <c r="BA159" s="85">
        <v>76876.5</v>
      </c>
      <c r="BB159" s="85">
        <v>84422.2</v>
      </c>
      <c r="BC159" s="85">
        <v>95080.5</v>
      </c>
    </row>
    <row r="160" spans="1:55" s="31" customFormat="1" ht="24" customHeight="1" x14ac:dyDescent="0.2">
      <c r="A160" s="112" t="s">
        <v>318</v>
      </c>
      <c r="B160" s="51">
        <v>149</v>
      </c>
      <c r="C160" s="51" t="s">
        <v>319</v>
      </c>
      <c r="D160" s="33"/>
      <c r="E160" s="85"/>
      <c r="F160" s="85"/>
      <c r="G160" s="85"/>
      <c r="H160" s="85"/>
      <c r="I160" s="85"/>
      <c r="J160" s="85">
        <v>830.6</v>
      </c>
      <c r="K160" s="85">
        <v>894.9</v>
      </c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85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>
        <v>10</v>
      </c>
      <c r="AP160" s="85">
        <v>-10</v>
      </c>
      <c r="AQ160" s="85">
        <v>0</v>
      </c>
      <c r="AR160" s="85"/>
      <c r="AS160" s="85"/>
      <c r="AT160" s="85"/>
      <c r="AU160" s="85"/>
      <c r="AV160" s="85">
        <v>297.39999999999998</v>
      </c>
      <c r="AW160" s="85">
        <v>10</v>
      </c>
      <c r="AX160" s="85"/>
      <c r="AY160" s="85"/>
      <c r="AZ160" s="85"/>
      <c r="BA160" s="85"/>
      <c r="BB160" s="85"/>
      <c r="BC160" s="85"/>
    </row>
    <row r="161" spans="1:55" s="31" customFormat="1" ht="12.95" customHeight="1" x14ac:dyDescent="0.2">
      <c r="A161" s="112" t="s">
        <v>320</v>
      </c>
      <c r="B161" s="51">
        <v>150</v>
      </c>
      <c r="C161" s="51" t="s">
        <v>321</v>
      </c>
      <c r="D161" s="33"/>
      <c r="E161" s="85">
        <v>1741.8</v>
      </c>
      <c r="F161" s="85">
        <v>236.8</v>
      </c>
      <c r="G161" s="85">
        <v>536.1</v>
      </c>
      <c r="H161" s="85">
        <v>450.5</v>
      </c>
      <c r="I161" s="85">
        <v>518.4</v>
      </c>
      <c r="J161" s="85">
        <v>71.8</v>
      </c>
      <c r="K161" s="85">
        <v>167</v>
      </c>
      <c r="L161" s="85">
        <v>236.8</v>
      </c>
      <c r="M161" s="85">
        <v>351</v>
      </c>
      <c r="N161" s="85">
        <v>469.2</v>
      </c>
      <c r="O161" s="85">
        <v>772.9</v>
      </c>
      <c r="P161" s="85">
        <v>1003.4</v>
      </c>
      <c r="Q161" s="85">
        <v>1111</v>
      </c>
      <c r="R161" s="85">
        <v>1223.4000000000001</v>
      </c>
      <c r="S161" s="85">
        <v>1356.3</v>
      </c>
      <c r="T161" s="85">
        <v>1728.3</v>
      </c>
      <c r="U161" s="85">
        <v>1741.8</v>
      </c>
      <c r="V161" s="85">
        <v>2084.3000000000002</v>
      </c>
      <c r="W161" s="85">
        <v>359.7</v>
      </c>
      <c r="X161" s="85">
        <v>446.2</v>
      </c>
      <c r="Y161" s="85">
        <v>506.2</v>
      </c>
      <c r="Z161" s="85">
        <v>772.2</v>
      </c>
      <c r="AA161" s="85">
        <v>79</v>
      </c>
      <c r="AB161" s="85">
        <v>165.5</v>
      </c>
      <c r="AC161" s="85">
        <v>359.7</v>
      </c>
      <c r="AD161" s="85">
        <v>559.79999999999995</v>
      </c>
      <c r="AE161" s="85">
        <v>755.4</v>
      </c>
      <c r="AF161" s="85">
        <v>805.9</v>
      </c>
      <c r="AG161" s="85">
        <v>1009.4</v>
      </c>
      <c r="AH161" s="85">
        <v>1143.2</v>
      </c>
      <c r="AI161" s="85">
        <v>1312.1</v>
      </c>
      <c r="AJ161" s="85">
        <v>1445.3</v>
      </c>
      <c r="AK161" s="85">
        <v>1525.3</v>
      </c>
      <c r="AL161" s="85">
        <v>2084.3000000000002</v>
      </c>
      <c r="AM161" s="85">
        <v>2214.9</v>
      </c>
      <c r="AN161" s="85">
        <v>432.4</v>
      </c>
      <c r="AO161" s="85">
        <v>567.29999999999995</v>
      </c>
      <c r="AP161" s="85">
        <v>675.4</v>
      </c>
      <c r="AQ161" s="85">
        <v>539.79999999999995</v>
      </c>
      <c r="AR161" s="85">
        <v>129.6</v>
      </c>
      <c r="AS161" s="85">
        <v>268</v>
      </c>
      <c r="AT161" s="85">
        <v>432.4</v>
      </c>
      <c r="AU161" s="85">
        <v>582.20000000000005</v>
      </c>
      <c r="AV161" s="85">
        <v>811.4</v>
      </c>
      <c r="AW161" s="85">
        <v>999.7</v>
      </c>
      <c r="AX161" s="85">
        <v>1182.9000000000001</v>
      </c>
      <c r="AY161" s="85">
        <v>1376</v>
      </c>
      <c r="AZ161" s="85">
        <v>1675.1</v>
      </c>
      <c r="BA161" s="85">
        <v>1820.2</v>
      </c>
      <c r="BB161" s="85">
        <v>1973.6</v>
      </c>
      <c r="BC161" s="85">
        <v>2214.9</v>
      </c>
    </row>
    <row r="162" spans="1:55" s="31" customFormat="1" ht="12.95" customHeight="1" x14ac:dyDescent="0.2">
      <c r="A162" s="112" t="s">
        <v>322</v>
      </c>
      <c r="B162" s="51">
        <v>151</v>
      </c>
      <c r="C162" s="52" t="s">
        <v>323</v>
      </c>
      <c r="D162" s="33"/>
      <c r="E162" s="85">
        <v>105471.1</v>
      </c>
      <c r="F162" s="85">
        <v>27536.1</v>
      </c>
      <c r="G162" s="85">
        <v>25575</v>
      </c>
      <c r="H162" s="85">
        <v>24491</v>
      </c>
      <c r="I162" s="85">
        <v>27869</v>
      </c>
      <c r="J162" s="85">
        <v>9516.4</v>
      </c>
      <c r="K162" s="85">
        <v>18017.8</v>
      </c>
      <c r="L162" s="85">
        <v>27536.1</v>
      </c>
      <c r="M162" s="85">
        <v>36176.1</v>
      </c>
      <c r="N162" s="85">
        <v>45109.8</v>
      </c>
      <c r="O162" s="85">
        <v>53111.1</v>
      </c>
      <c r="P162" s="85">
        <v>61848.800000000003</v>
      </c>
      <c r="Q162" s="85">
        <v>69618.399999999994</v>
      </c>
      <c r="R162" s="85">
        <v>77602.100000000006</v>
      </c>
      <c r="S162" s="85">
        <v>86101.1</v>
      </c>
      <c r="T162" s="85">
        <v>95287</v>
      </c>
      <c r="U162" s="85">
        <v>105471.1</v>
      </c>
      <c r="V162" s="85">
        <v>117714.6</v>
      </c>
      <c r="W162" s="85">
        <v>25246</v>
      </c>
      <c r="X162" s="85">
        <v>30555.1</v>
      </c>
      <c r="Y162" s="85">
        <v>29229.8</v>
      </c>
      <c r="Z162" s="85">
        <v>32683.7</v>
      </c>
      <c r="AA162" s="85">
        <v>7700.4</v>
      </c>
      <c r="AB162" s="85">
        <v>16162.8</v>
      </c>
      <c r="AC162" s="85">
        <v>25246</v>
      </c>
      <c r="AD162" s="85">
        <v>35368.6</v>
      </c>
      <c r="AE162" s="85">
        <v>45360.3</v>
      </c>
      <c r="AF162" s="85">
        <v>55801.1</v>
      </c>
      <c r="AG162" s="85">
        <v>65580.2</v>
      </c>
      <c r="AH162" s="85">
        <v>74014.2</v>
      </c>
      <c r="AI162" s="85">
        <v>85030.9</v>
      </c>
      <c r="AJ162" s="85">
        <v>95273.2</v>
      </c>
      <c r="AK162" s="85">
        <v>106623.7</v>
      </c>
      <c r="AL162" s="85">
        <v>117714.6</v>
      </c>
      <c r="AM162" s="85">
        <v>92865.600000000006</v>
      </c>
      <c r="AN162" s="85">
        <v>24212.2</v>
      </c>
      <c r="AO162" s="85">
        <v>21817.1</v>
      </c>
      <c r="AP162" s="85">
        <v>21653.4</v>
      </c>
      <c r="AQ162" s="85">
        <v>25182.9</v>
      </c>
      <c r="AR162" s="85">
        <v>8147.7</v>
      </c>
      <c r="AS162" s="85">
        <v>15790.4</v>
      </c>
      <c r="AT162" s="85">
        <v>24212.2</v>
      </c>
      <c r="AU162" s="85">
        <v>31623.3</v>
      </c>
      <c r="AV162" s="85">
        <v>38430.1</v>
      </c>
      <c r="AW162" s="85">
        <v>46029.3</v>
      </c>
      <c r="AX162" s="85">
        <v>52418.6</v>
      </c>
      <c r="AY162" s="85">
        <v>59470.6</v>
      </c>
      <c r="AZ162" s="85">
        <v>67682.7</v>
      </c>
      <c r="BA162" s="85">
        <v>75056.3</v>
      </c>
      <c r="BB162" s="85">
        <v>82448.600000000006</v>
      </c>
      <c r="BC162" s="85">
        <v>92865.600000000006</v>
      </c>
    </row>
    <row r="163" spans="1:55" s="31" customFormat="1" ht="12.95" customHeight="1" x14ac:dyDescent="0.2">
      <c r="A163" s="112" t="s">
        <v>324</v>
      </c>
      <c r="B163" s="51">
        <v>152</v>
      </c>
      <c r="C163" s="51" t="s">
        <v>325</v>
      </c>
      <c r="D163" s="33"/>
      <c r="E163" s="85"/>
      <c r="F163" s="85"/>
      <c r="G163" s="85"/>
      <c r="H163" s="85"/>
      <c r="I163" s="85"/>
      <c r="J163" s="85"/>
      <c r="K163" s="85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85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</row>
    <row r="164" spans="1:55" s="31" customFormat="1" ht="12.95" customHeight="1" x14ac:dyDescent="0.2">
      <c r="A164" s="112" t="s">
        <v>326</v>
      </c>
      <c r="B164" s="51">
        <v>153</v>
      </c>
      <c r="C164" s="51" t="s">
        <v>327</v>
      </c>
      <c r="D164" s="33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85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</row>
    <row r="165" spans="1:55" s="31" customFormat="1" ht="12.95" customHeight="1" x14ac:dyDescent="0.2">
      <c r="A165" s="112" t="s">
        <v>328</v>
      </c>
      <c r="B165" s="51">
        <v>154</v>
      </c>
      <c r="C165" s="51" t="s">
        <v>329</v>
      </c>
      <c r="D165" s="30"/>
      <c r="E165" s="85">
        <v>267061.90000000002</v>
      </c>
      <c r="F165" s="85">
        <v>61965.8</v>
      </c>
      <c r="G165" s="85">
        <v>67117.399999999994</v>
      </c>
      <c r="H165" s="85">
        <v>65675.199999999997</v>
      </c>
      <c r="I165" s="85">
        <v>72303.5</v>
      </c>
      <c r="J165" s="85">
        <v>17337.7</v>
      </c>
      <c r="K165" s="85">
        <v>38517.4</v>
      </c>
      <c r="L165" s="85">
        <v>61965.8</v>
      </c>
      <c r="M165" s="85">
        <v>86800.4</v>
      </c>
      <c r="N165" s="85">
        <v>106377.8</v>
      </c>
      <c r="O165" s="85">
        <v>129083.2</v>
      </c>
      <c r="P165" s="85">
        <v>153341.6</v>
      </c>
      <c r="Q165" s="85">
        <v>172692.1</v>
      </c>
      <c r="R165" s="85">
        <v>194758.39999999999</v>
      </c>
      <c r="S165" s="85">
        <v>217987.8</v>
      </c>
      <c r="T165" s="85">
        <v>239881.2</v>
      </c>
      <c r="U165" s="85">
        <v>267061.90000000002</v>
      </c>
      <c r="V165" s="85">
        <v>263328.40000000002</v>
      </c>
      <c r="W165" s="85">
        <v>58857.8</v>
      </c>
      <c r="X165" s="85">
        <v>65131.9</v>
      </c>
      <c r="Y165" s="85">
        <v>67239.600000000006</v>
      </c>
      <c r="Z165" s="85">
        <v>72099.100000000006</v>
      </c>
      <c r="AA165" s="85">
        <v>17791.900000000001</v>
      </c>
      <c r="AB165" s="85">
        <v>38786.699999999997</v>
      </c>
      <c r="AC165" s="85">
        <v>58857.8</v>
      </c>
      <c r="AD165" s="85">
        <v>81057.5</v>
      </c>
      <c r="AE165" s="85">
        <v>101536.6</v>
      </c>
      <c r="AF165" s="85">
        <v>123989.7</v>
      </c>
      <c r="AG165" s="85">
        <v>147276.4</v>
      </c>
      <c r="AH165" s="85">
        <v>167755.79999999999</v>
      </c>
      <c r="AI165" s="85">
        <v>191229.3</v>
      </c>
      <c r="AJ165" s="85">
        <v>214519.3</v>
      </c>
      <c r="AK165" s="85">
        <v>237799.6</v>
      </c>
      <c r="AL165" s="85">
        <v>263328.40000000002</v>
      </c>
      <c r="AM165" s="85">
        <v>446632.4</v>
      </c>
      <c r="AN165" s="85">
        <v>81027.399999999994</v>
      </c>
      <c r="AO165" s="85">
        <v>112655.4</v>
      </c>
      <c r="AP165" s="85">
        <v>131646.39999999999</v>
      </c>
      <c r="AQ165" s="85">
        <v>121303.2</v>
      </c>
      <c r="AR165" s="85">
        <v>24823.200000000001</v>
      </c>
      <c r="AS165" s="85">
        <v>52489.7</v>
      </c>
      <c r="AT165" s="85">
        <v>81027.399999999994</v>
      </c>
      <c r="AU165" s="85">
        <v>119155.9</v>
      </c>
      <c r="AV165" s="85">
        <v>155685.79999999999</v>
      </c>
      <c r="AW165" s="85">
        <v>193682.8</v>
      </c>
      <c r="AX165" s="85">
        <v>232650.8</v>
      </c>
      <c r="AY165" s="85">
        <v>279975.40000000002</v>
      </c>
      <c r="AZ165" s="85">
        <v>325329.2</v>
      </c>
      <c r="BA165" s="85">
        <v>369311.8</v>
      </c>
      <c r="BB165" s="85">
        <v>407329.4</v>
      </c>
      <c r="BC165" s="85">
        <v>446632.4</v>
      </c>
    </row>
    <row r="166" spans="1:55" s="31" customFormat="1" ht="12.95" customHeight="1" x14ac:dyDescent="0.2">
      <c r="A166" s="112" t="s">
        <v>330</v>
      </c>
      <c r="B166" s="51">
        <v>155</v>
      </c>
      <c r="C166" s="51" t="s">
        <v>331</v>
      </c>
      <c r="D166" s="30"/>
      <c r="E166" s="85"/>
      <c r="F166" s="85"/>
      <c r="G166" s="85"/>
      <c r="H166" s="85"/>
      <c r="I166" s="85"/>
      <c r="J166" s="85"/>
      <c r="K166" s="85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85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</row>
    <row r="167" spans="1:55" s="31" customFormat="1" ht="24" customHeight="1" x14ac:dyDescent="0.2">
      <c r="A167" s="112" t="s">
        <v>332</v>
      </c>
      <c r="B167" s="51">
        <v>156</v>
      </c>
      <c r="C167" s="51" t="s">
        <v>333</v>
      </c>
      <c r="D167" s="33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85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</row>
    <row r="168" spans="1:55" s="31" customFormat="1" ht="12.95" customHeight="1" x14ac:dyDescent="0.2">
      <c r="A168" s="112" t="s">
        <v>334</v>
      </c>
      <c r="B168" s="51">
        <v>157</v>
      </c>
      <c r="C168" s="51" t="s">
        <v>335</v>
      </c>
      <c r="D168" s="33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85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</row>
    <row r="169" spans="1:55" s="31" customFormat="1" ht="14.1" customHeight="1" x14ac:dyDescent="0.2">
      <c r="A169" s="112" t="s">
        <v>336</v>
      </c>
      <c r="B169" s="51">
        <v>158</v>
      </c>
      <c r="C169" s="51" t="s">
        <v>337</v>
      </c>
      <c r="D169" s="33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</row>
    <row r="170" spans="1:55" s="31" customFormat="1" ht="14.1" customHeight="1" x14ac:dyDescent="0.2">
      <c r="A170" s="112" t="s">
        <v>338</v>
      </c>
      <c r="B170" s="51">
        <v>159</v>
      </c>
      <c r="C170" s="51" t="s">
        <v>339</v>
      </c>
      <c r="D170" s="30"/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85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</row>
    <row r="171" spans="1:55" s="31" customFormat="1" ht="12.95" customHeight="1" x14ac:dyDescent="0.2">
      <c r="A171" s="112" t="s">
        <v>340</v>
      </c>
      <c r="B171" s="51">
        <v>160</v>
      </c>
      <c r="C171" s="51" t="s">
        <v>341</v>
      </c>
      <c r="D171" s="33"/>
      <c r="E171" s="85"/>
      <c r="F171" s="85"/>
      <c r="G171" s="85"/>
      <c r="H171" s="85"/>
      <c r="I171" s="85"/>
      <c r="J171" s="85"/>
      <c r="K171" s="85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85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</row>
    <row r="172" spans="1:55" s="31" customFormat="1" ht="12.95" customHeight="1" x14ac:dyDescent="0.2">
      <c r="A172" s="112" t="s">
        <v>342</v>
      </c>
      <c r="B172" s="51">
        <v>161</v>
      </c>
      <c r="C172" s="51" t="s">
        <v>343</v>
      </c>
      <c r="D172" s="33"/>
      <c r="E172" s="85"/>
      <c r="F172" s="85"/>
      <c r="G172" s="85"/>
      <c r="H172" s="85"/>
      <c r="I172" s="85"/>
      <c r="J172" s="85"/>
      <c r="K172" s="85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85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</row>
    <row r="173" spans="1:55" s="31" customFormat="1" ht="24" customHeight="1" x14ac:dyDescent="0.2">
      <c r="A173" s="112" t="s">
        <v>344</v>
      </c>
      <c r="B173" s="51">
        <v>162</v>
      </c>
      <c r="C173" s="51" t="s">
        <v>345</v>
      </c>
      <c r="D173" s="33"/>
      <c r="E173" s="85"/>
      <c r="F173" s="85"/>
      <c r="G173" s="85"/>
      <c r="H173" s="85"/>
      <c r="I173" s="85"/>
      <c r="J173" s="85"/>
      <c r="K173" s="85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85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</row>
    <row r="174" spans="1:55" s="31" customFormat="1" ht="24" customHeight="1" x14ac:dyDescent="0.2">
      <c r="A174" s="112" t="s">
        <v>346</v>
      </c>
      <c r="B174" s="51">
        <v>163</v>
      </c>
      <c r="C174" s="51" t="s">
        <v>347</v>
      </c>
      <c r="D174" s="30"/>
      <c r="E174" s="85"/>
      <c r="F174" s="85"/>
      <c r="G174" s="85"/>
      <c r="H174" s="85"/>
      <c r="I174" s="85"/>
      <c r="J174" s="85"/>
      <c r="K174" s="85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85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</row>
    <row r="175" spans="1:55" s="31" customFormat="1" ht="12.95" customHeight="1" x14ac:dyDescent="0.2">
      <c r="A175" s="112" t="s">
        <v>348</v>
      </c>
      <c r="B175" s="51">
        <v>164</v>
      </c>
      <c r="C175" s="51" t="s">
        <v>349</v>
      </c>
      <c r="D175" s="33"/>
      <c r="E175" s="85"/>
      <c r="F175" s="85"/>
      <c r="G175" s="85"/>
      <c r="H175" s="85"/>
      <c r="I175" s="85"/>
      <c r="J175" s="85"/>
      <c r="K175" s="85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85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</row>
    <row r="176" spans="1:55" s="31" customFormat="1" ht="24" customHeight="1" x14ac:dyDescent="0.2">
      <c r="A176" s="112" t="s">
        <v>350</v>
      </c>
      <c r="B176" s="51">
        <v>165</v>
      </c>
      <c r="C176" s="51" t="s">
        <v>351</v>
      </c>
      <c r="D176" s="33"/>
      <c r="E176" s="85"/>
      <c r="F176" s="85"/>
      <c r="G176" s="85"/>
      <c r="H176" s="85"/>
      <c r="I176" s="85"/>
      <c r="J176" s="85"/>
      <c r="K176" s="85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85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</row>
    <row r="177" spans="1:55" s="31" customFormat="1" ht="24" customHeight="1" x14ac:dyDescent="0.2">
      <c r="A177" s="112" t="s">
        <v>352</v>
      </c>
      <c r="B177" s="51">
        <v>166</v>
      </c>
      <c r="C177" s="51" t="s">
        <v>353</v>
      </c>
      <c r="D177" s="30"/>
      <c r="E177" s="85"/>
      <c r="F177" s="85"/>
      <c r="G177" s="85"/>
      <c r="H177" s="85"/>
      <c r="I177" s="85"/>
      <c r="J177" s="85"/>
      <c r="K177" s="85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85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</row>
    <row r="178" spans="1:55" s="31" customFormat="1" ht="12.95" customHeight="1" x14ac:dyDescent="0.2">
      <c r="A178" s="112" t="s">
        <v>354</v>
      </c>
      <c r="B178" s="51">
        <v>167</v>
      </c>
      <c r="C178" s="51" t="s">
        <v>355</v>
      </c>
      <c r="D178" s="33"/>
      <c r="E178" s="85"/>
      <c r="F178" s="85"/>
      <c r="G178" s="85"/>
      <c r="H178" s="85"/>
      <c r="I178" s="85"/>
      <c r="J178" s="85"/>
      <c r="K178" s="85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85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</row>
    <row r="179" spans="1:55" s="31" customFormat="1" ht="12.95" customHeight="1" x14ac:dyDescent="0.2">
      <c r="A179" s="112" t="s">
        <v>356</v>
      </c>
      <c r="B179" s="51">
        <v>168</v>
      </c>
      <c r="C179" s="51" t="s">
        <v>357</v>
      </c>
      <c r="D179" s="33"/>
      <c r="E179" s="85"/>
      <c r="F179" s="85"/>
      <c r="G179" s="85"/>
      <c r="H179" s="85"/>
      <c r="I179" s="85"/>
      <c r="J179" s="85"/>
      <c r="K179" s="85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85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</row>
    <row r="180" spans="1:55" s="31" customFormat="1" ht="12.95" customHeight="1" x14ac:dyDescent="0.2">
      <c r="A180" s="112" t="s">
        <v>265</v>
      </c>
      <c r="B180" s="51">
        <v>169</v>
      </c>
      <c r="C180" s="51" t="s">
        <v>358</v>
      </c>
      <c r="D180" s="33"/>
      <c r="E180" s="85"/>
      <c r="F180" s="85"/>
      <c r="G180" s="85"/>
      <c r="H180" s="85"/>
      <c r="I180" s="85"/>
      <c r="J180" s="85"/>
      <c r="K180" s="85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85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</row>
    <row r="181" spans="1:55" s="31" customFormat="1" ht="12.95" customHeight="1" x14ac:dyDescent="0.2">
      <c r="A181" s="112" t="s">
        <v>359</v>
      </c>
      <c r="B181" s="51">
        <v>170</v>
      </c>
      <c r="C181" s="51" t="s">
        <v>360</v>
      </c>
      <c r="D181" s="30"/>
      <c r="E181" s="85">
        <v>267061.90000000002</v>
      </c>
      <c r="F181" s="85">
        <v>61965.8</v>
      </c>
      <c r="G181" s="85">
        <v>67117.399999999994</v>
      </c>
      <c r="H181" s="85">
        <v>65675.199999999997</v>
      </c>
      <c r="I181" s="85">
        <v>72303.5</v>
      </c>
      <c r="J181" s="85">
        <v>17337.7</v>
      </c>
      <c r="K181" s="85">
        <v>38517.4</v>
      </c>
      <c r="L181" s="85">
        <v>61965.8</v>
      </c>
      <c r="M181" s="85">
        <v>86800.4</v>
      </c>
      <c r="N181" s="85">
        <v>106377.8</v>
      </c>
      <c r="O181" s="85">
        <v>129083.2</v>
      </c>
      <c r="P181" s="85">
        <v>153341.6</v>
      </c>
      <c r="Q181" s="85">
        <v>172692.1</v>
      </c>
      <c r="R181" s="85">
        <v>194758.39999999999</v>
      </c>
      <c r="S181" s="85">
        <v>217987.8</v>
      </c>
      <c r="T181" s="85">
        <v>239881.2</v>
      </c>
      <c r="U181" s="85">
        <v>267061.90000000002</v>
      </c>
      <c r="V181" s="85">
        <v>263328.40000000002</v>
      </c>
      <c r="W181" s="85">
        <v>58857.8</v>
      </c>
      <c r="X181" s="85">
        <v>65131.9</v>
      </c>
      <c r="Y181" s="85">
        <v>67239.600000000006</v>
      </c>
      <c r="Z181" s="85">
        <v>72099.100000000006</v>
      </c>
      <c r="AA181" s="85">
        <v>17791.900000000001</v>
      </c>
      <c r="AB181" s="85">
        <v>38786.699999999997</v>
      </c>
      <c r="AC181" s="85">
        <v>58857.8</v>
      </c>
      <c r="AD181" s="85">
        <v>81057.5</v>
      </c>
      <c r="AE181" s="85">
        <v>101536.6</v>
      </c>
      <c r="AF181" s="85">
        <v>123989.7</v>
      </c>
      <c r="AG181" s="85">
        <v>147276.4</v>
      </c>
      <c r="AH181" s="85">
        <v>167755.79999999999</v>
      </c>
      <c r="AI181" s="85">
        <v>191229.3</v>
      </c>
      <c r="AJ181" s="85">
        <v>214519.3</v>
      </c>
      <c r="AK181" s="85">
        <v>237799.6</v>
      </c>
      <c r="AL181" s="85">
        <v>263328.40000000002</v>
      </c>
      <c r="AM181" s="85">
        <v>446632.4</v>
      </c>
      <c r="AN181" s="85">
        <v>81027.399999999994</v>
      </c>
      <c r="AO181" s="85">
        <v>112655.4</v>
      </c>
      <c r="AP181" s="85">
        <v>131646.39999999999</v>
      </c>
      <c r="AQ181" s="85">
        <v>121303.2</v>
      </c>
      <c r="AR181" s="85">
        <v>24823.200000000001</v>
      </c>
      <c r="AS181" s="85">
        <v>52489.7</v>
      </c>
      <c r="AT181" s="85">
        <v>81027.399999999994</v>
      </c>
      <c r="AU181" s="85">
        <v>119155.9</v>
      </c>
      <c r="AV181" s="85">
        <v>155685.79999999999</v>
      </c>
      <c r="AW181" s="85">
        <v>193682.8</v>
      </c>
      <c r="AX181" s="85">
        <v>232650.8</v>
      </c>
      <c r="AY181" s="85">
        <v>279975.40000000002</v>
      </c>
      <c r="AZ181" s="85">
        <v>325329.2</v>
      </c>
      <c r="BA181" s="85">
        <v>369311.8</v>
      </c>
      <c r="BB181" s="85">
        <v>407329.4</v>
      </c>
      <c r="BC181" s="85">
        <v>446632.4</v>
      </c>
    </row>
    <row r="182" spans="1:55" s="31" customFormat="1" ht="24" customHeight="1" x14ac:dyDescent="0.2">
      <c r="A182" s="112" t="s">
        <v>361</v>
      </c>
      <c r="B182" s="51">
        <v>171</v>
      </c>
      <c r="C182" s="51" t="s">
        <v>362</v>
      </c>
      <c r="D182" s="33"/>
      <c r="E182" s="85">
        <v>2100.3000000000002</v>
      </c>
      <c r="F182" s="85">
        <v>445.5</v>
      </c>
      <c r="G182" s="85">
        <v>502.1</v>
      </c>
      <c r="H182" s="85">
        <v>545.4</v>
      </c>
      <c r="I182" s="85">
        <v>607.29999999999995</v>
      </c>
      <c r="J182" s="85">
        <v>141.1</v>
      </c>
      <c r="K182" s="85">
        <v>297.2</v>
      </c>
      <c r="L182" s="85">
        <v>445.5</v>
      </c>
      <c r="M182" s="85">
        <v>610.6</v>
      </c>
      <c r="N182" s="85">
        <v>801</v>
      </c>
      <c r="O182" s="85">
        <v>947.6</v>
      </c>
      <c r="P182" s="85">
        <v>1122.7</v>
      </c>
      <c r="Q182" s="85">
        <v>1302.9000000000001</v>
      </c>
      <c r="R182" s="85">
        <v>1493</v>
      </c>
      <c r="S182" s="85">
        <v>1688</v>
      </c>
      <c r="T182" s="85">
        <v>1827</v>
      </c>
      <c r="U182" s="85">
        <v>2100.3000000000002</v>
      </c>
      <c r="V182" s="85">
        <v>2567.1999999999998</v>
      </c>
      <c r="W182" s="85">
        <v>573.9</v>
      </c>
      <c r="X182" s="85">
        <v>677</v>
      </c>
      <c r="Y182" s="85">
        <v>809.7</v>
      </c>
      <c r="Z182" s="85">
        <v>506.6</v>
      </c>
      <c r="AA182" s="85">
        <v>220.9</v>
      </c>
      <c r="AB182" s="85">
        <v>409.4</v>
      </c>
      <c r="AC182" s="85">
        <v>573.9</v>
      </c>
      <c r="AD182" s="85">
        <v>718.9</v>
      </c>
      <c r="AE182" s="85">
        <v>891.3</v>
      </c>
      <c r="AF182" s="85">
        <v>1250.9000000000001</v>
      </c>
      <c r="AG182" s="85">
        <v>1662.3</v>
      </c>
      <c r="AH182" s="85">
        <v>1854.9</v>
      </c>
      <c r="AI182" s="85">
        <v>2060.6</v>
      </c>
      <c r="AJ182" s="85">
        <v>2189.3000000000002</v>
      </c>
      <c r="AK182" s="85">
        <v>2334.6999999999998</v>
      </c>
      <c r="AL182" s="85">
        <v>2567.1999999999998</v>
      </c>
      <c r="AM182" s="85">
        <v>2522.1999999999998</v>
      </c>
      <c r="AN182" s="85">
        <v>497.3</v>
      </c>
      <c r="AO182" s="85">
        <v>742.8</v>
      </c>
      <c r="AP182" s="85">
        <v>570.79999999999995</v>
      </c>
      <c r="AQ182" s="85">
        <v>711.3</v>
      </c>
      <c r="AR182" s="85">
        <v>212.3</v>
      </c>
      <c r="AS182" s="85">
        <v>368.7</v>
      </c>
      <c r="AT182" s="85">
        <v>497.3</v>
      </c>
      <c r="AU182" s="85">
        <v>937.4</v>
      </c>
      <c r="AV182" s="85">
        <v>1113</v>
      </c>
      <c r="AW182" s="85">
        <v>1240.0999999999999</v>
      </c>
      <c r="AX182" s="85">
        <v>1484.4</v>
      </c>
      <c r="AY182" s="85">
        <v>1652.5</v>
      </c>
      <c r="AZ182" s="85">
        <v>1810.9</v>
      </c>
      <c r="BA182" s="85">
        <v>2045.5</v>
      </c>
      <c r="BB182" s="85">
        <v>2272.6999999999998</v>
      </c>
      <c r="BC182" s="85">
        <v>2522.1999999999998</v>
      </c>
    </row>
    <row r="183" spans="1:55" s="31" customFormat="1" ht="12.95" customHeight="1" x14ac:dyDescent="0.2">
      <c r="A183" s="112" t="s">
        <v>363</v>
      </c>
      <c r="B183" s="51">
        <v>172</v>
      </c>
      <c r="C183" s="51" t="s">
        <v>364</v>
      </c>
      <c r="D183" s="33"/>
      <c r="E183" s="85"/>
      <c r="F183" s="85"/>
      <c r="G183" s="85"/>
      <c r="H183" s="85"/>
      <c r="I183" s="85"/>
      <c r="J183" s="85"/>
      <c r="K183" s="85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85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</row>
    <row r="184" spans="1:55" s="31" customFormat="1" ht="24.95" customHeight="1" x14ac:dyDescent="0.2">
      <c r="A184" s="112" t="s">
        <v>365</v>
      </c>
      <c r="B184" s="51">
        <v>173</v>
      </c>
      <c r="C184" s="51" t="s">
        <v>366</v>
      </c>
      <c r="D184" s="33"/>
      <c r="E184" s="85"/>
      <c r="F184" s="85"/>
      <c r="G184" s="85"/>
      <c r="H184" s="85"/>
      <c r="I184" s="85"/>
      <c r="J184" s="85"/>
      <c r="K184" s="85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85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</row>
    <row r="185" spans="1:55" s="31" customFormat="1" ht="36" customHeight="1" x14ac:dyDescent="0.2">
      <c r="A185" s="112" t="s">
        <v>367</v>
      </c>
      <c r="B185" s="51">
        <v>174</v>
      </c>
      <c r="C185" s="51" t="s">
        <v>368</v>
      </c>
      <c r="D185" s="33"/>
      <c r="E185" s="85">
        <v>2805.6</v>
      </c>
      <c r="F185" s="85">
        <v>1248.7</v>
      </c>
      <c r="G185" s="85">
        <v>737.4</v>
      </c>
      <c r="H185" s="85">
        <v>551.5</v>
      </c>
      <c r="I185" s="85">
        <v>268</v>
      </c>
      <c r="J185" s="85">
        <v>935.5</v>
      </c>
      <c r="K185" s="85">
        <v>870.9</v>
      </c>
      <c r="L185" s="85">
        <v>1248.7</v>
      </c>
      <c r="M185" s="85">
        <v>1535.2</v>
      </c>
      <c r="N185" s="85">
        <v>1798.1</v>
      </c>
      <c r="O185" s="85">
        <v>1986.1</v>
      </c>
      <c r="P185" s="85">
        <v>2164.5</v>
      </c>
      <c r="Q185" s="85">
        <v>2412.3000000000002</v>
      </c>
      <c r="R185" s="85">
        <v>2537.6</v>
      </c>
      <c r="S185" s="85">
        <v>2610.1</v>
      </c>
      <c r="T185" s="85">
        <v>2681.2</v>
      </c>
      <c r="U185" s="85">
        <v>2805.6</v>
      </c>
      <c r="V185" s="85">
        <v>863.5</v>
      </c>
      <c r="W185" s="85">
        <v>363.6</v>
      </c>
      <c r="X185" s="85">
        <v>-4.5999999999999996</v>
      </c>
      <c r="Y185" s="85">
        <v>204.8</v>
      </c>
      <c r="Z185" s="85">
        <v>299.7</v>
      </c>
      <c r="AA185" s="85">
        <v>70</v>
      </c>
      <c r="AB185" s="85">
        <v>188.9</v>
      </c>
      <c r="AC185" s="85">
        <v>363.6</v>
      </c>
      <c r="AD185" s="85">
        <v>504</v>
      </c>
      <c r="AE185" s="85">
        <v>406.2</v>
      </c>
      <c r="AF185" s="85">
        <v>359</v>
      </c>
      <c r="AG185" s="85">
        <v>424.3</v>
      </c>
      <c r="AH185" s="85">
        <v>476</v>
      </c>
      <c r="AI185" s="85">
        <v>563.79999999999995</v>
      </c>
      <c r="AJ185" s="85">
        <v>647.1</v>
      </c>
      <c r="AK185" s="85">
        <v>754.2</v>
      </c>
      <c r="AL185" s="85">
        <v>863.5</v>
      </c>
      <c r="AM185" s="85">
        <v>23510.7</v>
      </c>
      <c r="AN185" s="85">
        <v>387</v>
      </c>
      <c r="AO185" s="85">
        <v>11882.2</v>
      </c>
      <c r="AP185" s="85">
        <v>6297.6</v>
      </c>
      <c r="AQ185" s="85">
        <v>4943.8999999999996</v>
      </c>
      <c r="AR185" s="85">
        <v>135.80000000000001</v>
      </c>
      <c r="AS185" s="85">
        <v>264.2</v>
      </c>
      <c r="AT185" s="85">
        <v>387</v>
      </c>
      <c r="AU185" s="85">
        <v>4132</v>
      </c>
      <c r="AV185" s="85">
        <v>9527.7999999999993</v>
      </c>
      <c r="AW185" s="85">
        <v>12269.2</v>
      </c>
      <c r="AX185" s="85">
        <v>14617.3</v>
      </c>
      <c r="AY185" s="85">
        <v>16712</v>
      </c>
      <c r="AZ185" s="85">
        <v>18566.8</v>
      </c>
      <c r="BA185" s="85">
        <v>20324.3</v>
      </c>
      <c r="BB185" s="85">
        <v>21963.4</v>
      </c>
      <c r="BC185" s="85">
        <v>23510.7</v>
      </c>
    </row>
    <row r="186" spans="1:55" s="31" customFormat="1" ht="24" customHeight="1" x14ac:dyDescent="0.2">
      <c r="A186" s="112" t="s">
        <v>369</v>
      </c>
      <c r="B186" s="51">
        <v>175</v>
      </c>
      <c r="C186" s="51" t="s">
        <v>370</v>
      </c>
      <c r="D186" s="33"/>
      <c r="E186" s="85">
        <v>224492.1</v>
      </c>
      <c r="F186" s="85">
        <v>51899.8</v>
      </c>
      <c r="G186" s="85">
        <v>55130.1</v>
      </c>
      <c r="H186" s="85">
        <v>56754</v>
      </c>
      <c r="I186" s="85">
        <v>60708.2</v>
      </c>
      <c r="J186" s="85">
        <v>13347.1</v>
      </c>
      <c r="K186" s="85">
        <v>31477.4</v>
      </c>
      <c r="L186" s="85">
        <v>51899.8</v>
      </c>
      <c r="M186" s="85">
        <v>72405.7</v>
      </c>
      <c r="N186" s="85">
        <v>88432.9</v>
      </c>
      <c r="O186" s="85">
        <v>107029.9</v>
      </c>
      <c r="P186" s="85">
        <v>128181.6</v>
      </c>
      <c r="Q186" s="85">
        <v>144951.70000000001</v>
      </c>
      <c r="R186" s="85">
        <v>163783.9</v>
      </c>
      <c r="S186" s="85">
        <v>183440.2</v>
      </c>
      <c r="T186" s="85">
        <v>202339.3</v>
      </c>
      <c r="U186" s="85">
        <v>224492.1</v>
      </c>
      <c r="V186" s="85">
        <v>229991.8</v>
      </c>
      <c r="W186" s="85">
        <v>52237.9</v>
      </c>
      <c r="X186" s="85">
        <v>56522.7</v>
      </c>
      <c r="Y186" s="85">
        <v>59276.6</v>
      </c>
      <c r="Z186" s="85">
        <v>61954.6</v>
      </c>
      <c r="AA186" s="85">
        <v>15530.5</v>
      </c>
      <c r="AB186" s="85">
        <v>34240.6</v>
      </c>
      <c r="AC186" s="85">
        <v>52237.9</v>
      </c>
      <c r="AD186" s="85">
        <v>71681.600000000006</v>
      </c>
      <c r="AE186" s="85">
        <v>89446.3</v>
      </c>
      <c r="AF186" s="85">
        <v>108760.6</v>
      </c>
      <c r="AG186" s="85">
        <v>129346.1</v>
      </c>
      <c r="AH186" s="85">
        <v>147653.70000000001</v>
      </c>
      <c r="AI186" s="85">
        <v>168037.2</v>
      </c>
      <c r="AJ186" s="85">
        <v>187828</v>
      </c>
      <c r="AK186" s="85">
        <v>208606.9</v>
      </c>
      <c r="AL186" s="85">
        <v>229991.8</v>
      </c>
      <c r="AM186" s="85">
        <v>392789.8</v>
      </c>
      <c r="AN186" s="85">
        <v>73772.5</v>
      </c>
      <c r="AO186" s="85">
        <v>92918.8</v>
      </c>
      <c r="AP186" s="85">
        <v>117845.2</v>
      </c>
      <c r="AQ186" s="85">
        <v>108253.3</v>
      </c>
      <c r="AR186" s="85">
        <v>22519.8</v>
      </c>
      <c r="AS186" s="85">
        <v>48028.3</v>
      </c>
      <c r="AT186" s="85">
        <v>73772.5</v>
      </c>
      <c r="AU186" s="85">
        <v>105075.7</v>
      </c>
      <c r="AV186" s="85">
        <v>133936.29999999999</v>
      </c>
      <c r="AW186" s="85">
        <v>166691.29999999999</v>
      </c>
      <c r="AX186" s="85">
        <v>200863.1</v>
      </c>
      <c r="AY186" s="85">
        <v>244063.7</v>
      </c>
      <c r="AZ186" s="85">
        <v>284536.5</v>
      </c>
      <c r="BA186" s="85">
        <v>325387.7</v>
      </c>
      <c r="BB186" s="85">
        <v>357989.2</v>
      </c>
      <c r="BC186" s="85">
        <v>392789.8</v>
      </c>
    </row>
    <row r="187" spans="1:55" s="31" customFormat="1" ht="12.95" customHeight="1" x14ac:dyDescent="0.2">
      <c r="A187" s="112" t="s">
        <v>371</v>
      </c>
      <c r="B187" s="51">
        <v>176</v>
      </c>
      <c r="C187" s="51" t="s">
        <v>372</v>
      </c>
      <c r="D187" s="33"/>
      <c r="E187" s="85">
        <v>17796.400000000001</v>
      </c>
      <c r="F187" s="85">
        <v>3327.4</v>
      </c>
      <c r="G187" s="85">
        <v>3910.1</v>
      </c>
      <c r="H187" s="85">
        <v>3456.8</v>
      </c>
      <c r="I187" s="85">
        <v>7102.1</v>
      </c>
      <c r="J187" s="85">
        <v>1265.8</v>
      </c>
      <c r="K187" s="85">
        <v>2249.8000000000002</v>
      </c>
      <c r="L187" s="85">
        <v>3327.4</v>
      </c>
      <c r="M187" s="85">
        <v>4810.3999999999996</v>
      </c>
      <c r="N187" s="85">
        <v>6102.9</v>
      </c>
      <c r="O187" s="85">
        <v>7237.5</v>
      </c>
      <c r="P187" s="85">
        <v>8323.2999999999993</v>
      </c>
      <c r="Q187" s="85">
        <v>9168</v>
      </c>
      <c r="R187" s="85">
        <v>10694.3</v>
      </c>
      <c r="S187" s="85">
        <v>13099.3</v>
      </c>
      <c r="T187" s="85">
        <v>15049.9</v>
      </c>
      <c r="U187" s="85">
        <v>17796.400000000001</v>
      </c>
      <c r="V187" s="85">
        <v>20109.2</v>
      </c>
      <c r="W187" s="85">
        <v>3756.6</v>
      </c>
      <c r="X187" s="85">
        <v>5428.6</v>
      </c>
      <c r="Y187" s="85">
        <v>4958.5</v>
      </c>
      <c r="Z187" s="85">
        <v>5965.5</v>
      </c>
      <c r="AA187" s="85">
        <v>1379.6</v>
      </c>
      <c r="AB187" s="85">
        <v>2603</v>
      </c>
      <c r="AC187" s="85">
        <v>3756.6</v>
      </c>
      <c r="AD187" s="85">
        <v>5402.4</v>
      </c>
      <c r="AE187" s="85">
        <v>7043</v>
      </c>
      <c r="AF187" s="85">
        <v>9185.2000000000007</v>
      </c>
      <c r="AG187" s="85">
        <v>10762.8</v>
      </c>
      <c r="AH187" s="85">
        <v>12279.8</v>
      </c>
      <c r="AI187" s="85">
        <v>14143.7</v>
      </c>
      <c r="AJ187" s="85">
        <v>16666.5</v>
      </c>
      <c r="AK187" s="85">
        <v>17591.400000000001</v>
      </c>
      <c r="AL187" s="85">
        <v>20109.2</v>
      </c>
      <c r="AM187" s="85">
        <v>21357.8</v>
      </c>
      <c r="AN187" s="85">
        <v>4021.6</v>
      </c>
      <c r="AO187" s="85">
        <v>5549.7</v>
      </c>
      <c r="AP187" s="85">
        <v>5831.8</v>
      </c>
      <c r="AQ187" s="85">
        <v>5954.7</v>
      </c>
      <c r="AR187" s="85">
        <v>1345.6</v>
      </c>
      <c r="AS187" s="85">
        <v>2590.8000000000002</v>
      </c>
      <c r="AT187" s="85">
        <v>4021.6</v>
      </c>
      <c r="AU187" s="85">
        <v>5976.3</v>
      </c>
      <c r="AV187" s="85">
        <v>7669.3</v>
      </c>
      <c r="AW187" s="85">
        <v>9571.2999999999993</v>
      </c>
      <c r="AX187" s="85">
        <v>11552.4</v>
      </c>
      <c r="AY187" s="85">
        <v>13125.5</v>
      </c>
      <c r="AZ187" s="85">
        <v>15403.1</v>
      </c>
      <c r="BA187" s="85">
        <v>16296.3</v>
      </c>
      <c r="BB187" s="85">
        <v>19522.599999999999</v>
      </c>
      <c r="BC187" s="85">
        <v>21357.8</v>
      </c>
    </row>
    <row r="188" spans="1:55" s="31" customFormat="1" ht="12.95" customHeight="1" x14ac:dyDescent="0.2">
      <c r="A188" s="112" t="s">
        <v>265</v>
      </c>
      <c r="B188" s="51">
        <v>177</v>
      </c>
      <c r="C188" s="51" t="s">
        <v>373</v>
      </c>
      <c r="D188" s="33"/>
      <c r="E188" s="85">
        <v>19867.5</v>
      </c>
      <c r="F188" s="85">
        <v>5044.3999999999996</v>
      </c>
      <c r="G188" s="85">
        <v>6837.7</v>
      </c>
      <c r="H188" s="85">
        <v>4367.5</v>
      </c>
      <c r="I188" s="85">
        <v>3617.9</v>
      </c>
      <c r="J188" s="85">
        <v>1648.2</v>
      </c>
      <c r="K188" s="85">
        <v>3622.1</v>
      </c>
      <c r="L188" s="85">
        <v>5044.3999999999996</v>
      </c>
      <c r="M188" s="85">
        <v>7438.5</v>
      </c>
      <c r="N188" s="85">
        <v>9242.9</v>
      </c>
      <c r="O188" s="85">
        <v>11882.1</v>
      </c>
      <c r="P188" s="85">
        <v>13549.5</v>
      </c>
      <c r="Q188" s="85">
        <v>14857.2</v>
      </c>
      <c r="R188" s="85">
        <v>16249.6</v>
      </c>
      <c r="S188" s="85">
        <v>17150.2</v>
      </c>
      <c r="T188" s="85">
        <v>17983.8</v>
      </c>
      <c r="U188" s="85">
        <v>19867.5</v>
      </c>
      <c r="V188" s="85">
        <v>9796.7000000000007</v>
      </c>
      <c r="W188" s="85">
        <v>1925.8</v>
      </c>
      <c r="X188" s="85">
        <v>2508.1999999999998</v>
      </c>
      <c r="Y188" s="85">
        <v>1990</v>
      </c>
      <c r="Z188" s="85">
        <v>3372.7</v>
      </c>
      <c r="AA188" s="85">
        <v>590.9</v>
      </c>
      <c r="AB188" s="85">
        <v>1344.8</v>
      </c>
      <c r="AC188" s="85">
        <v>1925.8</v>
      </c>
      <c r="AD188" s="85">
        <v>2750.6</v>
      </c>
      <c r="AE188" s="85">
        <v>3749.8</v>
      </c>
      <c r="AF188" s="85">
        <v>4434</v>
      </c>
      <c r="AG188" s="85">
        <v>5080.8999999999996</v>
      </c>
      <c r="AH188" s="85">
        <v>5491.4</v>
      </c>
      <c r="AI188" s="85">
        <v>6424</v>
      </c>
      <c r="AJ188" s="85">
        <v>7188.4</v>
      </c>
      <c r="AK188" s="85">
        <v>8512.4</v>
      </c>
      <c r="AL188" s="85">
        <v>9796.7000000000007</v>
      </c>
      <c r="AM188" s="85">
        <v>6451.9</v>
      </c>
      <c r="AN188" s="85">
        <v>2349</v>
      </c>
      <c r="AO188" s="85">
        <v>1561.9</v>
      </c>
      <c r="AP188" s="85">
        <v>1101</v>
      </c>
      <c r="AQ188" s="85">
        <v>1440</v>
      </c>
      <c r="AR188" s="85">
        <v>609.70000000000005</v>
      </c>
      <c r="AS188" s="85">
        <v>1237.7</v>
      </c>
      <c r="AT188" s="85">
        <v>2349</v>
      </c>
      <c r="AU188" s="85">
        <v>3034.5</v>
      </c>
      <c r="AV188" s="85">
        <v>3439.4</v>
      </c>
      <c r="AW188" s="85">
        <v>3910.9</v>
      </c>
      <c r="AX188" s="85">
        <v>4133.6000000000004</v>
      </c>
      <c r="AY188" s="85">
        <v>4421.7</v>
      </c>
      <c r="AZ188" s="85">
        <v>5011.8999999999996</v>
      </c>
      <c r="BA188" s="85">
        <v>5258</v>
      </c>
      <c r="BB188" s="85">
        <v>5581.5</v>
      </c>
      <c r="BC188" s="85">
        <v>6451.9</v>
      </c>
    </row>
    <row r="189" spans="1:55" s="31" customFormat="1" ht="12.95" customHeight="1" x14ac:dyDescent="0.2">
      <c r="A189" s="112" t="s">
        <v>374</v>
      </c>
      <c r="B189" s="51">
        <v>178</v>
      </c>
      <c r="C189" s="51" t="s">
        <v>375</v>
      </c>
      <c r="D189" s="30"/>
      <c r="E189" s="85"/>
      <c r="F189" s="85"/>
      <c r="G189" s="85"/>
      <c r="H189" s="85"/>
      <c r="I189" s="85"/>
      <c r="J189" s="85"/>
      <c r="K189" s="85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85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</row>
    <row r="190" spans="1:55" s="31" customFormat="1" ht="24" customHeight="1" x14ac:dyDescent="0.2">
      <c r="A190" s="112" t="s">
        <v>376</v>
      </c>
      <c r="B190" s="51">
        <v>179</v>
      </c>
      <c r="C190" s="51" t="s">
        <v>377</v>
      </c>
      <c r="D190" s="33"/>
      <c r="E190" s="85"/>
      <c r="F190" s="85"/>
      <c r="G190" s="85"/>
      <c r="H190" s="85"/>
      <c r="I190" s="85"/>
      <c r="J190" s="85"/>
      <c r="K190" s="85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85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</row>
    <row r="191" spans="1:55" s="31" customFormat="1" ht="12.95" customHeight="1" x14ac:dyDescent="0.2">
      <c r="A191" s="112" t="s">
        <v>378</v>
      </c>
      <c r="B191" s="51">
        <v>180</v>
      </c>
      <c r="C191" s="51" t="s">
        <v>379</v>
      </c>
      <c r="D191" s="33"/>
      <c r="E191" s="85"/>
      <c r="F191" s="85"/>
      <c r="G191" s="85"/>
      <c r="H191" s="85"/>
      <c r="I191" s="85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</row>
    <row r="192" spans="1:55" s="31" customFormat="1" ht="12.95" customHeight="1" x14ac:dyDescent="0.2">
      <c r="A192" s="112" t="s">
        <v>380</v>
      </c>
      <c r="B192" s="51">
        <v>181</v>
      </c>
      <c r="C192" s="51" t="s">
        <v>381</v>
      </c>
      <c r="D192" s="33"/>
      <c r="E192" s="85"/>
      <c r="F192" s="85"/>
      <c r="G192" s="85"/>
      <c r="H192" s="85"/>
      <c r="I192" s="85"/>
      <c r="J192" s="85"/>
      <c r="K192" s="85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85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</row>
    <row r="193" spans="1:55" s="31" customFormat="1" ht="12.95" customHeight="1" x14ac:dyDescent="0.2">
      <c r="A193" s="112" t="s">
        <v>382</v>
      </c>
      <c r="B193" s="51">
        <v>182</v>
      </c>
      <c r="C193" s="51" t="s">
        <v>383</v>
      </c>
      <c r="D193" s="30"/>
      <c r="E193" s="85">
        <v>39289.599999999999</v>
      </c>
      <c r="F193" s="85">
        <v>9702</v>
      </c>
      <c r="G193" s="85">
        <v>10563.4</v>
      </c>
      <c r="H193" s="85">
        <v>8041.4</v>
      </c>
      <c r="I193" s="85">
        <v>10982.8</v>
      </c>
      <c r="J193" s="85">
        <v>2422.6</v>
      </c>
      <c r="K193" s="85">
        <v>5787.5</v>
      </c>
      <c r="L193" s="85">
        <v>9702</v>
      </c>
      <c r="M193" s="85">
        <v>15046.2</v>
      </c>
      <c r="N193" s="85">
        <v>17691.8</v>
      </c>
      <c r="O193" s="85">
        <v>20265.400000000001</v>
      </c>
      <c r="P193" s="85">
        <v>22692.7</v>
      </c>
      <c r="Q193" s="85">
        <v>25148.3</v>
      </c>
      <c r="R193" s="85">
        <v>28306.799999999999</v>
      </c>
      <c r="S193" s="85">
        <v>32054.7</v>
      </c>
      <c r="T193" s="85">
        <v>36156</v>
      </c>
      <c r="U193" s="85">
        <v>39289.599999999999</v>
      </c>
      <c r="V193" s="85">
        <v>41842.5</v>
      </c>
      <c r="W193" s="85">
        <v>9375.9</v>
      </c>
      <c r="X193" s="85">
        <v>10739.6</v>
      </c>
      <c r="Y193" s="85">
        <v>9054.7999999999993</v>
      </c>
      <c r="Z193" s="85">
        <v>12672.2</v>
      </c>
      <c r="AA193" s="85">
        <v>1919</v>
      </c>
      <c r="AB193" s="85">
        <v>6960.2</v>
      </c>
      <c r="AC193" s="85">
        <v>9375.9</v>
      </c>
      <c r="AD193" s="85">
        <v>12812</v>
      </c>
      <c r="AE193" s="85">
        <v>16411.5</v>
      </c>
      <c r="AF193" s="85">
        <v>20115.5</v>
      </c>
      <c r="AG193" s="85">
        <v>22623.7</v>
      </c>
      <c r="AH193" s="85">
        <v>25290.3</v>
      </c>
      <c r="AI193" s="85">
        <v>29170.3</v>
      </c>
      <c r="AJ193" s="85">
        <v>32594.5</v>
      </c>
      <c r="AK193" s="85">
        <v>35933.199999999997</v>
      </c>
      <c r="AL193" s="85">
        <v>41842.5</v>
      </c>
      <c r="AM193" s="85">
        <v>117326.2</v>
      </c>
      <c r="AN193" s="85">
        <v>11960.1</v>
      </c>
      <c r="AO193" s="85">
        <v>16452.099999999999</v>
      </c>
      <c r="AP193" s="85">
        <v>54220.800000000003</v>
      </c>
      <c r="AQ193" s="85">
        <v>34693.199999999997</v>
      </c>
      <c r="AR193" s="85">
        <v>2204.3000000000002</v>
      </c>
      <c r="AS193" s="85">
        <v>5005</v>
      </c>
      <c r="AT193" s="85">
        <v>11960.1</v>
      </c>
      <c r="AU193" s="85">
        <v>16363.7</v>
      </c>
      <c r="AV193" s="85">
        <v>21522.5</v>
      </c>
      <c r="AW193" s="85">
        <v>28412.2</v>
      </c>
      <c r="AX193" s="85">
        <v>38807.800000000003</v>
      </c>
      <c r="AY193" s="85">
        <v>44292.1</v>
      </c>
      <c r="AZ193" s="85">
        <v>82633</v>
      </c>
      <c r="BA193" s="85">
        <v>89384.5</v>
      </c>
      <c r="BB193" s="85">
        <v>96747</v>
      </c>
      <c r="BC193" s="85">
        <v>117326.2</v>
      </c>
    </row>
    <row r="194" spans="1:55" s="31" customFormat="1" ht="24" customHeight="1" x14ac:dyDescent="0.2">
      <c r="A194" s="112" t="s">
        <v>384</v>
      </c>
      <c r="B194" s="51">
        <v>183</v>
      </c>
      <c r="C194" s="51" t="s">
        <v>385</v>
      </c>
      <c r="D194" s="33"/>
      <c r="E194" s="85"/>
      <c r="F194" s="85"/>
      <c r="G194" s="85"/>
      <c r="H194" s="85"/>
      <c r="I194" s="85"/>
      <c r="J194" s="85"/>
      <c r="K194" s="85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85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</row>
    <row r="195" spans="1:55" s="31" customFormat="1" ht="24" customHeight="1" x14ac:dyDescent="0.2">
      <c r="A195" s="112" t="s">
        <v>769</v>
      </c>
      <c r="B195" s="51">
        <v>184</v>
      </c>
      <c r="C195" s="51" t="s">
        <v>386</v>
      </c>
      <c r="D195" s="33"/>
      <c r="E195" s="85"/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85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</row>
    <row r="196" spans="1:55" s="31" customFormat="1" ht="14.1" customHeight="1" x14ac:dyDescent="0.2">
      <c r="A196" s="112" t="s">
        <v>387</v>
      </c>
      <c r="B196" s="51">
        <v>185</v>
      </c>
      <c r="C196" s="51" t="s">
        <v>388</v>
      </c>
      <c r="D196" s="33"/>
      <c r="E196" s="85"/>
      <c r="F196" s="85"/>
      <c r="G196" s="85"/>
      <c r="H196" s="85"/>
      <c r="I196" s="85"/>
      <c r="J196" s="85"/>
      <c r="K196" s="85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85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</row>
    <row r="197" spans="1:55" s="31" customFormat="1" ht="12.95" customHeight="1" x14ac:dyDescent="0.2">
      <c r="A197" s="112" t="s">
        <v>389</v>
      </c>
      <c r="B197" s="51">
        <v>186</v>
      </c>
      <c r="C197" s="51" t="s">
        <v>390</v>
      </c>
      <c r="D197" s="33"/>
      <c r="E197" s="85">
        <v>39289.599999999999</v>
      </c>
      <c r="F197" s="85">
        <v>9702</v>
      </c>
      <c r="G197" s="85">
        <v>10563.4</v>
      </c>
      <c r="H197" s="85">
        <v>8041.4</v>
      </c>
      <c r="I197" s="85">
        <v>10982.8</v>
      </c>
      <c r="J197" s="85">
        <v>2422.6</v>
      </c>
      <c r="K197" s="85">
        <v>5787.5</v>
      </c>
      <c r="L197" s="85">
        <v>9702</v>
      </c>
      <c r="M197" s="85">
        <v>15046.2</v>
      </c>
      <c r="N197" s="85">
        <v>17691.8</v>
      </c>
      <c r="O197" s="85">
        <v>20265.400000000001</v>
      </c>
      <c r="P197" s="85">
        <v>22692.7</v>
      </c>
      <c r="Q197" s="85">
        <v>25148.3</v>
      </c>
      <c r="R197" s="85">
        <v>28306.799999999999</v>
      </c>
      <c r="S197" s="85">
        <v>32054.7</v>
      </c>
      <c r="T197" s="85">
        <v>36156</v>
      </c>
      <c r="U197" s="85">
        <v>39289.599999999999</v>
      </c>
      <c r="V197" s="85">
        <v>41842.5</v>
      </c>
      <c r="W197" s="85">
        <v>9375.9</v>
      </c>
      <c r="X197" s="85">
        <v>10739.6</v>
      </c>
      <c r="Y197" s="85">
        <v>9054.7999999999993</v>
      </c>
      <c r="Z197" s="85">
        <v>12672.2</v>
      </c>
      <c r="AA197" s="85">
        <v>1919</v>
      </c>
      <c r="AB197" s="85">
        <v>6960.2</v>
      </c>
      <c r="AC197" s="85">
        <v>9375.9</v>
      </c>
      <c r="AD197" s="85">
        <v>12812</v>
      </c>
      <c r="AE197" s="85">
        <v>16411.5</v>
      </c>
      <c r="AF197" s="85">
        <v>20115.5</v>
      </c>
      <c r="AG197" s="85">
        <v>22623.7</v>
      </c>
      <c r="AH197" s="85">
        <v>25290.3</v>
      </c>
      <c r="AI197" s="85">
        <v>29170.3</v>
      </c>
      <c r="AJ197" s="85">
        <v>32594.5</v>
      </c>
      <c r="AK197" s="85">
        <v>35933.199999999997</v>
      </c>
      <c r="AL197" s="85">
        <v>41842.5</v>
      </c>
      <c r="AM197" s="85">
        <v>117326.2</v>
      </c>
      <c r="AN197" s="85">
        <v>11960.1</v>
      </c>
      <c r="AO197" s="85">
        <v>16452.099999999999</v>
      </c>
      <c r="AP197" s="85">
        <v>54220.800000000003</v>
      </c>
      <c r="AQ197" s="85">
        <v>34693.199999999997</v>
      </c>
      <c r="AR197" s="85">
        <v>2204.3000000000002</v>
      </c>
      <c r="AS197" s="85">
        <v>5005</v>
      </c>
      <c r="AT197" s="85">
        <v>11960.1</v>
      </c>
      <c r="AU197" s="85">
        <v>16363.7</v>
      </c>
      <c r="AV197" s="85">
        <v>21522.5</v>
      </c>
      <c r="AW197" s="85">
        <v>28412.2</v>
      </c>
      <c r="AX197" s="85">
        <v>38807.800000000003</v>
      </c>
      <c r="AY197" s="85">
        <v>44292.1</v>
      </c>
      <c r="AZ197" s="85">
        <v>82633</v>
      </c>
      <c r="BA197" s="85">
        <v>89384.5</v>
      </c>
      <c r="BB197" s="85">
        <v>96747</v>
      </c>
      <c r="BC197" s="85">
        <v>117326.2</v>
      </c>
    </row>
    <row r="198" spans="1:55" s="31" customFormat="1" ht="48" customHeight="1" x14ac:dyDescent="0.2">
      <c r="A198" s="112" t="s">
        <v>391</v>
      </c>
      <c r="B198" s="51">
        <v>187</v>
      </c>
      <c r="C198" s="51" t="s">
        <v>392</v>
      </c>
      <c r="D198" s="33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85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</row>
    <row r="199" spans="1:55" s="31" customFormat="1" ht="12.95" customHeight="1" x14ac:dyDescent="0.2">
      <c r="A199" s="112" t="s">
        <v>393</v>
      </c>
      <c r="B199" s="51">
        <v>188</v>
      </c>
      <c r="C199" s="51" t="s">
        <v>394</v>
      </c>
      <c r="D199" s="30"/>
      <c r="E199" s="85">
        <v>54764.7</v>
      </c>
      <c r="F199" s="85">
        <v>13640.1</v>
      </c>
      <c r="G199" s="85">
        <v>16524.400000000001</v>
      </c>
      <c r="H199" s="85">
        <v>10075.9</v>
      </c>
      <c r="I199" s="85">
        <v>14524.3</v>
      </c>
      <c r="J199" s="85">
        <v>2556.5</v>
      </c>
      <c r="K199" s="85">
        <v>10409.4</v>
      </c>
      <c r="L199" s="85">
        <v>13640.1</v>
      </c>
      <c r="M199" s="85">
        <v>22843.8</v>
      </c>
      <c r="N199" s="85">
        <v>27873.599999999999</v>
      </c>
      <c r="O199" s="85">
        <v>30164.5</v>
      </c>
      <c r="P199" s="85">
        <v>33197.1</v>
      </c>
      <c r="Q199" s="85">
        <v>39014.1</v>
      </c>
      <c r="R199" s="85">
        <v>40240.400000000001</v>
      </c>
      <c r="S199" s="85">
        <v>48457.2</v>
      </c>
      <c r="T199" s="85">
        <v>50200</v>
      </c>
      <c r="U199" s="85">
        <v>54764.7</v>
      </c>
      <c r="V199" s="85">
        <v>20508.099999999999</v>
      </c>
      <c r="W199" s="85">
        <v>6026.8</v>
      </c>
      <c r="X199" s="85">
        <v>7068.7</v>
      </c>
      <c r="Y199" s="85">
        <v>1702.1</v>
      </c>
      <c r="Z199" s="85">
        <v>5710.5</v>
      </c>
      <c r="AA199" s="85">
        <v>2224</v>
      </c>
      <c r="AB199" s="85">
        <v>4182.1000000000004</v>
      </c>
      <c r="AC199" s="85">
        <v>6026.8</v>
      </c>
      <c r="AD199" s="85">
        <v>10003.700000000001</v>
      </c>
      <c r="AE199" s="85">
        <v>10427.1</v>
      </c>
      <c r="AF199" s="85">
        <v>13095.5</v>
      </c>
      <c r="AG199" s="85">
        <v>13642.3</v>
      </c>
      <c r="AH199" s="85">
        <v>13998.5</v>
      </c>
      <c r="AI199" s="85">
        <v>14797.6</v>
      </c>
      <c r="AJ199" s="85">
        <v>16852</v>
      </c>
      <c r="AK199" s="85">
        <v>17450.3</v>
      </c>
      <c r="AL199" s="85">
        <v>20508.099999999999</v>
      </c>
      <c r="AM199" s="85">
        <v>3016.8</v>
      </c>
      <c r="AN199" s="85">
        <v>666.5</v>
      </c>
      <c r="AO199" s="85">
        <v>1028.9000000000001</v>
      </c>
      <c r="AP199" s="85">
        <v>890.7</v>
      </c>
      <c r="AQ199" s="85">
        <v>430.7</v>
      </c>
      <c r="AR199" s="85">
        <v>181.6</v>
      </c>
      <c r="AS199" s="85">
        <v>2356.3000000000002</v>
      </c>
      <c r="AT199" s="85">
        <v>666.5</v>
      </c>
      <c r="AU199" s="85">
        <v>700.5</v>
      </c>
      <c r="AV199" s="85">
        <v>1432.4</v>
      </c>
      <c r="AW199" s="85">
        <v>1695.4</v>
      </c>
      <c r="AX199" s="85">
        <v>1948.2</v>
      </c>
      <c r="AY199" s="85">
        <v>2423.6</v>
      </c>
      <c r="AZ199" s="85">
        <v>2586.1</v>
      </c>
      <c r="BA199" s="85">
        <v>2430</v>
      </c>
      <c r="BB199" s="85">
        <v>2406.6999999999998</v>
      </c>
      <c r="BC199" s="85">
        <v>3016.8</v>
      </c>
    </row>
    <row r="200" spans="1:55" s="31" customFormat="1" ht="24" customHeight="1" x14ac:dyDescent="0.2">
      <c r="A200" s="112" t="s">
        <v>395</v>
      </c>
      <c r="B200" s="51">
        <v>189</v>
      </c>
      <c r="C200" s="51" t="s">
        <v>396</v>
      </c>
      <c r="D200" s="33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85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</row>
    <row r="201" spans="1:55" s="31" customFormat="1" ht="24" customHeight="1" x14ac:dyDescent="0.2">
      <c r="A201" s="112" t="s">
        <v>397</v>
      </c>
      <c r="B201" s="51">
        <v>190</v>
      </c>
      <c r="C201" s="51" t="s">
        <v>398</v>
      </c>
      <c r="D201" s="33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85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</row>
    <row r="202" spans="1:55" s="31" customFormat="1" ht="24" customHeight="1" x14ac:dyDescent="0.2">
      <c r="A202" s="112" t="s">
        <v>399</v>
      </c>
      <c r="B202" s="51">
        <v>191</v>
      </c>
      <c r="C202" s="51" t="s">
        <v>400</v>
      </c>
      <c r="D202" s="33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85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</row>
    <row r="203" spans="1:55" s="31" customFormat="1" ht="24" customHeight="1" x14ac:dyDescent="0.2">
      <c r="A203" s="112" t="s">
        <v>401</v>
      </c>
      <c r="B203" s="51">
        <v>192</v>
      </c>
      <c r="C203" s="51" t="s">
        <v>402</v>
      </c>
      <c r="D203" s="33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85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</row>
    <row r="204" spans="1:55" s="31" customFormat="1" ht="12.95" customHeight="1" x14ac:dyDescent="0.2">
      <c r="A204" s="112" t="s">
        <v>393</v>
      </c>
      <c r="B204" s="51">
        <v>193</v>
      </c>
      <c r="C204" s="51" t="s">
        <v>403</v>
      </c>
      <c r="D204" s="33"/>
      <c r="E204" s="85">
        <v>54764.7</v>
      </c>
      <c r="F204" s="85">
        <v>13640.1</v>
      </c>
      <c r="G204" s="85">
        <v>16524.400000000001</v>
      </c>
      <c r="H204" s="85">
        <v>10075.9</v>
      </c>
      <c r="I204" s="85">
        <v>14524.3</v>
      </c>
      <c r="J204" s="85">
        <v>2556.5</v>
      </c>
      <c r="K204" s="85">
        <v>10409.4</v>
      </c>
      <c r="L204" s="85">
        <v>13640.1</v>
      </c>
      <c r="M204" s="85">
        <v>22843.8</v>
      </c>
      <c r="N204" s="85">
        <v>27873.599999999999</v>
      </c>
      <c r="O204" s="85">
        <v>30164.5</v>
      </c>
      <c r="P204" s="85">
        <v>33197.1</v>
      </c>
      <c r="Q204" s="85">
        <v>39014.1</v>
      </c>
      <c r="R204" s="85">
        <v>40240.400000000001</v>
      </c>
      <c r="S204" s="85">
        <v>48457.2</v>
      </c>
      <c r="T204" s="85">
        <v>50200</v>
      </c>
      <c r="U204" s="85">
        <v>54764.7</v>
      </c>
      <c r="V204" s="85">
        <v>20508.099999999999</v>
      </c>
      <c r="W204" s="85">
        <v>6026.8</v>
      </c>
      <c r="X204" s="85">
        <v>7068.7</v>
      </c>
      <c r="Y204" s="85">
        <v>1702.1</v>
      </c>
      <c r="Z204" s="85">
        <v>5710.5</v>
      </c>
      <c r="AA204" s="85">
        <v>2224</v>
      </c>
      <c r="AB204" s="85">
        <v>4182.1000000000004</v>
      </c>
      <c r="AC204" s="85">
        <v>6026.8</v>
      </c>
      <c r="AD204" s="85">
        <v>10003.700000000001</v>
      </c>
      <c r="AE204" s="85">
        <v>10427.1</v>
      </c>
      <c r="AF204" s="85">
        <v>13095.5</v>
      </c>
      <c r="AG204" s="85">
        <v>13642.3</v>
      </c>
      <c r="AH204" s="85">
        <v>13998.5</v>
      </c>
      <c r="AI204" s="85">
        <v>14797.6</v>
      </c>
      <c r="AJ204" s="85">
        <v>16852</v>
      </c>
      <c r="AK204" s="85">
        <v>17450.3</v>
      </c>
      <c r="AL204" s="85">
        <v>20508.099999999999</v>
      </c>
      <c r="AM204" s="85">
        <v>3016.8</v>
      </c>
      <c r="AN204" s="85">
        <v>666.5</v>
      </c>
      <c r="AO204" s="85">
        <v>1028.9000000000001</v>
      </c>
      <c r="AP204" s="85">
        <v>890.7</v>
      </c>
      <c r="AQ204" s="85">
        <v>430.7</v>
      </c>
      <c r="AR204" s="85">
        <v>181.6</v>
      </c>
      <c r="AS204" s="85">
        <v>2356.3000000000002</v>
      </c>
      <c r="AT204" s="85">
        <v>666.5</v>
      </c>
      <c r="AU204" s="85">
        <v>700.5</v>
      </c>
      <c r="AV204" s="85">
        <v>1432.4</v>
      </c>
      <c r="AW204" s="85">
        <v>1695.4</v>
      </c>
      <c r="AX204" s="85">
        <v>1948.2</v>
      </c>
      <c r="AY204" s="85">
        <v>2423.6</v>
      </c>
      <c r="AZ204" s="85">
        <v>2586.1</v>
      </c>
      <c r="BA204" s="85">
        <v>2430</v>
      </c>
      <c r="BB204" s="85">
        <v>2406.6999999999998</v>
      </c>
      <c r="BC204" s="85">
        <v>3016.8</v>
      </c>
    </row>
    <row r="205" spans="1:55" s="31" customFormat="1" ht="12.95" customHeight="1" x14ac:dyDescent="0.2">
      <c r="A205" s="112" t="s">
        <v>404</v>
      </c>
      <c r="B205" s="51">
        <v>194</v>
      </c>
      <c r="C205" s="52">
        <v>36537</v>
      </c>
      <c r="D205" s="33"/>
      <c r="E205" s="85">
        <v>2132113.7000000002</v>
      </c>
      <c r="F205" s="85">
        <v>421647.9</v>
      </c>
      <c r="G205" s="85">
        <v>480389.9</v>
      </c>
      <c r="H205" s="85">
        <v>568736.30000000005</v>
      </c>
      <c r="I205" s="85">
        <v>661339.6</v>
      </c>
      <c r="J205" s="85">
        <v>140914.4</v>
      </c>
      <c r="K205" s="85">
        <v>268725.2</v>
      </c>
      <c r="L205" s="85">
        <v>421647.9</v>
      </c>
      <c r="M205" s="85">
        <v>579484.80000000005</v>
      </c>
      <c r="N205" s="85">
        <v>740410.6</v>
      </c>
      <c r="O205" s="85">
        <v>902037.8</v>
      </c>
      <c r="P205" s="85">
        <v>1078900.6000000001</v>
      </c>
      <c r="Q205" s="85">
        <v>1228769.5</v>
      </c>
      <c r="R205" s="85">
        <v>1470774.1</v>
      </c>
      <c r="S205" s="85">
        <v>1676474.2</v>
      </c>
      <c r="T205" s="85">
        <v>1909255</v>
      </c>
      <c r="U205" s="85">
        <v>2132113.7000000002</v>
      </c>
      <c r="V205" s="85">
        <v>2219252.4</v>
      </c>
      <c r="W205" s="85">
        <v>414912.4</v>
      </c>
      <c r="X205" s="85">
        <v>514462.8</v>
      </c>
      <c r="Y205" s="85">
        <v>554152.80000000005</v>
      </c>
      <c r="Z205" s="85">
        <v>735724.4</v>
      </c>
      <c r="AA205" s="85">
        <v>124463.6</v>
      </c>
      <c r="AB205" s="85">
        <v>272294.09999999998</v>
      </c>
      <c r="AC205" s="85">
        <v>414912.4</v>
      </c>
      <c r="AD205" s="85">
        <v>588721.5</v>
      </c>
      <c r="AE205" s="85">
        <v>809769</v>
      </c>
      <c r="AF205" s="85">
        <v>929375.2</v>
      </c>
      <c r="AG205" s="85">
        <v>1060562.1000000001</v>
      </c>
      <c r="AH205" s="85">
        <v>1245332.5</v>
      </c>
      <c r="AI205" s="85">
        <v>1483528</v>
      </c>
      <c r="AJ205" s="85">
        <v>1713972.7</v>
      </c>
      <c r="AK205" s="85">
        <v>1923782.9</v>
      </c>
      <c r="AL205" s="85">
        <v>2219252.4</v>
      </c>
      <c r="AM205" s="85">
        <v>2692748.5</v>
      </c>
      <c r="AN205" s="85">
        <v>518630.9</v>
      </c>
      <c r="AO205" s="85">
        <v>661692.80000000005</v>
      </c>
      <c r="AP205" s="85">
        <v>653776.4</v>
      </c>
      <c r="AQ205" s="85">
        <v>858648.4</v>
      </c>
      <c r="AR205" s="85">
        <v>150280.79999999999</v>
      </c>
      <c r="AS205" s="85">
        <v>305931</v>
      </c>
      <c r="AT205" s="85">
        <v>518630.9</v>
      </c>
      <c r="AU205" s="85">
        <v>714642.3</v>
      </c>
      <c r="AV205" s="85">
        <v>975379.5</v>
      </c>
      <c r="AW205" s="85">
        <v>1180323.7</v>
      </c>
      <c r="AX205" s="85">
        <v>1347581.8</v>
      </c>
      <c r="AY205" s="85">
        <v>1558817.4</v>
      </c>
      <c r="AZ205" s="85">
        <v>1834100.1</v>
      </c>
      <c r="BA205" s="85">
        <v>2076757.8</v>
      </c>
      <c r="BB205" s="85">
        <v>2328817</v>
      </c>
      <c r="BC205" s="85">
        <v>2692748.5</v>
      </c>
    </row>
    <row r="206" spans="1:55" s="31" customFormat="1" ht="12.95" customHeight="1" x14ac:dyDescent="0.2">
      <c r="A206" s="112" t="s">
        <v>404</v>
      </c>
      <c r="B206" s="51">
        <v>195</v>
      </c>
      <c r="C206" s="52">
        <v>36903</v>
      </c>
      <c r="D206" s="33"/>
      <c r="E206" s="85">
        <v>2132113.7000000002</v>
      </c>
      <c r="F206" s="85">
        <v>421647.9</v>
      </c>
      <c r="G206" s="85">
        <v>480389.9</v>
      </c>
      <c r="H206" s="85">
        <v>568736.30000000005</v>
      </c>
      <c r="I206" s="85">
        <v>661339.6</v>
      </c>
      <c r="J206" s="85">
        <v>140914.4</v>
      </c>
      <c r="K206" s="85">
        <v>268725.2</v>
      </c>
      <c r="L206" s="85">
        <v>421647.9</v>
      </c>
      <c r="M206" s="85">
        <v>579484.80000000005</v>
      </c>
      <c r="N206" s="85">
        <v>740410.6</v>
      </c>
      <c r="O206" s="85">
        <v>902037.8</v>
      </c>
      <c r="P206" s="85">
        <v>1078900.6000000001</v>
      </c>
      <c r="Q206" s="85">
        <v>1228769.5</v>
      </c>
      <c r="R206" s="85">
        <v>1470774.1</v>
      </c>
      <c r="S206" s="85">
        <v>1676474.2</v>
      </c>
      <c r="T206" s="85">
        <v>1909255</v>
      </c>
      <c r="U206" s="85">
        <v>2132113.7000000002</v>
      </c>
      <c r="V206" s="85">
        <v>2219252.4</v>
      </c>
      <c r="W206" s="85">
        <v>414912.4</v>
      </c>
      <c r="X206" s="85">
        <v>514462.8</v>
      </c>
      <c r="Y206" s="85">
        <v>554152.80000000005</v>
      </c>
      <c r="Z206" s="85">
        <v>735724.4</v>
      </c>
      <c r="AA206" s="85">
        <v>124463.6</v>
      </c>
      <c r="AB206" s="85">
        <v>272294.09999999998</v>
      </c>
      <c r="AC206" s="85">
        <v>414912.4</v>
      </c>
      <c r="AD206" s="85">
        <v>588721.5</v>
      </c>
      <c r="AE206" s="85">
        <v>809769</v>
      </c>
      <c r="AF206" s="85">
        <v>929375.2</v>
      </c>
      <c r="AG206" s="85">
        <v>1060562.1000000001</v>
      </c>
      <c r="AH206" s="85">
        <v>1245332.5</v>
      </c>
      <c r="AI206" s="85">
        <v>1483528</v>
      </c>
      <c r="AJ206" s="85">
        <v>1713972.7</v>
      </c>
      <c r="AK206" s="85">
        <v>1923782.9</v>
      </c>
      <c r="AL206" s="85">
        <v>2219252.4</v>
      </c>
      <c r="AM206" s="85">
        <v>2692748.5</v>
      </c>
      <c r="AN206" s="85">
        <v>518630.9</v>
      </c>
      <c r="AO206" s="85">
        <v>661692.80000000005</v>
      </c>
      <c r="AP206" s="85">
        <v>653776.4</v>
      </c>
      <c r="AQ206" s="85">
        <v>858648.4</v>
      </c>
      <c r="AR206" s="85">
        <v>150280.79999999999</v>
      </c>
      <c r="AS206" s="85">
        <v>305931</v>
      </c>
      <c r="AT206" s="85">
        <v>518630.9</v>
      </c>
      <c r="AU206" s="85">
        <v>714642.3</v>
      </c>
      <c r="AV206" s="85">
        <v>975379.5</v>
      </c>
      <c r="AW206" s="85">
        <v>1180323.7</v>
      </c>
      <c r="AX206" s="85">
        <v>1347581.8</v>
      </c>
      <c r="AY206" s="85">
        <v>1558817.4</v>
      </c>
      <c r="AZ206" s="85">
        <v>1834100.1</v>
      </c>
      <c r="BA206" s="85">
        <v>2076757.8</v>
      </c>
      <c r="BB206" s="85">
        <v>2328817</v>
      </c>
      <c r="BC206" s="85">
        <v>2692748.5</v>
      </c>
    </row>
    <row r="207" spans="1:55" s="31" customFormat="1" ht="12.95" customHeight="1" x14ac:dyDescent="0.2">
      <c r="A207" s="113" t="s">
        <v>405</v>
      </c>
      <c r="B207" s="51">
        <v>197</v>
      </c>
      <c r="C207" s="50" t="s">
        <v>406</v>
      </c>
      <c r="D207" s="30"/>
      <c r="E207" s="85">
        <v>214660.3</v>
      </c>
      <c r="F207" s="85">
        <v>10103.200000000001</v>
      </c>
      <c r="G207" s="85">
        <v>40266.6</v>
      </c>
      <c r="H207" s="85">
        <v>99216.3</v>
      </c>
      <c r="I207" s="85">
        <v>65074.2</v>
      </c>
      <c r="J207" s="85">
        <v>676.3</v>
      </c>
      <c r="K207" s="85">
        <v>3523.8</v>
      </c>
      <c r="L207" s="85">
        <v>10103.200000000001</v>
      </c>
      <c r="M207" s="85">
        <v>48702.8</v>
      </c>
      <c r="N207" s="85">
        <v>49152.9</v>
      </c>
      <c r="O207" s="85">
        <v>50369.8</v>
      </c>
      <c r="P207" s="85">
        <v>75278.399999999994</v>
      </c>
      <c r="Q207" s="85">
        <v>77103</v>
      </c>
      <c r="R207" s="85">
        <v>149586.1</v>
      </c>
      <c r="S207" s="85">
        <v>151302.5</v>
      </c>
      <c r="T207" s="85">
        <v>153390.9</v>
      </c>
      <c r="U207" s="85">
        <v>214660.3</v>
      </c>
      <c r="V207" s="85">
        <v>46094.2</v>
      </c>
      <c r="W207" s="85">
        <v>16089.1</v>
      </c>
      <c r="X207" s="85">
        <v>11453.5</v>
      </c>
      <c r="Y207" s="85">
        <v>11117.7</v>
      </c>
      <c r="Z207" s="85">
        <v>7433.9</v>
      </c>
      <c r="AA207" s="85">
        <v>4743.3</v>
      </c>
      <c r="AB207" s="85">
        <v>14651.6</v>
      </c>
      <c r="AC207" s="85">
        <v>16089.1</v>
      </c>
      <c r="AD207" s="85">
        <v>19097.5</v>
      </c>
      <c r="AE207" s="85">
        <v>21917.9</v>
      </c>
      <c r="AF207" s="85">
        <v>27542.6</v>
      </c>
      <c r="AG207" s="85">
        <v>30248.799999999999</v>
      </c>
      <c r="AH207" s="85">
        <v>35310.9</v>
      </c>
      <c r="AI207" s="85">
        <v>38660.300000000003</v>
      </c>
      <c r="AJ207" s="85">
        <v>43372.6</v>
      </c>
      <c r="AK207" s="85">
        <v>44459.199999999997</v>
      </c>
      <c r="AL207" s="85">
        <v>46094.2</v>
      </c>
      <c r="AM207" s="85">
        <v>138045.20000000001</v>
      </c>
      <c r="AN207" s="85">
        <v>3402.6</v>
      </c>
      <c r="AO207" s="85">
        <v>25133.8</v>
      </c>
      <c r="AP207" s="85">
        <v>55119</v>
      </c>
      <c r="AQ207" s="85">
        <v>54389.8</v>
      </c>
      <c r="AR207" s="85">
        <v>1686.3</v>
      </c>
      <c r="AS207" s="85">
        <v>2520.6999999999998</v>
      </c>
      <c r="AT207" s="85">
        <v>3402.6</v>
      </c>
      <c r="AU207" s="85">
        <v>4536.3</v>
      </c>
      <c r="AV207" s="85">
        <v>7497</v>
      </c>
      <c r="AW207" s="85">
        <v>28536.400000000001</v>
      </c>
      <c r="AX207" s="85">
        <v>30808.6</v>
      </c>
      <c r="AY207" s="85">
        <v>34634.1</v>
      </c>
      <c r="AZ207" s="85">
        <v>83655.399999999994</v>
      </c>
      <c r="BA207" s="85">
        <v>111119.8</v>
      </c>
      <c r="BB207" s="85">
        <v>115918.39999999999</v>
      </c>
      <c r="BC207" s="85">
        <v>138045.20000000001</v>
      </c>
    </row>
    <row r="208" spans="1:55" s="31" customFormat="1" ht="12.95" customHeight="1" x14ac:dyDescent="0.2">
      <c r="A208" s="112" t="s">
        <v>407</v>
      </c>
      <c r="B208" s="51">
        <v>198</v>
      </c>
      <c r="C208" s="51" t="s">
        <v>408</v>
      </c>
      <c r="D208" s="30"/>
      <c r="E208" s="85">
        <v>2750.6</v>
      </c>
      <c r="F208" s="85">
        <v>429.4</v>
      </c>
      <c r="G208" s="85">
        <v>184.3</v>
      </c>
      <c r="H208" s="85">
        <v>246.4</v>
      </c>
      <c r="I208" s="85">
        <v>1890.5</v>
      </c>
      <c r="J208" s="85">
        <v>67.5</v>
      </c>
      <c r="K208" s="85">
        <v>356.5</v>
      </c>
      <c r="L208" s="85">
        <v>429.4</v>
      </c>
      <c r="M208" s="85">
        <v>473.2</v>
      </c>
      <c r="N208" s="85">
        <v>536.4</v>
      </c>
      <c r="O208" s="85">
        <v>613.70000000000005</v>
      </c>
      <c r="P208" s="85">
        <v>776</v>
      </c>
      <c r="Q208" s="85">
        <v>753.8</v>
      </c>
      <c r="R208" s="85">
        <v>860.1</v>
      </c>
      <c r="S208" s="85">
        <v>869</v>
      </c>
      <c r="T208" s="85">
        <v>1146.9000000000001</v>
      </c>
      <c r="U208" s="85">
        <v>2750.6</v>
      </c>
      <c r="V208" s="85">
        <v>3254.3</v>
      </c>
      <c r="W208" s="85">
        <v>228.8</v>
      </c>
      <c r="X208" s="85">
        <v>199.4</v>
      </c>
      <c r="Y208" s="85">
        <v>2408.8000000000002</v>
      </c>
      <c r="Z208" s="85">
        <v>417.3</v>
      </c>
      <c r="AA208" s="85">
        <v>81.2</v>
      </c>
      <c r="AB208" s="85">
        <v>144.9</v>
      </c>
      <c r="AC208" s="85">
        <v>228.8</v>
      </c>
      <c r="AD208" s="85">
        <v>272.2</v>
      </c>
      <c r="AE208" s="85">
        <v>316.2</v>
      </c>
      <c r="AF208" s="85">
        <v>428.2</v>
      </c>
      <c r="AG208" s="85">
        <v>485.7</v>
      </c>
      <c r="AH208" s="85">
        <v>2161.3000000000002</v>
      </c>
      <c r="AI208" s="85">
        <v>2837</v>
      </c>
      <c r="AJ208" s="85">
        <v>3093.6</v>
      </c>
      <c r="AK208" s="85">
        <v>3240</v>
      </c>
      <c r="AL208" s="85">
        <v>3254.3</v>
      </c>
      <c r="AM208" s="85">
        <v>5531.6</v>
      </c>
      <c r="AN208" s="85">
        <v>340.6</v>
      </c>
      <c r="AO208" s="85">
        <v>75.7</v>
      </c>
      <c r="AP208" s="85">
        <v>2144.1</v>
      </c>
      <c r="AQ208" s="85">
        <v>2971.2</v>
      </c>
      <c r="AR208" s="85">
        <v>183</v>
      </c>
      <c r="AS208" s="85">
        <v>318.39999999999998</v>
      </c>
      <c r="AT208" s="85">
        <v>340.6</v>
      </c>
      <c r="AU208" s="85">
        <v>346.9</v>
      </c>
      <c r="AV208" s="85">
        <v>379.4</v>
      </c>
      <c r="AW208" s="85">
        <v>416.3</v>
      </c>
      <c r="AX208" s="85">
        <v>447.6</v>
      </c>
      <c r="AY208" s="85">
        <v>2450.6999999999998</v>
      </c>
      <c r="AZ208" s="85">
        <v>2560.4</v>
      </c>
      <c r="BA208" s="85">
        <v>3061.6</v>
      </c>
      <c r="BB208" s="85">
        <v>3280.1</v>
      </c>
      <c r="BC208" s="85">
        <v>5531.6</v>
      </c>
    </row>
    <row r="209" spans="1:55" s="31" customFormat="1" ht="12.95" customHeight="1" x14ac:dyDescent="0.2">
      <c r="A209" s="112" t="s">
        <v>409</v>
      </c>
      <c r="B209" s="51">
        <v>199</v>
      </c>
      <c r="C209" s="51" t="s">
        <v>410</v>
      </c>
      <c r="D209" s="33"/>
      <c r="E209" s="85">
        <v>128.1</v>
      </c>
      <c r="F209" s="85">
        <v>24.6</v>
      </c>
      <c r="G209" s="85">
        <v>5.8</v>
      </c>
      <c r="H209" s="85">
        <v>4.3</v>
      </c>
      <c r="I209" s="85">
        <v>93.4</v>
      </c>
      <c r="J209" s="85">
        <v>1.1000000000000001</v>
      </c>
      <c r="K209" s="85">
        <v>5.3</v>
      </c>
      <c r="L209" s="85">
        <v>24.6</v>
      </c>
      <c r="M209" s="85">
        <v>8.3000000000000007</v>
      </c>
      <c r="N209" s="85">
        <v>18.3</v>
      </c>
      <c r="O209" s="85">
        <v>30.4</v>
      </c>
      <c r="P209" s="85">
        <v>33.799999999999997</v>
      </c>
      <c r="Q209" s="85">
        <v>34.4</v>
      </c>
      <c r="R209" s="85">
        <v>34.700000000000003</v>
      </c>
      <c r="S209" s="85">
        <v>36.799999999999997</v>
      </c>
      <c r="T209" s="85">
        <v>68.3</v>
      </c>
      <c r="U209" s="85">
        <v>128.1</v>
      </c>
      <c r="V209" s="85">
        <v>516</v>
      </c>
      <c r="W209" s="85">
        <v>109.6</v>
      </c>
      <c r="X209" s="85">
        <v>122.3</v>
      </c>
      <c r="Y209" s="85">
        <v>243.2</v>
      </c>
      <c r="Z209" s="85">
        <v>40.9</v>
      </c>
      <c r="AA209" s="85">
        <v>11.1</v>
      </c>
      <c r="AB209" s="85">
        <v>64.7</v>
      </c>
      <c r="AC209" s="85">
        <v>109.6</v>
      </c>
      <c r="AD209" s="85">
        <v>116</v>
      </c>
      <c r="AE209" s="85">
        <v>142.6</v>
      </c>
      <c r="AF209" s="85">
        <v>231.9</v>
      </c>
      <c r="AG209" s="85">
        <v>234.4</v>
      </c>
      <c r="AH209" s="85">
        <v>245.6</v>
      </c>
      <c r="AI209" s="85">
        <v>475.1</v>
      </c>
      <c r="AJ209" s="85">
        <v>480.2</v>
      </c>
      <c r="AK209" s="85">
        <v>501.7</v>
      </c>
      <c r="AL209" s="85">
        <v>516</v>
      </c>
      <c r="AM209" s="85">
        <v>515.29999999999995</v>
      </c>
      <c r="AN209" s="85">
        <v>314.39999999999998</v>
      </c>
      <c r="AO209" s="85">
        <v>39.799999999999997</v>
      </c>
      <c r="AP209" s="85">
        <v>62.8</v>
      </c>
      <c r="AQ209" s="85">
        <v>98.3</v>
      </c>
      <c r="AR209" s="85">
        <v>27.5</v>
      </c>
      <c r="AS209" s="85">
        <v>292.8</v>
      </c>
      <c r="AT209" s="85">
        <v>314.39999999999998</v>
      </c>
      <c r="AU209" s="85">
        <v>320.7</v>
      </c>
      <c r="AV209" s="85">
        <v>353.2</v>
      </c>
      <c r="AW209" s="85">
        <v>354.2</v>
      </c>
      <c r="AX209" s="85">
        <v>385.5</v>
      </c>
      <c r="AY209" s="85">
        <v>393.9</v>
      </c>
      <c r="AZ209" s="85">
        <v>417</v>
      </c>
      <c r="BA209" s="85">
        <v>439.8</v>
      </c>
      <c r="BB209" s="85">
        <v>465</v>
      </c>
      <c r="BC209" s="85">
        <v>515.29999999999995</v>
      </c>
    </row>
    <row r="210" spans="1:55" s="31" customFormat="1" ht="24" customHeight="1" x14ac:dyDescent="0.2">
      <c r="A210" s="112" t="s">
        <v>411</v>
      </c>
      <c r="B210" s="51">
        <v>200</v>
      </c>
      <c r="C210" s="51" t="s">
        <v>412</v>
      </c>
      <c r="D210" s="33"/>
      <c r="E210" s="85">
        <v>2332.8000000000002</v>
      </c>
      <c r="F210" s="85">
        <v>248.1</v>
      </c>
      <c r="G210" s="85">
        <v>101.4</v>
      </c>
      <c r="H210" s="85">
        <v>242.1</v>
      </c>
      <c r="I210" s="85">
        <v>1741.2</v>
      </c>
      <c r="J210" s="85">
        <v>3.7</v>
      </c>
      <c r="K210" s="85">
        <v>238.6</v>
      </c>
      <c r="L210" s="85">
        <v>248.1</v>
      </c>
      <c r="M210" s="85">
        <v>266.3</v>
      </c>
      <c r="N210" s="85">
        <v>319.5</v>
      </c>
      <c r="O210" s="85">
        <v>349.5</v>
      </c>
      <c r="P210" s="85">
        <v>508.4</v>
      </c>
      <c r="Q210" s="85">
        <v>485.6</v>
      </c>
      <c r="R210" s="85">
        <v>591.6</v>
      </c>
      <c r="S210" s="85">
        <v>598.4</v>
      </c>
      <c r="T210" s="85">
        <v>788.9</v>
      </c>
      <c r="U210" s="85">
        <v>2332.8000000000002</v>
      </c>
      <c r="V210" s="85">
        <v>2738.3</v>
      </c>
      <c r="W210" s="85">
        <v>119.2</v>
      </c>
      <c r="X210" s="85">
        <v>77.099999999999994</v>
      </c>
      <c r="Y210" s="85">
        <v>2165.6</v>
      </c>
      <c r="Z210" s="85">
        <v>376.4</v>
      </c>
      <c r="AA210" s="85">
        <v>70.099999999999994</v>
      </c>
      <c r="AB210" s="85">
        <v>80.2</v>
      </c>
      <c r="AC210" s="85">
        <v>119.2</v>
      </c>
      <c r="AD210" s="85">
        <v>156.19999999999999</v>
      </c>
      <c r="AE210" s="85">
        <v>173.6</v>
      </c>
      <c r="AF210" s="85">
        <v>196.3</v>
      </c>
      <c r="AG210" s="85">
        <v>251.3</v>
      </c>
      <c r="AH210" s="85">
        <v>1915.7</v>
      </c>
      <c r="AI210" s="85">
        <v>2361.9</v>
      </c>
      <c r="AJ210" s="85">
        <v>2613.4</v>
      </c>
      <c r="AK210" s="85">
        <v>2738.3</v>
      </c>
      <c r="AL210" s="85">
        <v>2738.3</v>
      </c>
      <c r="AM210" s="85">
        <v>5016.3</v>
      </c>
      <c r="AN210" s="85">
        <v>26.2</v>
      </c>
      <c r="AO210" s="85">
        <v>35.9</v>
      </c>
      <c r="AP210" s="85">
        <v>2081.3000000000002</v>
      </c>
      <c r="AQ210" s="85">
        <v>2872.9</v>
      </c>
      <c r="AR210" s="85">
        <v>155.5</v>
      </c>
      <c r="AS210" s="85">
        <v>25.6</v>
      </c>
      <c r="AT210" s="85">
        <v>26.2</v>
      </c>
      <c r="AU210" s="85">
        <v>26.2</v>
      </c>
      <c r="AV210" s="85">
        <v>26.2</v>
      </c>
      <c r="AW210" s="85">
        <v>62.1</v>
      </c>
      <c r="AX210" s="85">
        <v>62.1</v>
      </c>
      <c r="AY210" s="85">
        <v>2056.8000000000002</v>
      </c>
      <c r="AZ210" s="85">
        <v>2143.4</v>
      </c>
      <c r="BA210" s="85">
        <v>2621.8</v>
      </c>
      <c r="BB210" s="85">
        <v>2815.1</v>
      </c>
      <c r="BC210" s="85">
        <v>5016.3</v>
      </c>
    </row>
    <row r="211" spans="1:55" s="31" customFormat="1" ht="14.1" customHeight="1" x14ac:dyDescent="0.2">
      <c r="A211" s="112" t="s">
        <v>413</v>
      </c>
      <c r="B211" s="51">
        <v>201</v>
      </c>
      <c r="C211" s="51" t="s">
        <v>414</v>
      </c>
      <c r="D211" s="33"/>
      <c r="E211" s="85">
        <v>289.7</v>
      </c>
      <c r="F211" s="85">
        <v>156.69999999999999</v>
      </c>
      <c r="G211" s="85">
        <v>77.099999999999994</v>
      </c>
      <c r="H211" s="85">
        <v>0</v>
      </c>
      <c r="I211" s="85">
        <v>55.9</v>
      </c>
      <c r="J211" s="85">
        <v>62.7</v>
      </c>
      <c r="K211" s="85">
        <v>112.6</v>
      </c>
      <c r="L211" s="85">
        <v>156.69999999999999</v>
      </c>
      <c r="M211" s="85">
        <v>198.6</v>
      </c>
      <c r="N211" s="85">
        <v>198.6</v>
      </c>
      <c r="O211" s="85">
        <v>233.8</v>
      </c>
      <c r="P211" s="85">
        <v>233.8</v>
      </c>
      <c r="Q211" s="85">
        <v>233.8</v>
      </c>
      <c r="R211" s="85">
        <v>233.8</v>
      </c>
      <c r="S211" s="85">
        <v>233.8</v>
      </c>
      <c r="T211" s="85">
        <v>289.7</v>
      </c>
      <c r="U211" s="85">
        <v>289.7</v>
      </c>
      <c r="V211" s="85"/>
      <c r="W211" s="85"/>
      <c r="X211" s="85"/>
      <c r="Y211" s="85"/>
      <c r="Z211" s="85"/>
      <c r="AA211" s="85"/>
      <c r="AB211" s="85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</row>
    <row r="212" spans="1:55" s="31" customFormat="1" ht="12.95" customHeight="1" x14ac:dyDescent="0.2">
      <c r="A212" s="112" t="s">
        <v>415</v>
      </c>
      <c r="B212" s="51">
        <v>202</v>
      </c>
      <c r="C212" s="51" t="s">
        <v>416</v>
      </c>
      <c r="D212" s="33"/>
      <c r="E212" s="85">
        <v>176620.6</v>
      </c>
      <c r="F212" s="85"/>
      <c r="G212" s="85">
        <v>36603.4</v>
      </c>
      <c r="H212" s="85">
        <v>93197.1</v>
      </c>
      <c r="I212" s="85">
        <v>46820.1</v>
      </c>
      <c r="J212" s="85"/>
      <c r="K212" s="85"/>
      <c r="L212" s="85"/>
      <c r="M212" s="85">
        <v>36603.4</v>
      </c>
      <c r="N212" s="85">
        <v>36603.4</v>
      </c>
      <c r="O212" s="85">
        <v>36603.4</v>
      </c>
      <c r="P212" s="85">
        <v>60856.4</v>
      </c>
      <c r="Q212" s="85">
        <v>60856.4</v>
      </c>
      <c r="R212" s="85">
        <v>129800.5</v>
      </c>
      <c r="S212" s="85">
        <v>129800.5</v>
      </c>
      <c r="T212" s="85">
        <v>129800.5</v>
      </c>
      <c r="U212" s="85">
        <v>176620.6</v>
      </c>
      <c r="V212" s="85">
        <v>92.8</v>
      </c>
      <c r="W212" s="85"/>
      <c r="X212" s="85">
        <v>43.8</v>
      </c>
      <c r="Y212" s="85">
        <v>0</v>
      </c>
      <c r="Z212" s="85">
        <v>49</v>
      </c>
      <c r="AA212" s="85"/>
      <c r="AB212" s="85"/>
      <c r="AC212" s="85"/>
      <c r="AD212" s="85"/>
      <c r="AE212" s="85">
        <v>42.6</v>
      </c>
      <c r="AF212" s="85">
        <v>43.8</v>
      </c>
      <c r="AG212" s="85">
        <v>43.8</v>
      </c>
      <c r="AH212" s="85">
        <v>43.8</v>
      </c>
      <c r="AI212" s="85">
        <v>43.8</v>
      </c>
      <c r="AJ212" s="85">
        <v>92.8</v>
      </c>
      <c r="AK212" s="85">
        <v>92.8</v>
      </c>
      <c r="AL212" s="85">
        <v>92.8</v>
      </c>
      <c r="AM212" s="85">
        <v>99115.8</v>
      </c>
      <c r="AN212" s="85"/>
      <c r="AO212" s="85">
        <v>18696</v>
      </c>
      <c r="AP212" s="85">
        <v>46075</v>
      </c>
      <c r="AQ212" s="85">
        <v>34344.800000000003</v>
      </c>
      <c r="AR212" s="85"/>
      <c r="AS212" s="85"/>
      <c r="AT212" s="85"/>
      <c r="AU212" s="85"/>
      <c r="AV212" s="85"/>
      <c r="AW212" s="85">
        <v>18696</v>
      </c>
      <c r="AX212" s="85">
        <v>18696</v>
      </c>
      <c r="AY212" s="85">
        <v>18696</v>
      </c>
      <c r="AZ212" s="85">
        <v>64771</v>
      </c>
      <c r="BA212" s="85">
        <v>88743.3</v>
      </c>
      <c r="BB212" s="85">
        <v>88743.3</v>
      </c>
      <c r="BC212" s="85">
        <v>99115.8</v>
      </c>
    </row>
    <row r="213" spans="1:55" s="31" customFormat="1" ht="12.95" customHeight="1" x14ac:dyDescent="0.2">
      <c r="A213" s="112" t="s">
        <v>417</v>
      </c>
      <c r="B213" s="51">
        <v>203</v>
      </c>
      <c r="C213" s="51" t="s">
        <v>418</v>
      </c>
      <c r="D213" s="33"/>
      <c r="E213" s="85">
        <v>35289.1</v>
      </c>
      <c r="F213" s="85">
        <v>9673.7999999999993</v>
      </c>
      <c r="G213" s="85">
        <v>3478.9</v>
      </c>
      <c r="H213" s="85">
        <v>5772.8</v>
      </c>
      <c r="I213" s="85">
        <v>16363.6</v>
      </c>
      <c r="J213" s="85">
        <v>608.79999999999995</v>
      </c>
      <c r="K213" s="85">
        <v>3167.3</v>
      </c>
      <c r="L213" s="85">
        <v>9673.7999999999993</v>
      </c>
      <c r="M213" s="85">
        <v>11626.2</v>
      </c>
      <c r="N213" s="85">
        <v>12013.1</v>
      </c>
      <c r="O213" s="85">
        <v>13152.7</v>
      </c>
      <c r="P213" s="85">
        <v>13646</v>
      </c>
      <c r="Q213" s="85">
        <v>15492.8</v>
      </c>
      <c r="R213" s="85">
        <v>18925.5</v>
      </c>
      <c r="S213" s="85">
        <v>20633</v>
      </c>
      <c r="T213" s="85">
        <v>22443.5</v>
      </c>
      <c r="U213" s="85">
        <v>35289.1</v>
      </c>
      <c r="V213" s="85">
        <v>42747.1</v>
      </c>
      <c r="W213" s="85">
        <v>15860.3</v>
      </c>
      <c r="X213" s="85">
        <v>11210.3</v>
      </c>
      <c r="Y213" s="85">
        <v>8708.9</v>
      </c>
      <c r="Z213" s="85">
        <v>6967.6</v>
      </c>
      <c r="AA213" s="85">
        <v>4662.1000000000004</v>
      </c>
      <c r="AB213" s="85">
        <v>14506.7</v>
      </c>
      <c r="AC213" s="85">
        <v>15860.3</v>
      </c>
      <c r="AD213" s="85">
        <v>18825.3</v>
      </c>
      <c r="AE213" s="85">
        <v>21559.1</v>
      </c>
      <c r="AF213" s="85">
        <v>27070.6</v>
      </c>
      <c r="AG213" s="85">
        <v>29719.3</v>
      </c>
      <c r="AH213" s="85">
        <v>33105.800000000003</v>
      </c>
      <c r="AI213" s="85">
        <v>35779.5</v>
      </c>
      <c r="AJ213" s="85">
        <v>40186.199999999997</v>
      </c>
      <c r="AK213" s="85">
        <v>41126.400000000001</v>
      </c>
      <c r="AL213" s="85">
        <v>42747.1</v>
      </c>
      <c r="AM213" s="85">
        <v>33397.800000000003</v>
      </c>
      <c r="AN213" s="85">
        <v>3062</v>
      </c>
      <c r="AO213" s="85">
        <v>6362.1</v>
      </c>
      <c r="AP213" s="85">
        <v>6899.9</v>
      </c>
      <c r="AQ213" s="85">
        <v>17073.8</v>
      </c>
      <c r="AR213" s="85">
        <v>1503.3</v>
      </c>
      <c r="AS213" s="85">
        <v>2202.3000000000002</v>
      </c>
      <c r="AT213" s="85">
        <v>3062</v>
      </c>
      <c r="AU213" s="85">
        <v>4189.3999999999996</v>
      </c>
      <c r="AV213" s="85">
        <v>7117.6</v>
      </c>
      <c r="AW213" s="85">
        <v>9424.1</v>
      </c>
      <c r="AX213" s="85">
        <v>11665</v>
      </c>
      <c r="AY213" s="85">
        <v>13487.4</v>
      </c>
      <c r="AZ213" s="85">
        <v>16324</v>
      </c>
      <c r="BA213" s="85">
        <v>19314.900000000001</v>
      </c>
      <c r="BB213" s="85">
        <v>23895</v>
      </c>
      <c r="BC213" s="85">
        <v>33397.800000000003</v>
      </c>
    </row>
    <row r="214" spans="1:55" s="31" customFormat="1" ht="24" customHeight="1" x14ac:dyDescent="0.2">
      <c r="A214" s="112" t="s">
        <v>419</v>
      </c>
      <c r="B214" s="51">
        <v>204</v>
      </c>
      <c r="C214" s="51" t="s">
        <v>420</v>
      </c>
      <c r="D214" s="30"/>
      <c r="E214" s="85"/>
      <c r="F214" s="85"/>
      <c r="G214" s="85"/>
      <c r="H214" s="85"/>
      <c r="I214" s="85"/>
      <c r="J214" s="85"/>
      <c r="K214" s="85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85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</row>
    <row r="215" spans="1:55" s="31" customFormat="1" ht="12.95" customHeight="1" x14ac:dyDescent="0.2">
      <c r="A215" s="112" t="s">
        <v>421</v>
      </c>
      <c r="B215" s="51">
        <v>205</v>
      </c>
      <c r="C215" s="51" t="s">
        <v>422</v>
      </c>
      <c r="D215" s="30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</row>
    <row r="216" spans="1:55" s="31" customFormat="1" ht="12.95" customHeight="1" x14ac:dyDescent="0.2">
      <c r="A216" s="112" t="s">
        <v>423</v>
      </c>
      <c r="B216" s="51">
        <v>206</v>
      </c>
      <c r="C216" s="51" t="s">
        <v>424</v>
      </c>
      <c r="D216" s="33"/>
      <c r="E216" s="85"/>
      <c r="F216" s="85"/>
      <c r="G216" s="85"/>
      <c r="H216" s="85"/>
      <c r="I216" s="85"/>
      <c r="J216" s="85"/>
      <c r="K216" s="85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85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</row>
    <row r="217" spans="1:55" s="31" customFormat="1" ht="12.95" customHeight="1" x14ac:dyDescent="0.2">
      <c r="A217" s="112" t="s">
        <v>425</v>
      </c>
      <c r="B217" s="51">
        <v>207</v>
      </c>
      <c r="C217" s="51" t="s">
        <v>426</v>
      </c>
      <c r="D217" s="33"/>
      <c r="E217" s="85"/>
      <c r="F217" s="85"/>
      <c r="G217" s="85"/>
      <c r="H217" s="85"/>
      <c r="I217" s="85"/>
      <c r="J217" s="85"/>
      <c r="K217" s="85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85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</row>
    <row r="218" spans="1:55" s="31" customFormat="1" ht="12.95" customHeight="1" x14ac:dyDescent="0.2">
      <c r="A218" s="112" t="s">
        <v>427</v>
      </c>
      <c r="B218" s="51">
        <v>208</v>
      </c>
      <c r="C218" s="51" t="s">
        <v>428</v>
      </c>
      <c r="D218" s="33"/>
      <c r="E218" s="85"/>
      <c r="F218" s="85"/>
      <c r="G218" s="85"/>
      <c r="H218" s="85"/>
      <c r="I218" s="85"/>
      <c r="J218" s="85"/>
      <c r="K218" s="85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85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</row>
    <row r="219" spans="1:55" s="31" customFormat="1" ht="12.95" customHeight="1" x14ac:dyDescent="0.2">
      <c r="A219" s="113" t="s">
        <v>429</v>
      </c>
      <c r="B219" s="51">
        <v>209</v>
      </c>
      <c r="C219" s="50" t="s">
        <v>430</v>
      </c>
      <c r="D219" s="30"/>
      <c r="E219" s="85">
        <v>715762.1</v>
      </c>
      <c r="F219" s="85">
        <v>213612.5</v>
      </c>
      <c r="G219" s="85">
        <v>-435.8</v>
      </c>
      <c r="H219" s="85">
        <v>0</v>
      </c>
      <c r="I219" s="85">
        <v>502585.4</v>
      </c>
      <c r="J219" s="85">
        <v>0</v>
      </c>
      <c r="K219" s="85">
        <v>-315.3</v>
      </c>
      <c r="L219" s="85">
        <v>213612.5</v>
      </c>
      <c r="M219" s="85">
        <v>213612.5</v>
      </c>
      <c r="N219" s="85">
        <v>213176.7</v>
      </c>
      <c r="O219" s="85">
        <v>213176.7</v>
      </c>
      <c r="P219" s="85">
        <v>213176.7</v>
      </c>
      <c r="Q219" s="85">
        <v>213176.7</v>
      </c>
      <c r="R219" s="85">
        <v>213176.7</v>
      </c>
      <c r="S219" s="85">
        <v>393176.7</v>
      </c>
      <c r="T219" s="85">
        <v>393176.7</v>
      </c>
      <c r="U219" s="85">
        <v>715762.1</v>
      </c>
      <c r="V219" s="85">
        <v>392645.7</v>
      </c>
      <c r="W219" s="85">
        <v>0</v>
      </c>
      <c r="X219" s="85">
        <v>0</v>
      </c>
      <c r="Y219" s="85">
        <v>0</v>
      </c>
      <c r="Z219" s="85">
        <v>392645.7</v>
      </c>
      <c r="AA219" s="85">
        <v>0</v>
      </c>
      <c r="AB219" s="85">
        <v>0</v>
      </c>
      <c r="AC219" s="85">
        <v>0</v>
      </c>
      <c r="AD219" s="85">
        <v>0</v>
      </c>
      <c r="AE219" s="85">
        <v>0</v>
      </c>
      <c r="AF219" s="85">
        <v>0</v>
      </c>
      <c r="AG219" s="85">
        <v>0</v>
      </c>
      <c r="AH219" s="85">
        <v>0</v>
      </c>
      <c r="AI219" s="85">
        <v>0</v>
      </c>
      <c r="AJ219" s="85">
        <v>220781.8</v>
      </c>
      <c r="AK219" s="85">
        <v>220781.8</v>
      </c>
      <c r="AL219" s="85">
        <v>392645.7</v>
      </c>
      <c r="AM219" s="85">
        <v>266084.5</v>
      </c>
      <c r="AN219" s="85">
        <v>0</v>
      </c>
      <c r="AO219" s="85">
        <v>0</v>
      </c>
      <c r="AP219" s="85">
        <v>199949</v>
      </c>
      <c r="AQ219" s="85">
        <v>66135.5</v>
      </c>
      <c r="AR219" s="85">
        <v>0</v>
      </c>
      <c r="AS219" s="85">
        <v>0</v>
      </c>
      <c r="AT219" s="85">
        <v>0</v>
      </c>
      <c r="AU219" s="85">
        <v>0</v>
      </c>
      <c r="AV219" s="85">
        <v>0</v>
      </c>
      <c r="AW219" s="85">
        <v>0</v>
      </c>
      <c r="AX219" s="85">
        <v>0</v>
      </c>
      <c r="AY219" s="85">
        <v>199949</v>
      </c>
      <c r="AZ219" s="85">
        <v>199949</v>
      </c>
      <c r="BA219" s="85">
        <v>199949</v>
      </c>
      <c r="BB219" s="85">
        <v>199949</v>
      </c>
      <c r="BC219" s="85">
        <v>266084.5</v>
      </c>
    </row>
    <row r="220" spans="1:55" s="31" customFormat="1" ht="12.95" customHeight="1" x14ac:dyDescent="0.2">
      <c r="A220" s="112" t="s">
        <v>431</v>
      </c>
      <c r="B220" s="51">
        <v>210</v>
      </c>
      <c r="C220" s="51" t="s">
        <v>432</v>
      </c>
      <c r="D220" s="30"/>
      <c r="E220" s="85">
        <v>715762.1</v>
      </c>
      <c r="F220" s="85">
        <v>213612.5</v>
      </c>
      <c r="G220" s="85">
        <v>-435.8</v>
      </c>
      <c r="H220" s="85">
        <v>0</v>
      </c>
      <c r="I220" s="85">
        <v>502585.4</v>
      </c>
      <c r="J220" s="85">
        <v>0</v>
      </c>
      <c r="K220" s="85">
        <v>-315.3</v>
      </c>
      <c r="L220" s="85">
        <v>213612.5</v>
      </c>
      <c r="M220" s="85">
        <v>213612.5</v>
      </c>
      <c r="N220" s="85">
        <v>213176.7</v>
      </c>
      <c r="O220" s="85">
        <v>213176.7</v>
      </c>
      <c r="P220" s="85">
        <v>213176.7</v>
      </c>
      <c r="Q220" s="85">
        <v>213176.7</v>
      </c>
      <c r="R220" s="85">
        <v>213176.7</v>
      </c>
      <c r="S220" s="85">
        <v>393176.7</v>
      </c>
      <c r="T220" s="85">
        <v>393176.7</v>
      </c>
      <c r="U220" s="85">
        <v>715762.1</v>
      </c>
      <c r="V220" s="85">
        <v>392645.7</v>
      </c>
      <c r="W220" s="85">
        <v>0</v>
      </c>
      <c r="X220" s="85">
        <v>0</v>
      </c>
      <c r="Y220" s="85">
        <v>0</v>
      </c>
      <c r="Z220" s="85">
        <v>392645.7</v>
      </c>
      <c r="AA220" s="85">
        <v>0</v>
      </c>
      <c r="AB220" s="85">
        <v>0</v>
      </c>
      <c r="AC220" s="85">
        <v>0</v>
      </c>
      <c r="AD220" s="85">
        <v>0</v>
      </c>
      <c r="AE220" s="85">
        <v>0</v>
      </c>
      <c r="AF220" s="85">
        <v>0</v>
      </c>
      <c r="AG220" s="85">
        <v>0</v>
      </c>
      <c r="AH220" s="85">
        <v>0</v>
      </c>
      <c r="AI220" s="85">
        <v>0</v>
      </c>
      <c r="AJ220" s="85">
        <v>220781.8</v>
      </c>
      <c r="AK220" s="85">
        <v>220781.8</v>
      </c>
      <c r="AL220" s="85">
        <v>392645.7</v>
      </c>
      <c r="AM220" s="85">
        <v>266084.5</v>
      </c>
      <c r="AN220" s="85">
        <v>0</v>
      </c>
      <c r="AO220" s="85">
        <v>0</v>
      </c>
      <c r="AP220" s="85">
        <v>199949</v>
      </c>
      <c r="AQ220" s="85">
        <v>66135.5</v>
      </c>
      <c r="AR220" s="85">
        <v>0</v>
      </c>
      <c r="AS220" s="85">
        <v>0</v>
      </c>
      <c r="AT220" s="85">
        <v>0</v>
      </c>
      <c r="AU220" s="85">
        <v>0</v>
      </c>
      <c r="AV220" s="85">
        <v>0</v>
      </c>
      <c r="AW220" s="85">
        <v>0</v>
      </c>
      <c r="AX220" s="85">
        <v>0</v>
      </c>
      <c r="AY220" s="85">
        <v>199949</v>
      </c>
      <c r="AZ220" s="85">
        <v>199949</v>
      </c>
      <c r="BA220" s="85">
        <v>199949</v>
      </c>
      <c r="BB220" s="85">
        <v>199949</v>
      </c>
      <c r="BC220" s="85">
        <v>266084.5</v>
      </c>
    </row>
    <row r="221" spans="1:55" s="31" customFormat="1" ht="12.95" customHeight="1" x14ac:dyDescent="0.2">
      <c r="A221" s="112" t="s">
        <v>433</v>
      </c>
      <c r="B221" s="51">
        <v>211</v>
      </c>
      <c r="C221" s="51" t="s">
        <v>434</v>
      </c>
      <c r="D221" s="30"/>
      <c r="E221" s="85">
        <v>715762.1</v>
      </c>
      <c r="F221" s="85">
        <v>213612.5</v>
      </c>
      <c r="G221" s="85">
        <v>-435.8</v>
      </c>
      <c r="H221" s="85">
        <v>0</v>
      </c>
      <c r="I221" s="85">
        <v>502585.4</v>
      </c>
      <c r="J221" s="85">
        <v>0</v>
      </c>
      <c r="K221" s="85">
        <v>-315.3</v>
      </c>
      <c r="L221" s="85">
        <v>213612.5</v>
      </c>
      <c r="M221" s="85">
        <v>213612.5</v>
      </c>
      <c r="N221" s="85">
        <v>213176.7</v>
      </c>
      <c r="O221" s="85">
        <v>213176.7</v>
      </c>
      <c r="P221" s="85">
        <v>213176.7</v>
      </c>
      <c r="Q221" s="85">
        <v>213176.7</v>
      </c>
      <c r="R221" s="85">
        <v>213176.7</v>
      </c>
      <c r="S221" s="85">
        <v>393176.7</v>
      </c>
      <c r="T221" s="85">
        <v>393176.7</v>
      </c>
      <c r="U221" s="85">
        <v>715762.1</v>
      </c>
      <c r="V221" s="85">
        <v>392645.7</v>
      </c>
      <c r="W221" s="85">
        <v>0</v>
      </c>
      <c r="X221" s="85">
        <v>0</v>
      </c>
      <c r="Y221" s="85">
        <v>0</v>
      </c>
      <c r="Z221" s="85">
        <v>392645.7</v>
      </c>
      <c r="AA221" s="85">
        <v>0</v>
      </c>
      <c r="AB221" s="85">
        <v>0</v>
      </c>
      <c r="AC221" s="85">
        <v>0</v>
      </c>
      <c r="AD221" s="85">
        <v>0</v>
      </c>
      <c r="AE221" s="85">
        <v>0</v>
      </c>
      <c r="AF221" s="85">
        <v>0</v>
      </c>
      <c r="AG221" s="85">
        <v>0</v>
      </c>
      <c r="AH221" s="85">
        <v>0</v>
      </c>
      <c r="AI221" s="85">
        <v>0</v>
      </c>
      <c r="AJ221" s="85">
        <v>220781.8</v>
      </c>
      <c r="AK221" s="85">
        <v>220781.8</v>
      </c>
      <c r="AL221" s="85">
        <v>392645.7</v>
      </c>
      <c r="AM221" s="85">
        <v>266084.5</v>
      </c>
      <c r="AN221" s="85">
        <v>0</v>
      </c>
      <c r="AO221" s="85">
        <v>0</v>
      </c>
      <c r="AP221" s="85">
        <v>199949</v>
      </c>
      <c r="AQ221" s="85">
        <v>66135.5</v>
      </c>
      <c r="AR221" s="85">
        <v>0</v>
      </c>
      <c r="AS221" s="85">
        <v>0</v>
      </c>
      <c r="AT221" s="85">
        <v>0</v>
      </c>
      <c r="AU221" s="85">
        <v>0</v>
      </c>
      <c r="AV221" s="85">
        <v>0</v>
      </c>
      <c r="AW221" s="85">
        <v>0</v>
      </c>
      <c r="AX221" s="85">
        <v>0</v>
      </c>
      <c r="AY221" s="85">
        <v>199949</v>
      </c>
      <c r="AZ221" s="85">
        <v>199949</v>
      </c>
      <c r="BA221" s="85">
        <v>199949</v>
      </c>
      <c r="BB221" s="85">
        <v>199949</v>
      </c>
      <c r="BC221" s="85">
        <v>266084.5</v>
      </c>
    </row>
    <row r="222" spans="1:55" s="31" customFormat="1" ht="12.95" customHeight="1" x14ac:dyDescent="0.2">
      <c r="A222" s="112" t="s">
        <v>435</v>
      </c>
      <c r="B222" s="51">
        <v>212</v>
      </c>
      <c r="C222" s="51" t="s">
        <v>436</v>
      </c>
      <c r="D222" s="33"/>
      <c r="E222" s="85">
        <v>715762.1</v>
      </c>
      <c r="F222" s="85">
        <v>213612.5</v>
      </c>
      <c r="G222" s="85">
        <v>-435.8</v>
      </c>
      <c r="H222" s="85">
        <v>0</v>
      </c>
      <c r="I222" s="85">
        <v>502585.4</v>
      </c>
      <c r="J222" s="85">
        <v>0</v>
      </c>
      <c r="K222" s="85">
        <v>-315.3</v>
      </c>
      <c r="L222" s="85">
        <v>213612.5</v>
      </c>
      <c r="M222" s="85">
        <v>213612.5</v>
      </c>
      <c r="N222" s="85">
        <v>213176.7</v>
      </c>
      <c r="O222" s="85">
        <v>213176.7</v>
      </c>
      <c r="P222" s="85">
        <v>213176.7</v>
      </c>
      <c r="Q222" s="85">
        <v>213176.7</v>
      </c>
      <c r="R222" s="85">
        <v>213176.7</v>
      </c>
      <c r="S222" s="85">
        <v>393176.7</v>
      </c>
      <c r="T222" s="85">
        <v>393176.7</v>
      </c>
      <c r="U222" s="85">
        <v>715762.1</v>
      </c>
      <c r="V222" s="85">
        <v>392645.7</v>
      </c>
      <c r="W222" s="85">
        <v>0</v>
      </c>
      <c r="X222" s="85">
        <v>0</v>
      </c>
      <c r="Y222" s="85">
        <v>0</v>
      </c>
      <c r="Z222" s="85">
        <v>392645.7</v>
      </c>
      <c r="AA222" s="85"/>
      <c r="AB222" s="85"/>
      <c r="AC222" s="85"/>
      <c r="AD222" s="85"/>
      <c r="AE222" s="85"/>
      <c r="AF222" s="85"/>
      <c r="AG222" s="85"/>
      <c r="AH222" s="85"/>
      <c r="AI222" s="85"/>
      <c r="AJ222" s="85">
        <v>220781.8</v>
      </c>
      <c r="AK222" s="85">
        <v>220781.8</v>
      </c>
      <c r="AL222" s="85">
        <v>392645.7</v>
      </c>
      <c r="AM222" s="85">
        <v>266084.5</v>
      </c>
      <c r="AN222" s="85"/>
      <c r="AO222" s="85"/>
      <c r="AP222" s="85">
        <v>199949</v>
      </c>
      <c r="AQ222" s="85">
        <v>66135.5</v>
      </c>
      <c r="AR222" s="85"/>
      <c r="AS222" s="85"/>
      <c r="AT222" s="85"/>
      <c r="AU222" s="85"/>
      <c r="AV222" s="85"/>
      <c r="AW222" s="85"/>
      <c r="AX222" s="85"/>
      <c r="AY222" s="85">
        <v>199949</v>
      </c>
      <c r="AZ222" s="85">
        <v>199949</v>
      </c>
      <c r="BA222" s="85">
        <v>199949</v>
      </c>
      <c r="BB222" s="85">
        <v>199949</v>
      </c>
      <c r="BC222" s="85">
        <v>266084.5</v>
      </c>
    </row>
    <row r="223" spans="1:55" s="31" customFormat="1" ht="12.95" customHeight="1" x14ac:dyDescent="0.2">
      <c r="A223" s="112" t="s">
        <v>437</v>
      </c>
      <c r="B223" s="51">
        <v>213</v>
      </c>
      <c r="C223" s="51" t="s">
        <v>438</v>
      </c>
      <c r="D223" s="33"/>
      <c r="E223" s="85"/>
      <c r="F223" s="85"/>
      <c r="G223" s="85"/>
      <c r="H223" s="85"/>
      <c r="I223" s="85"/>
      <c r="J223" s="85"/>
      <c r="K223" s="85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85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</row>
    <row r="224" spans="1:55" s="31" customFormat="1" ht="12.95" customHeight="1" x14ac:dyDescent="0.2">
      <c r="A224" s="112" t="s">
        <v>439</v>
      </c>
      <c r="B224" s="51">
        <v>213</v>
      </c>
      <c r="C224" s="51" t="s">
        <v>440</v>
      </c>
      <c r="D224" s="30"/>
      <c r="E224" s="85"/>
      <c r="F224" s="85"/>
      <c r="G224" s="85"/>
      <c r="H224" s="85"/>
      <c r="I224" s="85"/>
      <c r="J224" s="85"/>
      <c r="K224" s="85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85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</row>
    <row r="225" spans="1:55" s="31" customFormat="1" ht="12.95" customHeight="1" x14ac:dyDescent="0.2">
      <c r="A225" s="112" t="s">
        <v>441</v>
      </c>
      <c r="B225" s="51">
        <v>215</v>
      </c>
      <c r="C225" s="51" t="s">
        <v>442</v>
      </c>
      <c r="D225" s="33"/>
      <c r="E225" s="85"/>
      <c r="F225" s="85"/>
      <c r="G225" s="85"/>
      <c r="H225" s="85"/>
      <c r="I225" s="85"/>
      <c r="J225" s="85"/>
      <c r="K225" s="85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85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</row>
    <row r="226" spans="1:55" s="31" customFormat="1" ht="12.95" customHeight="1" x14ac:dyDescent="0.2">
      <c r="A226" s="112" t="s">
        <v>443</v>
      </c>
      <c r="B226" s="51">
        <v>216</v>
      </c>
      <c r="C226" s="51" t="s">
        <v>444</v>
      </c>
      <c r="D226" s="30"/>
      <c r="E226" s="85"/>
      <c r="F226" s="85"/>
      <c r="G226" s="85"/>
      <c r="H226" s="85"/>
      <c r="I226" s="85"/>
      <c r="J226" s="85"/>
      <c r="K226" s="85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85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</row>
    <row r="227" spans="1:55" s="31" customFormat="1" ht="12.95" customHeight="1" x14ac:dyDescent="0.2">
      <c r="A227" s="112" t="s">
        <v>433</v>
      </c>
      <c r="B227" s="51">
        <v>217</v>
      </c>
      <c r="C227" s="51" t="s">
        <v>445</v>
      </c>
      <c r="D227" s="30"/>
      <c r="E227" s="85"/>
      <c r="F227" s="85"/>
      <c r="G227" s="85"/>
      <c r="H227" s="85"/>
      <c r="I227" s="85"/>
      <c r="J227" s="85"/>
      <c r="K227" s="85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85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</row>
    <row r="228" spans="1:55" s="31" customFormat="1" ht="12.95" customHeight="1" x14ac:dyDescent="0.2">
      <c r="A228" s="112" t="s">
        <v>446</v>
      </c>
      <c r="B228" s="51">
        <v>218</v>
      </c>
      <c r="C228" s="51" t="s">
        <v>447</v>
      </c>
      <c r="D228" s="33"/>
      <c r="E228" s="85"/>
      <c r="F228" s="85"/>
      <c r="G228" s="85"/>
      <c r="H228" s="85"/>
      <c r="I228" s="85"/>
      <c r="J228" s="85"/>
      <c r="K228" s="85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85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</row>
    <row r="229" spans="1:55" s="31" customFormat="1" ht="24" customHeight="1" x14ac:dyDescent="0.2">
      <c r="A229" s="112" t="s">
        <v>448</v>
      </c>
      <c r="B229" s="51">
        <v>219</v>
      </c>
      <c r="C229" s="51" t="s">
        <v>449</v>
      </c>
      <c r="D229" s="33"/>
      <c r="E229" s="85"/>
      <c r="F229" s="85"/>
      <c r="G229" s="85"/>
      <c r="H229" s="85"/>
      <c r="I229" s="85"/>
      <c r="J229" s="85"/>
      <c r="K229" s="85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85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</row>
    <row r="230" spans="1:55" s="31" customFormat="1" ht="12.95" customHeight="1" x14ac:dyDescent="0.2">
      <c r="A230" s="112" t="s">
        <v>450</v>
      </c>
      <c r="B230" s="51">
        <v>220</v>
      </c>
      <c r="C230" s="51" t="s">
        <v>451</v>
      </c>
      <c r="D230" s="33"/>
      <c r="E230" s="85"/>
      <c r="F230" s="85"/>
      <c r="G230" s="85"/>
      <c r="H230" s="85"/>
      <c r="I230" s="85"/>
      <c r="J230" s="85"/>
      <c r="K230" s="85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85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</row>
    <row r="231" spans="1:55" s="31" customFormat="1" ht="12.95" customHeight="1" x14ac:dyDescent="0.2">
      <c r="A231" s="112" t="s">
        <v>452</v>
      </c>
      <c r="B231" s="51">
        <v>221</v>
      </c>
      <c r="C231" s="51" t="s">
        <v>453</v>
      </c>
      <c r="D231" s="33"/>
      <c r="E231" s="85"/>
      <c r="F231" s="85"/>
      <c r="G231" s="85"/>
      <c r="H231" s="85"/>
      <c r="I231" s="85"/>
      <c r="J231" s="85"/>
      <c r="K231" s="85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85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</row>
    <row r="232" spans="1:55" s="31" customFormat="1" ht="12.95" customHeight="1" x14ac:dyDescent="0.2">
      <c r="A232" s="112" t="s">
        <v>454</v>
      </c>
      <c r="B232" s="51">
        <v>222</v>
      </c>
      <c r="C232" s="51" t="s">
        <v>455</v>
      </c>
      <c r="D232" s="30"/>
      <c r="E232" s="85"/>
      <c r="F232" s="85"/>
      <c r="G232" s="85"/>
      <c r="H232" s="85"/>
      <c r="I232" s="85"/>
      <c r="J232" s="85"/>
      <c r="K232" s="85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85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</row>
    <row r="233" spans="1:55" s="31" customFormat="1" ht="24" customHeight="1" x14ac:dyDescent="0.2">
      <c r="A233" s="112" t="s">
        <v>456</v>
      </c>
      <c r="B233" s="51">
        <v>223</v>
      </c>
      <c r="C233" s="51" t="s">
        <v>457</v>
      </c>
      <c r="D233" s="30"/>
      <c r="E233" s="85"/>
      <c r="F233" s="85"/>
      <c r="G233" s="85"/>
      <c r="H233" s="85"/>
      <c r="I233" s="85"/>
      <c r="J233" s="85"/>
      <c r="K233" s="85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85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</row>
    <row r="234" spans="1:55" s="31" customFormat="1" ht="24" x14ac:dyDescent="0.2">
      <c r="A234" s="114" t="s">
        <v>741</v>
      </c>
      <c r="B234" s="62">
        <v>224</v>
      </c>
      <c r="C234" s="53" t="s">
        <v>458</v>
      </c>
      <c r="D234" s="35"/>
      <c r="E234" s="85"/>
      <c r="F234" s="85"/>
      <c r="G234" s="85"/>
      <c r="H234" s="85"/>
      <c r="I234" s="85"/>
      <c r="J234" s="85"/>
      <c r="K234" s="85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85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</row>
    <row r="235" spans="1:55" s="31" customFormat="1" ht="14.1" customHeight="1" x14ac:dyDescent="0.2">
      <c r="A235" s="114" t="s">
        <v>459</v>
      </c>
      <c r="B235" s="62">
        <v>225</v>
      </c>
      <c r="C235" s="53" t="s">
        <v>460</v>
      </c>
      <c r="D235" s="35"/>
      <c r="E235" s="85"/>
      <c r="F235" s="85"/>
      <c r="G235" s="85"/>
      <c r="H235" s="85"/>
      <c r="I235" s="85"/>
      <c r="J235" s="85"/>
      <c r="K235" s="85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85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</row>
    <row r="236" spans="1:55" s="31" customFormat="1" ht="24" x14ac:dyDescent="0.2">
      <c r="A236" s="114" t="s">
        <v>743</v>
      </c>
      <c r="B236" s="62">
        <v>226</v>
      </c>
      <c r="C236" s="53" t="s">
        <v>461</v>
      </c>
      <c r="D236" s="35"/>
      <c r="E236" s="85"/>
      <c r="F236" s="85"/>
      <c r="G236" s="85"/>
      <c r="H236" s="85"/>
      <c r="I236" s="85"/>
      <c r="J236" s="85"/>
      <c r="K236" s="85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85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</row>
    <row r="237" spans="1:55" s="31" customFormat="1" ht="14.1" customHeight="1" x14ac:dyDescent="0.2">
      <c r="A237" s="114" t="s">
        <v>462</v>
      </c>
      <c r="B237" s="62">
        <v>227</v>
      </c>
      <c r="C237" s="53" t="s">
        <v>463</v>
      </c>
      <c r="D237" s="35"/>
      <c r="E237" s="85"/>
      <c r="F237" s="85"/>
      <c r="G237" s="85"/>
      <c r="H237" s="85"/>
      <c r="I237" s="85"/>
      <c r="J237" s="85"/>
      <c r="K237" s="85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85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</row>
    <row r="238" spans="1:55" s="31" customFormat="1" ht="12" customHeight="1" thickBot="1" x14ac:dyDescent="0.25">
      <c r="A238" s="115" t="s">
        <v>464</v>
      </c>
      <c r="B238" s="63">
        <v>228</v>
      </c>
      <c r="C238" s="54" t="s">
        <v>465</v>
      </c>
      <c r="D238" s="38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  <c r="V238" s="86"/>
      <c r="W238" s="86"/>
      <c r="X238" s="86"/>
      <c r="Y238" s="86"/>
      <c r="Z238" s="86"/>
      <c r="AA238" s="86"/>
      <c r="AB238" s="86"/>
      <c r="AC238" s="86"/>
      <c r="AD238" s="86"/>
      <c r="AE238" s="86"/>
      <c r="AF238" s="86"/>
      <c r="AG238" s="86"/>
      <c r="AH238" s="86"/>
      <c r="AI238" s="86"/>
      <c r="AJ238" s="86"/>
      <c r="AK238" s="86"/>
      <c r="AL238" s="86"/>
      <c r="AM238" s="86"/>
      <c r="AN238" s="86"/>
      <c r="AO238" s="86"/>
      <c r="AP238" s="86"/>
      <c r="AQ238" s="86"/>
      <c r="AR238" s="86"/>
      <c r="AS238" s="86"/>
      <c r="AT238" s="86"/>
      <c r="AU238" s="86"/>
      <c r="AV238" s="86"/>
      <c r="AW238" s="86"/>
      <c r="AX238" s="86"/>
      <c r="AY238" s="86"/>
      <c r="AZ238" s="86"/>
      <c r="BA238" s="86"/>
      <c r="BB238" s="86"/>
      <c r="BC238" s="86"/>
    </row>
    <row r="239" spans="1:55" s="31" customFormat="1" ht="12" x14ac:dyDescent="0.2">
      <c r="A239" s="32"/>
      <c r="B239" s="64"/>
      <c r="C239" s="55"/>
      <c r="D239" s="35"/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AJ239" s="36"/>
      <c r="AK239" s="36"/>
      <c r="AL239" s="36"/>
    </row>
    <row r="240" spans="1:55" s="36" customFormat="1" ht="12" x14ac:dyDescent="0.2">
      <c r="A240" s="32"/>
      <c r="B240" s="64"/>
      <c r="C240" s="55"/>
      <c r="D240" s="35"/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F240" s="31"/>
      <c r="AG240" s="31"/>
      <c r="AH240" s="31"/>
      <c r="AI240" s="31"/>
    </row>
    <row r="241" spans="1:21" s="36" customFormat="1" ht="12" x14ac:dyDescent="0.2">
      <c r="A241" s="32"/>
      <c r="B241" s="64"/>
      <c r="C241" s="55"/>
      <c r="D241" s="35"/>
      <c r="E241" s="43"/>
      <c r="F241" s="43"/>
      <c r="G241" s="43"/>
      <c r="H241" s="43"/>
      <c r="I241" s="43"/>
      <c r="J241" s="43"/>
      <c r="K241" s="43"/>
      <c r="L241" s="43"/>
      <c r="M241" s="43"/>
      <c r="N241" s="43"/>
      <c r="O241" s="43"/>
      <c r="P241" s="43"/>
      <c r="Q241" s="43"/>
      <c r="R241" s="43"/>
      <c r="S241" s="43"/>
      <c r="T241" s="43"/>
      <c r="U241" s="43"/>
    </row>
    <row r="242" spans="1:21" s="36" customFormat="1" ht="12" x14ac:dyDescent="0.2">
      <c r="A242" s="32"/>
      <c r="B242" s="64"/>
      <c r="C242" s="55"/>
      <c r="D242" s="35"/>
      <c r="E242" s="43"/>
      <c r="F242" s="43"/>
      <c r="G242" s="43"/>
      <c r="H242" s="43"/>
      <c r="I242" s="43"/>
      <c r="J242" s="43"/>
      <c r="K242" s="43"/>
      <c r="L242" s="43"/>
      <c r="M242" s="43"/>
      <c r="N242" s="43"/>
      <c r="O242" s="43"/>
      <c r="P242" s="43"/>
      <c r="Q242" s="43"/>
      <c r="R242" s="43"/>
      <c r="S242" s="43"/>
      <c r="T242" s="43"/>
      <c r="U242" s="43"/>
    </row>
    <row r="243" spans="1:21" s="36" customFormat="1" ht="12" x14ac:dyDescent="0.2">
      <c r="A243" s="32"/>
      <c r="B243" s="64"/>
      <c r="C243" s="55"/>
      <c r="D243" s="35"/>
      <c r="E243" s="43"/>
      <c r="F243" s="43"/>
      <c r="G243" s="43"/>
      <c r="H243" s="43"/>
      <c r="I243" s="43"/>
      <c r="J243" s="43"/>
      <c r="K243" s="43"/>
      <c r="L243" s="43"/>
      <c r="M243" s="43"/>
      <c r="N243" s="43"/>
      <c r="O243" s="43"/>
      <c r="P243" s="43"/>
      <c r="Q243" s="43"/>
      <c r="R243" s="43"/>
      <c r="S243" s="43"/>
      <c r="T243" s="43"/>
      <c r="U243" s="43"/>
    </row>
    <row r="244" spans="1:21" s="36" customFormat="1" ht="12" x14ac:dyDescent="0.2">
      <c r="A244" s="32"/>
      <c r="B244" s="64"/>
      <c r="C244" s="55"/>
      <c r="D244" s="35"/>
      <c r="E244" s="43"/>
      <c r="F244" s="43"/>
      <c r="G244" s="43"/>
      <c r="H244" s="43"/>
      <c r="I244" s="43"/>
      <c r="J244" s="43"/>
      <c r="K244" s="43"/>
      <c r="L244" s="43"/>
      <c r="M244" s="43"/>
      <c r="N244" s="43"/>
      <c r="O244" s="43"/>
      <c r="P244" s="43"/>
      <c r="Q244" s="43"/>
      <c r="R244" s="43"/>
      <c r="S244" s="43"/>
      <c r="T244" s="43"/>
      <c r="U244" s="43"/>
    </row>
    <row r="245" spans="1:21" s="36" customFormat="1" ht="12" x14ac:dyDescent="0.2">
      <c r="A245" s="32"/>
      <c r="B245" s="64"/>
      <c r="C245" s="55"/>
      <c r="D245" s="35"/>
      <c r="E245" s="43"/>
      <c r="F245" s="43"/>
      <c r="G245" s="43"/>
      <c r="H245" s="43"/>
      <c r="I245" s="43"/>
      <c r="J245" s="43"/>
      <c r="K245" s="43"/>
      <c r="L245" s="43"/>
      <c r="M245" s="43"/>
      <c r="N245" s="43"/>
      <c r="O245" s="43"/>
      <c r="P245" s="43"/>
      <c r="Q245" s="43"/>
      <c r="R245" s="43"/>
      <c r="S245" s="43"/>
      <c r="T245" s="43"/>
      <c r="U245" s="43"/>
    </row>
    <row r="246" spans="1:21" s="36" customFormat="1" ht="12" x14ac:dyDescent="0.2">
      <c r="A246" s="32"/>
      <c r="B246" s="64"/>
      <c r="C246" s="55"/>
      <c r="D246" s="35"/>
      <c r="E246" s="43"/>
      <c r="F246" s="43"/>
      <c r="G246" s="43"/>
      <c r="H246" s="43"/>
      <c r="I246" s="43"/>
      <c r="J246" s="43"/>
      <c r="K246" s="43"/>
      <c r="L246" s="43"/>
      <c r="M246" s="43"/>
      <c r="N246" s="43"/>
      <c r="O246" s="43"/>
      <c r="P246" s="43"/>
      <c r="Q246" s="43"/>
      <c r="R246" s="43"/>
      <c r="S246" s="43"/>
      <c r="T246" s="43"/>
      <c r="U246" s="43"/>
    </row>
    <row r="247" spans="1:21" s="36" customFormat="1" ht="12" x14ac:dyDescent="0.2">
      <c r="A247" s="32"/>
      <c r="B247" s="64"/>
      <c r="C247" s="55"/>
      <c r="D247" s="35"/>
      <c r="E247" s="43"/>
      <c r="F247" s="43"/>
      <c r="G247" s="43"/>
      <c r="H247" s="43"/>
      <c r="I247" s="43"/>
      <c r="J247" s="43"/>
      <c r="K247" s="43"/>
      <c r="L247" s="43"/>
      <c r="M247" s="43"/>
      <c r="N247" s="43"/>
      <c r="O247" s="43"/>
      <c r="P247" s="43"/>
      <c r="Q247" s="43"/>
      <c r="R247" s="43"/>
      <c r="S247" s="43"/>
      <c r="T247" s="43"/>
      <c r="U247" s="43"/>
    </row>
    <row r="248" spans="1:21" s="36" customFormat="1" ht="12" x14ac:dyDescent="0.2">
      <c r="A248" s="32"/>
      <c r="B248" s="64"/>
      <c r="C248" s="55"/>
      <c r="D248" s="35"/>
      <c r="E248" s="43"/>
      <c r="F248" s="43"/>
      <c r="G248" s="43"/>
      <c r="H248" s="43"/>
      <c r="I248" s="43"/>
      <c r="J248" s="43"/>
      <c r="K248" s="43"/>
      <c r="L248" s="43"/>
      <c r="M248" s="43"/>
      <c r="N248" s="43"/>
      <c r="O248" s="43"/>
      <c r="P248" s="43"/>
      <c r="Q248" s="43"/>
      <c r="R248" s="43"/>
      <c r="S248" s="43"/>
      <c r="T248" s="43"/>
      <c r="U248" s="43"/>
    </row>
    <row r="249" spans="1:21" s="36" customFormat="1" ht="12" x14ac:dyDescent="0.2">
      <c r="A249" s="32"/>
      <c r="B249" s="64"/>
      <c r="C249" s="55"/>
      <c r="D249" s="35"/>
      <c r="E249" s="43"/>
      <c r="F249" s="43"/>
      <c r="G249" s="43"/>
      <c r="H249" s="43"/>
      <c r="I249" s="43"/>
      <c r="J249" s="43"/>
      <c r="K249" s="43"/>
      <c r="L249" s="43"/>
      <c r="M249" s="43"/>
      <c r="N249" s="43"/>
      <c r="O249" s="43"/>
      <c r="P249" s="43"/>
      <c r="Q249" s="43"/>
      <c r="R249" s="43"/>
      <c r="S249" s="43"/>
      <c r="T249" s="43"/>
      <c r="U249" s="43"/>
    </row>
    <row r="250" spans="1:21" s="36" customFormat="1" ht="12" x14ac:dyDescent="0.2">
      <c r="A250" s="32"/>
      <c r="B250" s="64"/>
      <c r="C250" s="55"/>
      <c r="D250" s="35"/>
      <c r="E250" s="43"/>
      <c r="F250" s="43"/>
      <c r="G250" s="43"/>
      <c r="H250" s="43"/>
      <c r="I250" s="43"/>
      <c r="J250" s="43"/>
      <c r="K250" s="43"/>
      <c r="L250" s="43"/>
      <c r="M250" s="43"/>
      <c r="N250" s="43"/>
      <c r="O250" s="43"/>
      <c r="P250" s="43"/>
      <c r="Q250" s="43"/>
      <c r="R250" s="43"/>
      <c r="S250" s="43"/>
      <c r="T250" s="43"/>
      <c r="U250" s="43"/>
    </row>
    <row r="251" spans="1:21" s="36" customFormat="1" ht="12" x14ac:dyDescent="0.2">
      <c r="A251" s="32"/>
      <c r="B251" s="64"/>
      <c r="C251" s="55"/>
      <c r="D251" s="35"/>
      <c r="E251" s="43"/>
      <c r="F251" s="43"/>
      <c r="G251" s="43"/>
      <c r="H251" s="43"/>
      <c r="I251" s="43"/>
      <c r="J251" s="43"/>
      <c r="K251" s="43"/>
      <c r="L251" s="43"/>
      <c r="M251" s="43"/>
      <c r="N251" s="43"/>
      <c r="O251" s="43"/>
      <c r="P251" s="43"/>
      <c r="Q251" s="43"/>
      <c r="R251" s="43"/>
      <c r="S251" s="43"/>
      <c r="T251" s="43"/>
      <c r="U251" s="43"/>
    </row>
    <row r="252" spans="1:21" s="36" customFormat="1" ht="12" x14ac:dyDescent="0.2">
      <c r="A252" s="32"/>
      <c r="B252" s="64"/>
      <c r="C252" s="55"/>
      <c r="D252" s="35"/>
      <c r="E252" s="43"/>
      <c r="F252" s="43"/>
      <c r="G252" s="43"/>
      <c r="H252" s="43"/>
      <c r="I252" s="43"/>
      <c r="J252" s="43"/>
      <c r="K252" s="43"/>
      <c r="L252" s="43"/>
      <c r="M252" s="43"/>
      <c r="N252" s="43"/>
      <c r="O252" s="43"/>
      <c r="P252" s="43"/>
      <c r="Q252" s="43"/>
      <c r="R252" s="43"/>
      <c r="S252" s="43"/>
      <c r="T252" s="43"/>
      <c r="U252" s="43"/>
    </row>
    <row r="253" spans="1:21" s="36" customFormat="1" ht="12" x14ac:dyDescent="0.2">
      <c r="A253" s="32"/>
      <c r="B253" s="64"/>
      <c r="C253" s="55"/>
      <c r="D253" s="35"/>
      <c r="E253" s="43"/>
      <c r="F253" s="43"/>
      <c r="G253" s="43"/>
      <c r="H253" s="43"/>
      <c r="I253" s="43"/>
      <c r="J253" s="43"/>
      <c r="K253" s="43"/>
      <c r="L253" s="43"/>
      <c r="M253" s="43"/>
      <c r="N253" s="43"/>
      <c r="O253" s="43"/>
      <c r="P253" s="43"/>
      <c r="Q253" s="43"/>
      <c r="R253" s="43"/>
      <c r="S253" s="43"/>
      <c r="T253" s="43"/>
      <c r="U253" s="43"/>
    </row>
    <row r="254" spans="1:21" s="36" customFormat="1" ht="12" x14ac:dyDescent="0.2">
      <c r="A254" s="32"/>
      <c r="B254" s="64"/>
      <c r="C254" s="55"/>
      <c r="D254" s="35"/>
      <c r="E254" s="43"/>
      <c r="F254" s="43"/>
      <c r="G254" s="43"/>
      <c r="H254" s="43"/>
      <c r="I254" s="43"/>
      <c r="J254" s="43"/>
      <c r="K254" s="43"/>
      <c r="L254" s="43"/>
      <c r="M254" s="43"/>
      <c r="N254" s="43"/>
      <c r="O254" s="43"/>
      <c r="P254" s="43"/>
      <c r="Q254" s="43"/>
      <c r="R254" s="43"/>
      <c r="S254" s="43"/>
      <c r="T254" s="43"/>
      <c r="U254" s="43"/>
    </row>
    <row r="255" spans="1:21" s="36" customFormat="1" ht="12" x14ac:dyDescent="0.2">
      <c r="A255" s="32"/>
      <c r="B255" s="64"/>
      <c r="C255" s="55"/>
      <c r="D255" s="35"/>
      <c r="E255" s="43"/>
      <c r="F255" s="43"/>
      <c r="G255" s="43"/>
      <c r="H255" s="43"/>
      <c r="I255" s="43"/>
      <c r="J255" s="43"/>
      <c r="K255" s="43"/>
      <c r="L255" s="43"/>
      <c r="M255" s="43"/>
      <c r="N255" s="43"/>
      <c r="O255" s="43"/>
      <c r="P255" s="43"/>
      <c r="Q255" s="43"/>
      <c r="R255" s="43"/>
      <c r="S255" s="43"/>
      <c r="T255" s="43"/>
      <c r="U255" s="43"/>
    </row>
    <row r="256" spans="1:21" s="36" customFormat="1" ht="12" x14ac:dyDescent="0.2">
      <c r="A256" s="32"/>
      <c r="B256" s="64"/>
      <c r="C256" s="55"/>
      <c r="D256" s="35"/>
      <c r="E256" s="43"/>
      <c r="F256" s="43"/>
      <c r="G256" s="43"/>
      <c r="H256" s="43"/>
      <c r="I256" s="43"/>
      <c r="J256" s="43"/>
      <c r="K256" s="43"/>
      <c r="L256" s="43"/>
      <c r="M256" s="43"/>
      <c r="N256" s="43"/>
      <c r="O256" s="43"/>
      <c r="P256" s="43"/>
      <c r="Q256" s="43"/>
      <c r="R256" s="43"/>
      <c r="S256" s="43"/>
      <c r="T256" s="43"/>
      <c r="U256" s="43"/>
    </row>
    <row r="257" spans="1:21" s="36" customFormat="1" ht="12" x14ac:dyDescent="0.2">
      <c r="A257" s="32"/>
      <c r="B257" s="64"/>
      <c r="C257" s="55"/>
      <c r="D257" s="35"/>
      <c r="E257" s="43"/>
      <c r="F257" s="43"/>
      <c r="G257" s="43"/>
      <c r="H257" s="43"/>
      <c r="I257" s="43"/>
      <c r="J257" s="43"/>
      <c r="K257" s="43"/>
      <c r="L257" s="43"/>
      <c r="M257" s="43"/>
      <c r="N257" s="43"/>
      <c r="O257" s="43"/>
      <c r="P257" s="43"/>
      <c r="Q257" s="43"/>
      <c r="R257" s="43"/>
      <c r="S257" s="43"/>
      <c r="T257" s="43"/>
      <c r="U257" s="43"/>
    </row>
    <row r="258" spans="1:21" s="36" customFormat="1" ht="12" x14ac:dyDescent="0.2">
      <c r="A258" s="32"/>
      <c r="B258" s="64"/>
      <c r="C258" s="55"/>
      <c r="D258" s="35"/>
      <c r="E258" s="43"/>
      <c r="F258" s="43"/>
      <c r="G258" s="43"/>
      <c r="H258" s="43"/>
      <c r="I258" s="43"/>
      <c r="J258" s="43"/>
      <c r="K258" s="43"/>
      <c r="L258" s="43"/>
      <c r="M258" s="43"/>
      <c r="N258" s="43"/>
      <c r="O258" s="43"/>
      <c r="P258" s="43"/>
      <c r="Q258" s="43"/>
      <c r="R258" s="43"/>
      <c r="S258" s="43"/>
      <c r="T258" s="43"/>
      <c r="U258" s="43"/>
    </row>
    <row r="259" spans="1:21" s="36" customFormat="1" ht="12" x14ac:dyDescent="0.2">
      <c r="A259" s="32"/>
      <c r="B259" s="64"/>
      <c r="C259" s="55"/>
      <c r="D259" s="35"/>
      <c r="E259" s="43"/>
      <c r="F259" s="43"/>
      <c r="G259" s="43"/>
      <c r="H259" s="43"/>
      <c r="I259" s="43"/>
      <c r="J259" s="43"/>
      <c r="K259" s="43"/>
      <c r="L259" s="43"/>
      <c r="M259" s="43"/>
      <c r="N259" s="43"/>
      <c r="O259" s="43"/>
      <c r="P259" s="43"/>
      <c r="Q259" s="43"/>
      <c r="R259" s="43"/>
      <c r="S259" s="43"/>
      <c r="T259" s="43"/>
      <c r="U259" s="43"/>
    </row>
    <row r="260" spans="1:21" s="36" customFormat="1" ht="12" x14ac:dyDescent="0.2">
      <c r="A260" s="32"/>
      <c r="B260" s="64"/>
      <c r="C260" s="55"/>
      <c r="D260" s="35"/>
      <c r="E260" s="43"/>
      <c r="F260" s="43"/>
      <c r="G260" s="43"/>
      <c r="H260" s="43"/>
      <c r="I260" s="43"/>
      <c r="J260" s="43"/>
      <c r="K260" s="43"/>
      <c r="L260" s="43"/>
      <c r="M260" s="43"/>
      <c r="N260" s="43"/>
      <c r="O260" s="43"/>
      <c r="P260" s="43"/>
      <c r="Q260" s="43"/>
      <c r="R260" s="43"/>
      <c r="S260" s="43"/>
      <c r="T260" s="43"/>
      <c r="U260" s="43"/>
    </row>
    <row r="261" spans="1:21" s="36" customFormat="1" ht="12" x14ac:dyDescent="0.2">
      <c r="A261" s="32"/>
      <c r="B261" s="64"/>
      <c r="C261" s="55"/>
      <c r="D261" s="35"/>
      <c r="E261" s="43"/>
      <c r="F261" s="43"/>
      <c r="G261" s="43"/>
      <c r="H261" s="43"/>
      <c r="I261" s="43"/>
      <c r="J261" s="43"/>
      <c r="K261" s="43"/>
      <c r="L261" s="43"/>
      <c r="M261" s="43"/>
      <c r="N261" s="43"/>
      <c r="O261" s="43"/>
      <c r="P261" s="43"/>
      <c r="Q261" s="43"/>
      <c r="R261" s="43"/>
      <c r="S261" s="43"/>
      <c r="T261" s="43"/>
      <c r="U261" s="43"/>
    </row>
    <row r="262" spans="1:21" s="36" customFormat="1" ht="12" x14ac:dyDescent="0.2">
      <c r="A262" s="32"/>
      <c r="B262" s="64"/>
      <c r="C262" s="55"/>
      <c r="D262" s="35"/>
      <c r="E262" s="43"/>
      <c r="F262" s="43"/>
      <c r="G262" s="43"/>
      <c r="H262" s="43"/>
      <c r="I262" s="43"/>
      <c r="J262" s="43"/>
      <c r="K262" s="43"/>
      <c r="L262" s="43"/>
      <c r="M262" s="43"/>
      <c r="N262" s="43"/>
      <c r="O262" s="43"/>
      <c r="P262" s="43"/>
      <c r="Q262" s="43"/>
      <c r="R262" s="43"/>
      <c r="S262" s="43"/>
      <c r="T262" s="43"/>
      <c r="U262" s="43"/>
    </row>
    <row r="263" spans="1:21" s="36" customFormat="1" ht="12" x14ac:dyDescent="0.2">
      <c r="A263" s="32"/>
      <c r="B263" s="64"/>
      <c r="C263" s="55"/>
      <c r="D263" s="35"/>
      <c r="E263" s="43"/>
      <c r="F263" s="43"/>
      <c r="G263" s="43"/>
      <c r="H263" s="43"/>
      <c r="I263" s="43"/>
      <c r="J263" s="43"/>
      <c r="K263" s="43"/>
      <c r="L263" s="43"/>
      <c r="M263" s="43"/>
      <c r="N263" s="43"/>
      <c r="O263" s="43"/>
      <c r="P263" s="43"/>
      <c r="Q263" s="43"/>
      <c r="R263" s="43"/>
      <c r="S263" s="43"/>
      <c r="T263" s="43"/>
      <c r="U263" s="43"/>
    </row>
    <row r="264" spans="1:21" s="36" customFormat="1" ht="12" x14ac:dyDescent="0.2">
      <c r="A264" s="32"/>
      <c r="B264" s="64"/>
      <c r="C264" s="55"/>
      <c r="D264" s="35"/>
      <c r="E264" s="43"/>
      <c r="F264" s="43"/>
      <c r="G264" s="43"/>
      <c r="H264" s="43"/>
      <c r="I264" s="43"/>
      <c r="J264" s="43"/>
      <c r="K264" s="43"/>
      <c r="L264" s="43"/>
      <c r="M264" s="43"/>
      <c r="N264" s="43"/>
      <c r="O264" s="43"/>
      <c r="P264" s="43"/>
      <c r="Q264" s="43"/>
      <c r="R264" s="43"/>
      <c r="S264" s="43"/>
      <c r="T264" s="43"/>
      <c r="U264" s="43"/>
    </row>
    <row r="265" spans="1:21" s="36" customFormat="1" ht="12" x14ac:dyDescent="0.2">
      <c r="A265" s="32"/>
      <c r="B265" s="64"/>
      <c r="C265" s="55"/>
      <c r="D265" s="35"/>
      <c r="E265" s="43"/>
      <c r="F265" s="43"/>
      <c r="G265" s="43"/>
      <c r="H265" s="43"/>
      <c r="I265" s="43"/>
      <c r="J265" s="43"/>
      <c r="K265" s="43"/>
      <c r="L265" s="43"/>
      <c r="M265" s="43"/>
      <c r="N265" s="43"/>
      <c r="O265" s="43"/>
      <c r="P265" s="43"/>
      <c r="Q265" s="43"/>
      <c r="R265" s="43"/>
      <c r="S265" s="43"/>
      <c r="T265" s="43"/>
      <c r="U265" s="43"/>
    </row>
    <row r="266" spans="1:21" s="36" customFormat="1" ht="12" x14ac:dyDescent="0.2">
      <c r="A266" s="32"/>
      <c r="B266" s="64"/>
      <c r="C266" s="55"/>
      <c r="D266" s="35"/>
      <c r="E266" s="43"/>
      <c r="F266" s="43"/>
      <c r="G266" s="43"/>
      <c r="H266" s="43"/>
      <c r="I266" s="43"/>
      <c r="J266" s="43"/>
      <c r="K266" s="43"/>
      <c r="L266" s="43"/>
      <c r="M266" s="43"/>
      <c r="N266" s="43"/>
      <c r="O266" s="43"/>
      <c r="P266" s="43"/>
      <c r="Q266" s="43"/>
      <c r="R266" s="43"/>
      <c r="S266" s="43"/>
      <c r="T266" s="43"/>
      <c r="U266" s="43"/>
    </row>
    <row r="267" spans="1:21" s="36" customFormat="1" ht="12" x14ac:dyDescent="0.2">
      <c r="A267" s="32"/>
      <c r="B267" s="64"/>
      <c r="C267" s="55"/>
      <c r="D267" s="35"/>
      <c r="E267" s="43"/>
      <c r="F267" s="43"/>
      <c r="G267" s="43"/>
      <c r="H267" s="43"/>
      <c r="I267" s="43"/>
      <c r="J267" s="43"/>
      <c r="K267" s="43"/>
      <c r="L267" s="43"/>
      <c r="M267" s="43"/>
      <c r="N267" s="43"/>
      <c r="O267" s="43"/>
      <c r="P267" s="43"/>
      <c r="Q267" s="43"/>
      <c r="R267" s="43"/>
      <c r="S267" s="43"/>
      <c r="T267" s="43"/>
      <c r="U267" s="43"/>
    </row>
    <row r="268" spans="1:21" s="36" customFormat="1" ht="12" x14ac:dyDescent="0.2">
      <c r="A268" s="32"/>
      <c r="B268" s="64"/>
      <c r="C268" s="55"/>
      <c r="D268" s="35"/>
      <c r="E268" s="43"/>
      <c r="F268" s="43"/>
      <c r="G268" s="43"/>
      <c r="H268" s="43"/>
      <c r="I268" s="43"/>
      <c r="J268" s="43"/>
      <c r="K268" s="43"/>
      <c r="L268" s="43"/>
      <c r="M268" s="43"/>
      <c r="N268" s="43"/>
      <c r="O268" s="43"/>
      <c r="P268" s="43"/>
      <c r="Q268" s="43"/>
      <c r="R268" s="43"/>
      <c r="S268" s="43"/>
      <c r="T268" s="43"/>
      <c r="U268" s="43"/>
    </row>
    <row r="269" spans="1:21" s="36" customFormat="1" ht="12" x14ac:dyDescent="0.2">
      <c r="A269" s="32"/>
      <c r="B269" s="64"/>
      <c r="C269" s="55"/>
      <c r="D269" s="35"/>
      <c r="E269" s="43"/>
      <c r="F269" s="43"/>
      <c r="G269" s="43"/>
      <c r="H269" s="43"/>
      <c r="I269" s="43"/>
      <c r="J269" s="43"/>
      <c r="K269" s="43"/>
      <c r="L269" s="43"/>
      <c r="M269" s="43"/>
      <c r="N269" s="43"/>
      <c r="O269" s="43"/>
      <c r="P269" s="43"/>
      <c r="Q269" s="43"/>
      <c r="R269" s="43"/>
      <c r="S269" s="43"/>
      <c r="T269" s="43"/>
      <c r="U269" s="43"/>
    </row>
    <row r="270" spans="1:21" s="36" customFormat="1" ht="12" x14ac:dyDescent="0.2">
      <c r="A270" s="32"/>
      <c r="B270" s="64"/>
      <c r="C270" s="55"/>
      <c r="D270" s="35"/>
      <c r="E270" s="43"/>
      <c r="F270" s="43"/>
      <c r="G270" s="43"/>
      <c r="H270" s="43"/>
      <c r="I270" s="43"/>
      <c r="J270" s="43"/>
      <c r="K270" s="43"/>
      <c r="L270" s="43"/>
      <c r="M270" s="43"/>
      <c r="N270" s="43"/>
      <c r="O270" s="43"/>
      <c r="P270" s="43"/>
      <c r="Q270" s="43"/>
      <c r="R270" s="43"/>
      <c r="S270" s="43"/>
      <c r="T270" s="43"/>
      <c r="U270" s="43"/>
    </row>
    <row r="271" spans="1:21" s="36" customFormat="1" ht="12" x14ac:dyDescent="0.2">
      <c r="A271" s="32"/>
      <c r="B271" s="64"/>
      <c r="C271" s="55"/>
      <c r="D271" s="35"/>
      <c r="E271" s="43"/>
      <c r="F271" s="43"/>
      <c r="G271" s="43"/>
      <c r="H271" s="43"/>
      <c r="I271" s="43"/>
      <c r="J271" s="43"/>
      <c r="K271" s="43"/>
      <c r="L271" s="43"/>
      <c r="M271" s="43"/>
      <c r="N271" s="43"/>
      <c r="O271" s="43"/>
      <c r="P271" s="43"/>
      <c r="Q271" s="43"/>
      <c r="R271" s="43"/>
      <c r="S271" s="43"/>
      <c r="T271" s="43"/>
      <c r="U271" s="43"/>
    </row>
    <row r="272" spans="1:21" s="36" customFormat="1" ht="12" x14ac:dyDescent="0.2">
      <c r="A272" s="32"/>
      <c r="B272" s="64"/>
      <c r="C272" s="55"/>
      <c r="D272" s="35"/>
      <c r="E272" s="43"/>
      <c r="F272" s="43"/>
      <c r="G272" s="43"/>
      <c r="H272" s="43"/>
      <c r="I272" s="43"/>
      <c r="J272" s="43"/>
      <c r="K272" s="43"/>
      <c r="L272" s="43"/>
      <c r="M272" s="43"/>
      <c r="N272" s="43"/>
      <c r="O272" s="43"/>
      <c r="P272" s="43"/>
      <c r="Q272" s="43"/>
      <c r="R272" s="43"/>
      <c r="S272" s="43"/>
      <c r="T272" s="43"/>
      <c r="U272" s="43"/>
    </row>
    <row r="273" spans="1:21" s="36" customFormat="1" ht="12" x14ac:dyDescent="0.2">
      <c r="A273" s="32"/>
      <c r="B273" s="64"/>
      <c r="C273" s="55"/>
      <c r="D273" s="35"/>
      <c r="E273" s="43"/>
      <c r="F273" s="43"/>
      <c r="G273" s="43"/>
      <c r="H273" s="43"/>
      <c r="I273" s="43"/>
      <c r="J273" s="43"/>
      <c r="K273" s="43"/>
      <c r="L273" s="43"/>
      <c r="M273" s="43"/>
      <c r="N273" s="43"/>
      <c r="O273" s="43"/>
      <c r="P273" s="43"/>
      <c r="Q273" s="43"/>
      <c r="R273" s="43"/>
      <c r="S273" s="43"/>
      <c r="T273" s="43"/>
      <c r="U273" s="43"/>
    </row>
    <row r="274" spans="1:21" s="36" customFormat="1" ht="12" x14ac:dyDescent="0.2">
      <c r="A274" s="32"/>
      <c r="B274" s="64"/>
      <c r="C274" s="55"/>
      <c r="D274" s="35"/>
      <c r="E274" s="43"/>
      <c r="F274" s="43"/>
      <c r="G274" s="43"/>
      <c r="H274" s="43"/>
      <c r="I274" s="43"/>
      <c r="J274" s="43"/>
      <c r="K274" s="43"/>
      <c r="L274" s="43"/>
      <c r="M274" s="43"/>
      <c r="N274" s="43"/>
      <c r="O274" s="43"/>
      <c r="P274" s="43"/>
      <c r="Q274" s="43"/>
      <c r="R274" s="43"/>
      <c r="S274" s="43"/>
      <c r="T274" s="43"/>
      <c r="U274" s="43"/>
    </row>
    <row r="275" spans="1:21" s="36" customFormat="1" ht="12" x14ac:dyDescent="0.2">
      <c r="A275" s="32"/>
      <c r="B275" s="64"/>
      <c r="C275" s="55"/>
      <c r="D275" s="35"/>
      <c r="E275" s="43"/>
      <c r="F275" s="43"/>
      <c r="G275" s="43"/>
      <c r="H275" s="43"/>
      <c r="I275" s="43"/>
      <c r="J275" s="43"/>
      <c r="K275" s="43"/>
      <c r="L275" s="43"/>
      <c r="M275" s="43"/>
      <c r="N275" s="43"/>
      <c r="O275" s="43"/>
      <c r="P275" s="43"/>
      <c r="Q275" s="43"/>
      <c r="R275" s="43"/>
      <c r="S275" s="43"/>
      <c r="T275" s="43"/>
      <c r="U275" s="43"/>
    </row>
    <row r="276" spans="1:21" s="36" customFormat="1" ht="12" x14ac:dyDescent="0.2">
      <c r="A276" s="32"/>
      <c r="B276" s="64"/>
      <c r="C276" s="55"/>
      <c r="D276" s="35"/>
      <c r="E276" s="43"/>
      <c r="F276" s="43"/>
      <c r="G276" s="43"/>
      <c r="H276" s="43"/>
      <c r="I276" s="43"/>
      <c r="J276" s="43"/>
      <c r="K276" s="43"/>
      <c r="L276" s="43"/>
      <c r="M276" s="43"/>
      <c r="N276" s="43"/>
      <c r="O276" s="43"/>
      <c r="P276" s="43"/>
      <c r="Q276" s="43"/>
      <c r="R276" s="43"/>
      <c r="S276" s="43"/>
      <c r="T276" s="43"/>
      <c r="U276" s="43"/>
    </row>
    <row r="277" spans="1:21" s="36" customFormat="1" ht="12" x14ac:dyDescent="0.2">
      <c r="A277" s="32"/>
      <c r="B277" s="64"/>
      <c r="C277" s="55"/>
      <c r="D277" s="35"/>
      <c r="E277" s="43"/>
      <c r="F277" s="43"/>
      <c r="G277" s="43"/>
      <c r="H277" s="43"/>
      <c r="I277" s="43"/>
      <c r="J277" s="43"/>
      <c r="K277" s="43"/>
      <c r="L277" s="43"/>
      <c r="M277" s="43"/>
      <c r="N277" s="43"/>
      <c r="O277" s="43"/>
      <c r="P277" s="43"/>
      <c r="Q277" s="43"/>
      <c r="R277" s="43"/>
      <c r="S277" s="43"/>
      <c r="T277" s="43"/>
      <c r="U277" s="43"/>
    </row>
    <row r="278" spans="1:21" s="36" customFormat="1" ht="12" x14ac:dyDescent="0.2">
      <c r="A278" s="32"/>
      <c r="B278" s="64"/>
      <c r="C278" s="55"/>
      <c r="D278" s="35"/>
      <c r="E278" s="43"/>
      <c r="F278" s="43"/>
      <c r="G278" s="43"/>
      <c r="H278" s="43"/>
      <c r="I278" s="43"/>
      <c r="J278" s="43"/>
      <c r="K278" s="43"/>
      <c r="L278" s="43"/>
      <c r="M278" s="43"/>
      <c r="N278" s="43"/>
      <c r="O278" s="43"/>
      <c r="P278" s="43"/>
      <c r="Q278" s="43"/>
      <c r="R278" s="43"/>
      <c r="S278" s="43"/>
      <c r="T278" s="43"/>
      <c r="U278" s="43"/>
    </row>
    <row r="279" spans="1:21" s="36" customFormat="1" ht="12" x14ac:dyDescent="0.2">
      <c r="A279" s="32"/>
      <c r="B279" s="64"/>
      <c r="C279" s="55"/>
      <c r="D279" s="35"/>
      <c r="E279" s="43"/>
      <c r="F279" s="43"/>
      <c r="G279" s="43"/>
      <c r="H279" s="43"/>
      <c r="I279" s="43"/>
      <c r="J279" s="43"/>
      <c r="K279" s="43"/>
      <c r="L279" s="43"/>
      <c r="M279" s="43"/>
      <c r="N279" s="43"/>
      <c r="O279" s="43"/>
      <c r="P279" s="43"/>
      <c r="Q279" s="43"/>
      <c r="R279" s="43"/>
      <c r="S279" s="43"/>
      <c r="T279" s="43"/>
      <c r="U279" s="43"/>
    </row>
    <row r="280" spans="1:21" s="36" customFormat="1" ht="12" x14ac:dyDescent="0.2">
      <c r="A280" s="32"/>
      <c r="B280" s="64"/>
      <c r="C280" s="55"/>
      <c r="D280" s="35"/>
      <c r="E280" s="43"/>
      <c r="F280" s="43"/>
      <c r="G280" s="43"/>
      <c r="H280" s="43"/>
      <c r="I280" s="43"/>
      <c r="J280" s="43"/>
      <c r="K280" s="43"/>
      <c r="L280" s="43"/>
      <c r="M280" s="43"/>
      <c r="N280" s="43"/>
      <c r="O280" s="43"/>
      <c r="P280" s="43"/>
      <c r="Q280" s="43"/>
      <c r="R280" s="43"/>
      <c r="S280" s="43"/>
      <c r="T280" s="43"/>
      <c r="U280" s="43"/>
    </row>
    <row r="281" spans="1:21" s="36" customFormat="1" ht="12" x14ac:dyDescent="0.2">
      <c r="A281" s="32"/>
      <c r="B281" s="64"/>
      <c r="C281" s="55"/>
      <c r="D281" s="35"/>
      <c r="E281" s="43"/>
      <c r="F281" s="43"/>
      <c r="G281" s="43"/>
      <c r="H281" s="43"/>
      <c r="I281" s="43"/>
      <c r="J281" s="43"/>
      <c r="K281" s="43"/>
      <c r="L281" s="43"/>
      <c r="M281" s="43"/>
      <c r="N281" s="43"/>
      <c r="O281" s="43"/>
      <c r="P281" s="43"/>
      <c r="Q281" s="43"/>
      <c r="R281" s="43"/>
      <c r="S281" s="43"/>
      <c r="T281" s="43"/>
      <c r="U281" s="43"/>
    </row>
    <row r="282" spans="1:21" s="36" customFormat="1" ht="12" x14ac:dyDescent="0.2">
      <c r="A282" s="32"/>
      <c r="B282" s="64"/>
      <c r="C282" s="55"/>
      <c r="D282" s="35"/>
      <c r="E282" s="43"/>
      <c r="F282" s="43"/>
      <c r="G282" s="43"/>
      <c r="H282" s="43"/>
      <c r="I282" s="43"/>
      <c r="J282" s="43"/>
      <c r="K282" s="43"/>
      <c r="L282" s="43"/>
      <c r="M282" s="43"/>
      <c r="N282" s="43"/>
      <c r="O282" s="43"/>
      <c r="P282" s="43"/>
      <c r="Q282" s="43"/>
      <c r="R282" s="43"/>
      <c r="S282" s="43"/>
      <c r="T282" s="43"/>
      <c r="U282" s="43"/>
    </row>
    <row r="283" spans="1:21" s="36" customFormat="1" ht="12" x14ac:dyDescent="0.2">
      <c r="A283" s="32"/>
      <c r="B283" s="64"/>
      <c r="C283" s="55"/>
      <c r="D283" s="35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43"/>
      <c r="S283" s="43"/>
      <c r="T283" s="43"/>
      <c r="U283" s="43"/>
    </row>
    <row r="284" spans="1:21" s="36" customFormat="1" ht="12" x14ac:dyDescent="0.2">
      <c r="A284" s="32"/>
      <c r="B284" s="64"/>
      <c r="C284" s="55"/>
      <c r="D284" s="35"/>
      <c r="E284" s="43"/>
      <c r="F284" s="43"/>
      <c r="G284" s="43"/>
      <c r="H284" s="43"/>
      <c r="I284" s="43"/>
      <c r="J284" s="43"/>
      <c r="K284" s="43"/>
      <c r="L284" s="43"/>
      <c r="M284" s="43"/>
      <c r="N284" s="43"/>
      <c r="O284" s="43"/>
      <c r="P284" s="43"/>
      <c r="Q284" s="43"/>
      <c r="R284" s="43"/>
      <c r="S284" s="43"/>
      <c r="T284" s="43"/>
      <c r="U284" s="43"/>
    </row>
    <row r="285" spans="1:21" s="36" customFormat="1" ht="12" x14ac:dyDescent="0.2">
      <c r="A285" s="32"/>
      <c r="B285" s="64"/>
      <c r="C285" s="55"/>
      <c r="D285" s="35"/>
      <c r="E285" s="43"/>
      <c r="F285" s="43"/>
      <c r="G285" s="43"/>
      <c r="H285" s="43"/>
      <c r="I285" s="43"/>
      <c r="J285" s="43"/>
      <c r="K285" s="43"/>
      <c r="L285" s="43"/>
      <c r="M285" s="43"/>
      <c r="N285" s="43"/>
      <c r="O285" s="43"/>
      <c r="P285" s="43"/>
      <c r="Q285" s="43"/>
      <c r="R285" s="43"/>
      <c r="S285" s="43"/>
      <c r="T285" s="43"/>
      <c r="U285" s="43"/>
    </row>
    <row r="286" spans="1:21" s="36" customFormat="1" ht="12" x14ac:dyDescent="0.2">
      <c r="A286" s="32"/>
      <c r="B286" s="64"/>
      <c r="C286" s="55"/>
      <c r="D286" s="35"/>
      <c r="E286" s="43"/>
      <c r="F286" s="43"/>
      <c r="G286" s="43"/>
      <c r="H286" s="43"/>
      <c r="I286" s="43"/>
      <c r="J286" s="43"/>
      <c r="K286" s="43"/>
      <c r="L286" s="43"/>
      <c r="M286" s="43"/>
      <c r="N286" s="43"/>
      <c r="O286" s="43"/>
      <c r="P286" s="43"/>
      <c r="Q286" s="43"/>
      <c r="R286" s="43"/>
      <c r="S286" s="43"/>
      <c r="T286" s="43"/>
      <c r="U286" s="43"/>
    </row>
    <row r="287" spans="1:21" s="36" customFormat="1" ht="12" x14ac:dyDescent="0.2">
      <c r="A287" s="32"/>
      <c r="B287" s="64"/>
      <c r="C287" s="55"/>
      <c r="D287" s="35"/>
      <c r="E287" s="43"/>
      <c r="F287" s="43"/>
      <c r="G287" s="43"/>
      <c r="H287" s="43"/>
      <c r="I287" s="43"/>
      <c r="J287" s="43"/>
      <c r="K287" s="43"/>
      <c r="L287" s="43"/>
      <c r="M287" s="43"/>
      <c r="N287" s="43"/>
      <c r="O287" s="43"/>
      <c r="P287" s="43"/>
      <c r="Q287" s="43"/>
      <c r="R287" s="43"/>
      <c r="S287" s="43"/>
      <c r="T287" s="43"/>
      <c r="U287" s="43"/>
    </row>
    <row r="288" spans="1:21" s="36" customFormat="1" ht="12" x14ac:dyDescent="0.2">
      <c r="A288" s="32"/>
      <c r="B288" s="64"/>
      <c r="C288" s="55"/>
      <c r="D288" s="35"/>
      <c r="E288" s="43"/>
      <c r="F288" s="43"/>
      <c r="G288" s="43"/>
      <c r="H288" s="43"/>
      <c r="I288" s="43"/>
      <c r="J288" s="43"/>
      <c r="K288" s="43"/>
      <c r="L288" s="43"/>
      <c r="M288" s="43"/>
      <c r="N288" s="43"/>
      <c r="O288" s="43"/>
      <c r="P288" s="43"/>
      <c r="Q288" s="43"/>
      <c r="R288" s="43"/>
      <c r="S288" s="43"/>
      <c r="T288" s="43"/>
      <c r="U288" s="43"/>
    </row>
    <row r="289" spans="1:21" s="36" customFormat="1" ht="12" x14ac:dyDescent="0.2">
      <c r="A289" s="32"/>
      <c r="B289" s="64"/>
      <c r="C289" s="55"/>
      <c r="D289" s="35"/>
      <c r="E289" s="43"/>
      <c r="F289" s="43"/>
      <c r="G289" s="43"/>
      <c r="H289" s="43"/>
      <c r="I289" s="43"/>
      <c r="J289" s="43"/>
      <c r="K289" s="43"/>
      <c r="L289" s="43"/>
      <c r="M289" s="43"/>
      <c r="N289" s="43"/>
      <c r="O289" s="43"/>
      <c r="P289" s="43"/>
      <c r="Q289" s="43"/>
      <c r="R289" s="43"/>
      <c r="S289" s="43"/>
      <c r="T289" s="43"/>
      <c r="U289" s="43"/>
    </row>
    <row r="290" spans="1:21" s="36" customFormat="1" ht="12" x14ac:dyDescent="0.2">
      <c r="A290" s="32"/>
      <c r="B290" s="64"/>
      <c r="C290" s="55"/>
      <c r="D290" s="35"/>
      <c r="E290" s="43"/>
      <c r="F290" s="43"/>
      <c r="G290" s="43"/>
      <c r="H290" s="43"/>
      <c r="I290" s="43"/>
      <c r="J290" s="43"/>
      <c r="K290" s="43"/>
      <c r="L290" s="43"/>
      <c r="M290" s="43"/>
      <c r="N290" s="43"/>
      <c r="O290" s="43"/>
      <c r="P290" s="43"/>
      <c r="Q290" s="43"/>
      <c r="R290" s="43"/>
      <c r="S290" s="43"/>
      <c r="T290" s="43"/>
      <c r="U290" s="43"/>
    </row>
    <row r="291" spans="1:21" s="36" customFormat="1" ht="12" x14ac:dyDescent="0.2">
      <c r="A291" s="32"/>
      <c r="B291" s="64"/>
      <c r="C291" s="55"/>
      <c r="D291" s="35"/>
      <c r="E291" s="43"/>
      <c r="F291" s="43"/>
      <c r="G291" s="43"/>
      <c r="H291" s="43"/>
      <c r="I291" s="43"/>
      <c r="J291" s="43"/>
      <c r="K291" s="43"/>
      <c r="L291" s="43"/>
      <c r="M291" s="43"/>
      <c r="N291" s="43"/>
      <c r="O291" s="43"/>
      <c r="P291" s="43"/>
      <c r="Q291" s="43"/>
      <c r="R291" s="43"/>
      <c r="S291" s="43"/>
      <c r="T291" s="43"/>
      <c r="U291" s="43"/>
    </row>
    <row r="292" spans="1:21" s="36" customFormat="1" ht="12" x14ac:dyDescent="0.2">
      <c r="A292" s="32"/>
      <c r="B292" s="64"/>
      <c r="C292" s="55"/>
      <c r="D292" s="35"/>
      <c r="E292" s="43"/>
      <c r="F292" s="43"/>
      <c r="G292" s="43"/>
      <c r="H292" s="43"/>
      <c r="I292" s="43"/>
      <c r="J292" s="43"/>
      <c r="K292" s="43"/>
      <c r="L292" s="43"/>
      <c r="M292" s="43"/>
      <c r="N292" s="43"/>
      <c r="O292" s="43"/>
      <c r="P292" s="43"/>
      <c r="Q292" s="43"/>
      <c r="R292" s="43"/>
      <c r="S292" s="43"/>
      <c r="T292" s="43"/>
      <c r="U292" s="43"/>
    </row>
    <row r="293" spans="1:21" s="36" customFormat="1" ht="12" x14ac:dyDescent="0.2">
      <c r="A293" s="32"/>
      <c r="B293" s="64"/>
      <c r="C293" s="55"/>
      <c r="D293" s="35"/>
      <c r="E293" s="43"/>
      <c r="F293" s="43"/>
      <c r="G293" s="43"/>
      <c r="H293" s="43"/>
      <c r="I293" s="43"/>
      <c r="J293" s="43"/>
      <c r="K293" s="43"/>
      <c r="L293" s="43"/>
      <c r="M293" s="43"/>
      <c r="N293" s="43"/>
      <c r="O293" s="43"/>
      <c r="P293" s="43"/>
      <c r="Q293" s="43"/>
      <c r="R293" s="43"/>
      <c r="S293" s="43"/>
      <c r="T293" s="43"/>
      <c r="U293" s="43"/>
    </row>
    <row r="294" spans="1:21" s="36" customFormat="1" ht="12" x14ac:dyDescent="0.2">
      <c r="A294" s="32"/>
      <c r="B294" s="64"/>
      <c r="C294" s="55"/>
      <c r="D294" s="35"/>
      <c r="E294" s="43"/>
      <c r="F294" s="43"/>
      <c r="G294" s="43"/>
      <c r="H294" s="43"/>
      <c r="I294" s="43"/>
      <c r="J294" s="43"/>
      <c r="K294" s="43"/>
      <c r="L294" s="43"/>
      <c r="M294" s="43"/>
      <c r="N294" s="43"/>
      <c r="O294" s="43"/>
      <c r="P294" s="43"/>
      <c r="Q294" s="43"/>
      <c r="R294" s="43"/>
      <c r="S294" s="43"/>
      <c r="T294" s="43"/>
      <c r="U294" s="43"/>
    </row>
    <row r="295" spans="1:21" s="36" customFormat="1" ht="12" x14ac:dyDescent="0.2">
      <c r="A295" s="32"/>
      <c r="B295" s="64"/>
      <c r="C295" s="55"/>
      <c r="D295" s="35"/>
      <c r="E295" s="43"/>
      <c r="F295" s="43"/>
      <c r="G295" s="43"/>
      <c r="H295" s="43"/>
      <c r="I295" s="43"/>
      <c r="J295" s="43"/>
      <c r="K295" s="43"/>
      <c r="L295" s="43"/>
      <c r="M295" s="43"/>
      <c r="N295" s="43"/>
      <c r="O295" s="43"/>
      <c r="P295" s="43"/>
      <c r="Q295" s="43"/>
      <c r="R295" s="43"/>
      <c r="S295" s="43"/>
      <c r="T295" s="43"/>
      <c r="U295" s="43"/>
    </row>
    <row r="296" spans="1:21" s="36" customFormat="1" ht="12" x14ac:dyDescent="0.2">
      <c r="A296" s="32"/>
      <c r="B296" s="64"/>
      <c r="C296" s="55"/>
      <c r="D296" s="35"/>
      <c r="E296" s="43"/>
      <c r="F296" s="43"/>
      <c r="G296" s="43"/>
      <c r="H296" s="43"/>
      <c r="I296" s="43"/>
      <c r="J296" s="43"/>
      <c r="K296" s="43"/>
      <c r="L296" s="43"/>
      <c r="M296" s="43"/>
      <c r="N296" s="43"/>
      <c r="O296" s="43"/>
      <c r="P296" s="43"/>
      <c r="Q296" s="43"/>
      <c r="R296" s="43"/>
      <c r="S296" s="43"/>
      <c r="T296" s="43"/>
      <c r="U296" s="43"/>
    </row>
    <row r="297" spans="1:21" s="36" customFormat="1" ht="12" x14ac:dyDescent="0.2">
      <c r="A297" s="32"/>
      <c r="B297" s="64"/>
      <c r="C297" s="55"/>
      <c r="D297" s="35"/>
      <c r="E297" s="43"/>
      <c r="F297" s="43"/>
      <c r="G297" s="43"/>
      <c r="H297" s="43"/>
      <c r="I297" s="43"/>
      <c r="J297" s="43"/>
      <c r="K297" s="43"/>
      <c r="L297" s="43"/>
      <c r="M297" s="43"/>
      <c r="N297" s="43"/>
      <c r="O297" s="43"/>
      <c r="P297" s="43"/>
      <c r="Q297" s="43"/>
      <c r="R297" s="43"/>
      <c r="S297" s="43"/>
      <c r="T297" s="43"/>
      <c r="U297" s="43"/>
    </row>
    <row r="298" spans="1:21" s="36" customFormat="1" ht="12" x14ac:dyDescent="0.2">
      <c r="A298" s="32"/>
      <c r="B298" s="64"/>
      <c r="C298" s="55"/>
      <c r="D298" s="35"/>
      <c r="E298" s="43"/>
      <c r="F298" s="43"/>
      <c r="G298" s="43"/>
      <c r="H298" s="43"/>
      <c r="I298" s="43"/>
      <c r="J298" s="43"/>
      <c r="K298" s="43"/>
      <c r="L298" s="43"/>
      <c r="M298" s="43"/>
      <c r="N298" s="43"/>
      <c r="O298" s="43"/>
      <c r="P298" s="43"/>
      <c r="Q298" s="43"/>
      <c r="R298" s="43"/>
      <c r="S298" s="43"/>
      <c r="T298" s="43"/>
      <c r="U298" s="43"/>
    </row>
    <row r="299" spans="1:21" s="36" customFormat="1" ht="12" x14ac:dyDescent="0.2">
      <c r="A299" s="32"/>
      <c r="B299" s="64"/>
      <c r="C299" s="55"/>
      <c r="D299" s="35"/>
      <c r="E299" s="43"/>
      <c r="F299" s="43"/>
      <c r="G299" s="43"/>
      <c r="H299" s="43"/>
      <c r="I299" s="43"/>
      <c r="J299" s="43"/>
      <c r="K299" s="43"/>
      <c r="L299" s="43"/>
      <c r="M299" s="43"/>
      <c r="N299" s="43"/>
      <c r="O299" s="43"/>
      <c r="P299" s="43"/>
      <c r="Q299" s="43"/>
      <c r="R299" s="43"/>
      <c r="S299" s="43"/>
      <c r="T299" s="43"/>
      <c r="U299" s="43"/>
    </row>
    <row r="300" spans="1:21" s="36" customFormat="1" ht="12" x14ac:dyDescent="0.2">
      <c r="A300" s="32"/>
      <c r="B300" s="64"/>
      <c r="C300" s="55"/>
      <c r="D300" s="35"/>
      <c r="E300" s="43"/>
      <c r="F300" s="43"/>
      <c r="G300" s="43"/>
      <c r="H300" s="43"/>
      <c r="I300" s="43"/>
      <c r="J300" s="43"/>
      <c r="K300" s="43"/>
      <c r="L300" s="43"/>
      <c r="M300" s="43"/>
      <c r="N300" s="43"/>
      <c r="O300" s="43"/>
      <c r="P300" s="43"/>
      <c r="Q300" s="43"/>
      <c r="R300" s="43"/>
      <c r="S300" s="43"/>
      <c r="T300" s="43"/>
      <c r="U300" s="43"/>
    </row>
    <row r="301" spans="1:21" s="36" customFormat="1" ht="12" x14ac:dyDescent="0.2">
      <c r="A301" s="32"/>
      <c r="B301" s="64"/>
      <c r="C301" s="55"/>
      <c r="D301" s="35"/>
      <c r="E301" s="43"/>
      <c r="F301" s="43"/>
      <c r="G301" s="43"/>
      <c r="H301" s="43"/>
      <c r="I301" s="43"/>
      <c r="J301" s="43"/>
      <c r="K301" s="43"/>
      <c r="L301" s="43"/>
      <c r="M301" s="43"/>
      <c r="N301" s="43"/>
      <c r="O301" s="43"/>
      <c r="P301" s="43"/>
      <c r="Q301" s="43"/>
      <c r="R301" s="43"/>
      <c r="S301" s="43"/>
      <c r="T301" s="43"/>
      <c r="U301" s="43"/>
    </row>
    <row r="302" spans="1:21" s="36" customFormat="1" ht="12" x14ac:dyDescent="0.2">
      <c r="A302" s="32"/>
      <c r="B302" s="64"/>
      <c r="C302" s="55"/>
      <c r="D302" s="35"/>
      <c r="E302" s="43"/>
      <c r="F302" s="43"/>
      <c r="G302" s="43"/>
      <c r="H302" s="43"/>
      <c r="I302" s="43"/>
      <c r="J302" s="43"/>
      <c r="K302" s="43"/>
      <c r="L302" s="43"/>
      <c r="M302" s="43"/>
      <c r="N302" s="43"/>
      <c r="O302" s="43"/>
      <c r="P302" s="43"/>
      <c r="Q302" s="43"/>
      <c r="R302" s="43"/>
      <c r="S302" s="43"/>
      <c r="T302" s="43"/>
      <c r="U302" s="43"/>
    </row>
    <row r="303" spans="1:21" s="36" customFormat="1" ht="12" x14ac:dyDescent="0.2">
      <c r="A303" s="32"/>
      <c r="B303" s="64"/>
      <c r="C303" s="55"/>
      <c r="D303" s="35"/>
      <c r="E303" s="43"/>
      <c r="F303" s="43"/>
      <c r="G303" s="43"/>
      <c r="H303" s="43"/>
      <c r="I303" s="43"/>
      <c r="J303" s="43"/>
      <c r="K303" s="43"/>
      <c r="L303" s="43"/>
      <c r="M303" s="43"/>
      <c r="N303" s="43"/>
      <c r="O303" s="43"/>
      <c r="P303" s="43"/>
      <c r="Q303" s="43"/>
      <c r="R303" s="43"/>
      <c r="S303" s="43"/>
      <c r="T303" s="43"/>
      <c r="U303" s="43"/>
    </row>
    <row r="304" spans="1:21" s="36" customFormat="1" ht="12" x14ac:dyDescent="0.2">
      <c r="A304" s="32"/>
      <c r="B304" s="64"/>
      <c r="C304" s="55"/>
      <c r="D304" s="35"/>
      <c r="E304" s="43"/>
      <c r="F304" s="43"/>
      <c r="G304" s="43"/>
      <c r="H304" s="43"/>
      <c r="I304" s="43"/>
      <c r="J304" s="43"/>
      <c r="K304" s="43"/>
      <c r="L304" s="43"/>
      <c r="M304" s="43"/>
      <c r="N304" s="43"/>
      <c r="O304" s="43"/>
      <c r="P304" s="43"/>
      <c r="Q304" s="43"/>
      <c r="R304" s="43"/>
      <c r="S304" s="43"/>
      <c r="T304" s="43"/>
      <c r="U304" s="43"/>
    </row>
    <row r="305" spans="1:38" s="36" customFormat="1" ht="12" x14ac:dyDescent="0.2">
      <c r="A305" s="32"/>
      <c r="B305" s="64"/>
      <c r="C305" s="55"/>
      <c r="D305" s="35"/>
      <c r="E305" s="43"/>
      <c r="F305" s="43"/>
      <c r="G305" s="43"/>
      <c r="H305" s="43"/>
      <c r="I305" s="43"/>
      <c r="J305" s="43"/>
      <c r="K305" s="43"/>
      <c r="L305" s="43"/>
      <c r="M305" s="43"/>
      <c r="N305" s="43"/>
      <c r="O305" s="43"/>
      <c r="P305" s="43"/>
      <c r="Q305" s="43"/>
      <c r="R305" s="43"/>
      <c r="S305" s="43"/>
      <c r="T305" s="43"/>
      <c r="U305" s="43"/>
    </row>
    <row r="306" spans="1:38" s="36" customFormat="1" ht="12" x14ac:dyDescent="0.2">
      <c r="A306" s="32"/>
      <c r="B306" s="64"/>
      <c r="C306" s="55"/>
      <c r="D306" s="35"/>
      <c r="E306" s="43"/>
      <c r="F306" s="43"/>
      <c r="G306" s="43"/>
      <c r="H306" s="43"/>
      <c r="I306" s="43"/>
      <c r="J306" s="43"/>
      <c r="K306" s="43"/>
      <c r="L306" s="43"/>
      <c r="M306" s="43"/>
      <c r="N306" s="43"/>
      <c r="O306" s="43"/>
      <c r="P306" s="43"/>
      <c r="Q306" s="43"/>
      <c r="R306" s="43"/>
      <c r="S306" s="43"/>
      <c r="T306" s="43"/>
      <c r="U306" s="43"/>
    </row>
    <row r="307" spans="1:38" s="36" customFormat="1" ht="12" x14ac:dyDescent="0.2">
      <c r="A307" s="32"/>
      <c r="B307" s="64"/>
      <c r="C307" s="55"/>
      <c r="D307" s="35"/>
      <c r="E307" s="43"/>
      <c r="F307" s="43"/>
      <c r="G307" s="43"/>
      <c r="H307" s="43"/>
      <c r="I307" s="43"/>
      <c r="J307" s="43"/>
      <c r="K307" s="43"/>
      <c r="L307" s="43"/>
      <c r="M307" s="43"/>
      <c r="N307" s="43"/>
      <c r="O307" s="43"/>
      <c r="P307" s="43"/>
      <c r="Q307" s="43"/>
      <c r="R307" s="43"/>
      <c r="S307" s="43"/>
      <c r="T307" s="43"/>
      <c r="U307" s="43"/>
    </row>
    <row r="308" spans="1:38" s="36" customFormat="1" ht="12" x14ac:dyDescent="0.2">
      <c r="A308" s="32"/>
      <c r="B308" s="64"/>
      <c r="C308" s="55"/>
      <c r="D308" s="35"/>
      <c r="E308" s="43"/>
      <c r="F308" s="43"/>
      <c r="G308" s="43"/>
      <c r="H308" s="43"/>
      <c r="I308" s="43"/>
      <c r="J308" s="43"/>
      <c r="K308" s="43"/>
      <c r="L308" s="43"/>
      <c r="M308" s="43"/>
      <c r="N308" s="43"/>
      <c r="O308" s="43"/>
      <c r="P308" s="43"/>
      <c r="Q308" s="43"/>
      <c r="R308" s="43"/>
      <c r="S308" s="43"/>
      <c r="T308" s="43"/>
      <c r="U308" s="43"/>
    </row>
    <row r="309" spans="1:38" s="36" customFormat="1" ht="12" x14ac:dyDescent="0.2">
      <c r="A309" s="32"/>
      <c r="B309" s="64"/>
      <c r="C309" s="55"/>
      <c r="D309" s="35"/>
      <c r="E309" s="43"/>
      <c r="F309" s="43"/>
      <c r="G309" s="43"/>
      <c r="H309" s="43"/>
      <c r="I309" s="43"/>
      <c r="J309" s="43"/>
      <c r="K309" s="43"/>
      <c r="L309" s="43"/>
      <c r="M309" s="43"/>
      <c r="N309" s="43"/>
      <c r="O309" s="43"/>
      <c r="P309" s="43"/>
      <c r="Q309" s="43"/>
      <c r="R309" s="43"/>
      <c r="S309" s="43"/>
      <c r="T309" s="43"/>
      <c r="U309" s="43"/>
    </row>
    <row r="310" spans="1:38" ht="12" x14ac:dyDescent="0.2">
      <c r="A310" s="32"/>
      <c r="B310" s="64"/>
      <c r="C310" s="55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</row>
    <row r="311" spans="1:38" ht="12" x14ac:dyDescent="0.2">
      <c r="A311" s="32"/>
      <c r="B311" s="64"/>
      <c r="C311" s="55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</row>
    <row r="312" spans="1:38" ht="12" x14ac:dyDescent="0.2">
      <c r="A312" s="32"/>
      <c r="B312" s="64"/>
      <c r="C312" s="55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</row>
    <row r="313" spans="1:38" ht="12" x14ac:dyDescent="0.2">
      <c r="A313" s="32"/>
      <c r="B313" s="64"/>
      <c r="C313" s="55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</row>
    <row r="314" spans="1:38" ht="12" x14ac:dyDescent="0.2">
      <c r="A314" s="32"/>
      <c r="B314" s="64"/>
      <c r="C314" s="55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</row>
    <row r="315" spans="1:38" ht="12" x14ac:dyDescent="0.2">
      <c r="A315" s="32"/>
      <c r="B315" s="64"/>
      <c r="C315" s="55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</row>
    <row r="316" spans="1:38" ht="12" x14ac:dyDescent="0.2">
      <c r="A316" s="32"/>
      <c r="B316" s="64"/>
      <c r="C316" s="55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</row>
    <row r="317" spans="1:38" ht="12" x14ac:dyDescent="0.2">
      <c r="A317" s="32"/>
      <c r="B317" s="64"/>
      <c r="C317" s="55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</row>
    <row r="318" spans="1:38" ht="12" x14ac:dyDescent="0.2">
      <c r="A318" s="32"/>
      <c r="B318" s="64"/>
      <c r="C318" s="55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</row>
    <row r="319" spans="1:38" ht="12" x14ac:dyDescent="0.2">
      <c r="A319" s="32"/>
      <c r="B319" s="64"/>
      <c r="C319" s="55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</row>
    <row r="320" spans="1:38" ht="12" x14ac:dyDescent="0.2">
      <c r="A320" s="32"/>
      <c r="B320" s="64"/>
      <c r="C320" s="55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</row>
    <row r="321" spans="1:38" ht="12" x14ac:dyDescent="0.2">
      <c r="A321" s="32"/>
      <c r="B321" s="64"/>
      <c r="C321" s="55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</row>
    <row r="322" spans="1:38" ht="12" x14ac:dyDescent="0.2">
      <c r="A322" s="32"/>
      <c r="B322" s="64"/>
      <c r="C322" s="55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</row>
    <row r="323" spans="1:38" ht="12" x14ac:dyDescent="0.2">
      <c r="A323" s="32"/>
      <c r="B323" s="64"/>
      <c r="C323" s="55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</row>
    <row r="324" spans="1:38" ht="12" x14ac:dyDescent="0.2">
      <c r="A324" s="32"/>
      <c r="B324" s="64"/>
      <c r="C324" s="55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</row>
    <row r="325" spans="1:38" ht="12" x14ac:dyDescent="0.2">
      <c r="A325" s="32"/>
      <c r="B325" s="64"/>
      <c r="C325" s="55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</row>
    <row r="326" spans="1:38" ht="12" x14ac:dyDescent="0.2">
      <c r="A326" s="32"/>
      <c r="B326" s="64"/>
      <c r="C326" s="55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</row>
    <row r="327" spans="1:38" ht="12" x14ac:dyDescent="0.2">
      <c r="A327" s="32"/>
      <c r="B327" s="64"/>
      <c r="C327" s="55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</row>
    <row r="328" spans="1:38" ht="12" x14ac:dyDescent="0.2">
      <c r="A328" s="32"/>
      <c r="B328" s="64"/>
      <c r="C328" s="55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</row>
    <row r="329" spans="1:38" ht="12" x14ac:dyDescent="0.2">
      <c r="A329" s="32"/>
      <c r="B329" s="64"/>
      <c r="C329" s="55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</row>
    <row r="330" spans="1:38" ht="12" x14ac:dyDescent="0.2">
      <c r="A330" s="32"/>
      <c r="B330" s="64"/>
      <c r="C330" s="55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</row>
    <row r="331" spans="1:38" ht="12" x14ac:dyDescent="0.2">
      <c r="A331" s="32"/>
      <c r="B331" s="64"/>
      <c r="C331" s="55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</row>
    <row r="332" spans="1:38" ht="12" x14ac:dyDescent="0.2">
      <c r="A332" s="32"/>
      <c r="B332" s="64"/>
      <c r="C332" s="55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</row>
    <row r="333" spans="1:38" ht="12" x14ac:dyDescent="0.2">
      <c r="A333" s="32"/>
      <c r="B333" s="64"/>
      <c r="C333" s="55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</row>
    <row r="334" spans="1:38" ht="12" x14ac:dyDescent="0.2">
      <c r="A334" s="32"/>
      <c r="B334" s="64"/>
      <c r="C334" s="55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</row>
    <row r="335" spans="1:38" ht="12" x14ac:dyDescent="0.2">
      <c r="A335" s="32"/>
      <c r="B335" s="64"/>
      <c r="C335" s="55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</row>
    <row r="336" spans="1:38" ht="12" x14ac:dyDescent="0.2">
      <c r="A336" s="32"/>
      <c r="B336" s="64"/>
      <c r="C336" s="55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</row>
    <row r="337" spans="1:38" ht="12" x14ac:dyDescent="0.2">
      <c r="A337" s="32"/>
      <c r="B337" s="64"/>
      <c r="C337" s="55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</row>
    <row r="338" spans="1:38" ht="12" x14ac:dyDescent="0.2">
      <c r="A338" s="32"/>
      <c r="B338" s="64"/>
      <c r="C338" s="55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</row>
    <row r="339" spans="1:38" ht="12" x14ac:dyDescent="0.2">
      <c r="A339" s="32"/>
      <c r="B339" s="64"/>
      <c r="C339" s="55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</row>
    <row r="340" spans="1:38" ht="12" x14ac:dyDescent="0.2">
      <c r="A340" s="32"/>
      <c r="B340" s="64"/>
      <c r="C340" s="55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</row>
    <row r="341" spans="1:38" ht="12" x14ac:dyDescent="0.2">
      <c r="A341" s="32"/>
      <c r="B341" s="64"/>
      <c r="C341" s="55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</row>
    <row r="342" spans="1:38" ht="12" x14ac:dyDescent="0.2">
      <c r="A342" s="32"/>
      <c r="B342" s="64"/>
      <c r="C342" s="55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</row>
    <row r="343" spans="1:38" ht="12" x14ac:dyDescent="0.2">
      <c r="A343" s="32"/>
      <c r="B343" s="64"/>
      <c r="C343" s="55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</row>
    <row r="344" spans="1:38" ht="12" x14ac:dyDescent="0.2">
      <c r="A344" s="32"/>
      <c r="B344" s="64"/>
      <c r="C344" s="55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</row>
    <row r="345" spans="1:38" ht="12" x14ac:dyDescent="0.2">
      <c r="A345" s="32"/>
      <c r="B345" s="64"/>
      <c r="C345" s="55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</row>
    <row r="346" spans="1:38" ht="12" x14ac:dyDescent="0.2">
      <c r="A346" s="32"/>
      <c r="B346" s="64"/>
      <c r="C346" s="55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</row>
    <row r="347" spans="1:38" ht="12" x14ac:dyDescent="0.2"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</row>
    <row r="348" spans="1:38" ht="12" x14ac:dyDescent="0.2"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</row>
    <row r="349" spans="1:38" ht="12" x14ac:dyDescent="0.2"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</row>
    <row r="350" spans="1:38" ht="12" x14ac:dyDescent="0.2"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</row>
    <row r="351" spans="1:38" ht="12" x14ac:dyDescent="0.2"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</row>
    <row r="352" spans="1:38" ht="12" x14ac:dyDescent="0.2"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</row>
    <row r="353" spans="22:38" ht="12" x14ac:dyDescent="0.2"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</row>
    <row r="354" spans="22:38" ht="12" x14ac:dyDescent="0.2"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</row>
    <row r="355" spans="22:38" ht="12" x14ac:dyDescent="0.2"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</row>
    <row r="356" spans="22:38" ht="12" x14ac:dyDescent="0.2"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</row>
    <row r="357" spans="22:38" ht="12" x14ac:dyDescent="0.2"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</row>
    <row r="358" spans="22:38" ht="12" x14ac:dyDescent="0.2"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</row>
    <row r="359" spans="22:38" ht="12" x14ac:dyDescent="0.2"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</row>
    <row r="360" spans="22:38" ht="12" x14ac:dyDescent="0.2"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</row>
    <row r="361" spans="22:38" ht="12" x14ac:dyDescent="0.2"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</row>
    <row r="362" spans="22:38" ht="12" x14ac:dyDescent="0.2"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</row>
    <row r="363" spans="22:38" ht="12" x14ac:dyDescent="0.2"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</row>
    <row r="364" spans="22:38" ht="12" x14ac:dyDescent="0.2"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</row>
    <row r="365" spans="22:38" ht="12" x14ac:dyDescent="0.2"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</row>
    <row r="366" spans="22:38" ht="12" x14ac:dyDescent="0.2"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</row>
    <row r="367" spans="22:38" ht="12" x14ac:dyDescent="0.2"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</row>
    <row r="368" spans="22:38" ht="12" x14ac:dyDescent="0.2"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</row>
    <row r="369" spans="22:38" ht="12" x14ac:dyDescent="0.2"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</row>
    <row r="370" spans="22:38" ht="12" x14ac:dyDescent="0.2"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</row>
    <row r="371" spans="22:38" ht="12" x14ac:dyDescent="0.2"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</row>
    <row r="372" spans="22:38" ht="12" x14ac:dyDescent="0.2"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</row>
    <row r="373" spans="22:38" ht="12" x14ac:dyDescent="0.2"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</row>
    <row r="374" spans="22:38" ht="12" x14ac:dyDescent="0.2"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</row>
    <row r="375" spans="22:38" ht="12" x14ac:dyDescent="0.2"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</row>
    <row r="376" spans="22:38" ht="12" x14ac:dyDescent="0.2"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</row>
    <row r="377" spans="22:38" ht="12" x14ac:dyDescent="0.2"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</row>
    <row r="378" spans="22:38" ht="12" x14ac:dyDescent="0.2"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</row>
    <row r="379" spans="22:38" ht="12" x14ac:dyDescent="0.2"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</row>
    <row r="380" spans="22:38" ht="12" x14ac:dyDescent="0.2"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</row>
    <row r="381" spans="22:38" ht="12" x14ac:dyDescent="0.2"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</row>
    <row r="382" spans="22:38" ht="12" x14ac:dyDescent="0.2"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</row>
    <row r="383" spans="22:38" ht="12" x14ac:dyDescent="0.2"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</row>
    <row r="384" spans="22:38" ht="12" x14ac:dyDescent="0.2"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</row>
    <row r="385" spans="22:38" ht="12" x14ac:dyDescent="0.2"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</row>
    <row r="386" spans="22:38" ht="12" x14ac:dyDescent="0.2"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</row>
    <row r="387" spans="22:38" ht="12" x14ac:dyDescent="0.2"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</row>
    <row r="388" spans="22:38" ht="12" x14ac:dyDescent="0.2"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</row>
    <row r="389" spans="22:38" ht="12" x14ac:dyDescent="0.2"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</row>
    <row r="390" spans="22:38" ht="12" x14ac:dyDescent="0.2"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</row>
    <row r="391" spans="22:38" ht="12" x14ac:dyDescent="0.2"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</row>
    <row r="392" spans="22:38" ht="12" x14ac:dyDescent="0.2"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</row>
    <row r="393" spans="22:38" ht="12" x14ac:dyDescent="0.2"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</row>
    <row r="394" spans="22:38" ht="12" x14ac:dyDescent="0.2"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</row>
    <row r="395" spans="22:38" ht="12" x14ac:dyDescent="0.2"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</row>
    <row r="396" spans="22:38" ht="12" x14ac:dyDescent="0.2"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</row>
    <row r="397" spans="22:38" ht="12" x14ac:dyDescent="0.2"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</row>
    <row r="398" spans="22:38" ht="12" x14ac:dyDescent="0.2"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</row>
    <row r="399" spans="22:38" ht="12" x14ac:dyDescent="0.2"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</row>
    <row r="400" spans="22:38" ht="12" x14ac:dyDescent="0.2"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</row>
    <row r="401" spans="22:38" ht="12" x14ac:dyDescent="0.2"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</row>
    <row r="402" spans="22:38" ht="12" x14ac:dyDescent="0.2"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</row>
    <row r="403" spans="22:38" ht="12" x14ac:dyDescent="0.2"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</row>
    <row r="404" spans="22:38" ht="12" x14ac:dyDescent="0.2"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</row>
    <row r="405" spans="22:38" ht="12" x14ac:dyDescent="0.2"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</row>
    <row r="406" spans="22:38" ht="12" x14ac:dyDescent="0.2"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</row>
    <row r="407" spans="22:38" ht="12" x14ac:dyDescent="0.2"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</row>
    <row r="408" spans="22:38" ht="12" x14ac:dyDescent="0.2"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</row>
    <row r="409" spans="22:38" ht="12" x14ac:dyDescent="0.2"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</row>
    <row r="410" spans="22:38" ht="12" x14ac:dyDescent="0.2"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</row>
    <row r="411" spans="22:38" ht="12" x14ac:dyDescent="0.2"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</row>
    <row r="412" spans="22:38" ht="12" x14ac:dyDescent="0.2"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</row>
    <row r="413" spans="22:38" ht="12" x14ac:dyDescent="0.2"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</row>
    <row r="414" spans="22:38" ht="12" x14ac:dyDescent="0.2"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</row>
    <row r="415" spans="22:38" ht="12" x14ac:dyDescent="0.2"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</row>
    <row r="416" spans="22:38" ht="12" x14ac:dyDescent="0.2"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</row>
    <row r="417" spans="22:38" ht="12" x14ac:dyDescent="0.2"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</row>
    <row r="418" spans="22:38" ht="12" x14ac:dyDescent="0.2"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</row>
    <row r="419" spans="22:38" ht="12" x14ac:dyDescent="0.2"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</row>
    <row r="420" spans="22:38" ht="12" x14ac:dyDescent="0.2"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</row>
    <row r="421" spans="22:38" ht="12" x14ac:dyDescent="0.2"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</row>
    <row r="422" spans="22:38" ht="12" x14ac:dyDescent="0.2"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</row>
    <row r="423" spans="22:38" ht="12" x14ac:dyDescent="0.2"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</row>
    <row r="424" spans="22:38" ht="12" x14ac:dyDescent="0.2"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</row>
    <row r="425" spans="22:38" ht="12" x14ac:dyDescent="0.2"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</row>
    <row r="426" spans="22:38" ht="12" x14ac:dyDescent="0.2"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</row>
    <row r="427" spans="22:38" ht="12" x14ac:dyDescent="0.2"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</row>
    <row r="428" spans="22:38" ht="12" x14ac:dyDescent="0.2"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</row>
    <row r="429" spans="22:38" ht="12" x14ac:dyDescent="0.2"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</row>
    <row r="430" spans="22:38" ht="12" x14ac:dyDescent="0.2"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</row>
    <row r="431" spans="22:38" ht="12" x14ac:dyDescent="0.2"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</row>
    <row r="432" spans="22:38" ht="12" x14ac:dyDescent="0.2">
      <c r="V432" s="36"/>
      <c r="W432" s="36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</row>
    <row r="433" spans="22:38" ht="12" x14ac:dyDescent="0.2"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</row>
    <row r="434" spans="22:38" ht="12" x14ac:dyDescent="0.2"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</row>
    <row r="435" spans="22:38" ht="12" x14ac:dyDescent="0.2"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</row>
    <row r="436" spans="22:38" ht="12" x14ac:dyDescent="0.2"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</row>
    <row r="437" spans="22:38" ht="12" x14ac:dyDescent="0.2">
      <c r="V437" s="36"/>
      <c r="W437" s="36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</row>
    <row r="438" spans="22:38" ht="12" x14ac:dyDescent="0.2"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</row>
    <row r="439" spans="22:38" ht="12" x14ac:dyDescent="0.2"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</row>
    <row r="440" spans="22:38" ht="12" x14ac:dyDescent="0.2"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</row>
    <row r="441" spans="22:38" ht="12" x14ac:dyDescent="0.2">
      <c r="V441" s="36"/>
      <c r="W441" s="36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</row>
    <row r="442" spans="22:38" ht="12" x14ac:dyDescent="0.2">
      <c r="V442" s="36"/>
      <c r="W442" s="36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</row>
    <row r="443" spans="22:38" ht="12" x14ac:dyDescent="0.2"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</row>
    <row r="444" spans="22:38" ht="12" x14ac:dyDescent="0.2">
      <c r="V444" s="36"/>
      <c r="W444" s="36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</row>
    <row r="445" spans="22:38" ht="12" x14ac:dyDescent="0.2">
      <c r="V445" s="36"/>
      <c r="W445" s="36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</row>
    <row r="446" spans="22:38" ht="12" x14ac:dyDescent="0.2"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</row>
    <row r="447" spans="22:38" ht="12" x14ac:dyDescent="0.2"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</row>
    <row r="448" spans="22:38" ht="12" x14ac:dyDescent="0.2"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</row>
    <row r="449" spans="22:38" ht="12" x14ac:dyDescent="0.2">
      <c r="V449" s="36"/>
      <c r="W449" s="36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</row>
    <row r="450" spans="22:38" ht="12" x14ac:dyDescent="0.2">
      <c r="V450" s="36"/>
      <c r="W450" s="36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</row>
    <row r="451" spans="22:38" ht="12" x14ac:dyDescent="0.2">
      <c r="V451" s="36"/>
      <c r="W451" s="36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</row>
    <row r="452" spans="22:38" ht="12" x14ac:dyDescent="0.2">
      <c r="V452" s="36"/>
      <c r="W452" s="36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</row>
    <row r="453" spans="22:38" ht="12" x14ac:dyDescent="0.2">
      <c r="V453" s="36"/>
      <c r="W453" s="36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</row>
    <row r="454" spans="22:38" ht="12" x14ac:dyDescent="0.2">
      <c r="V454" s="36"/>
      <c r="W454" s="36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</row>
    <row r="455" spans="22:38" ht="12" x14ac:dyDescent="0.2">
      <c r="V455" s="36"/>
      <c r="W455" s="36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</row>
    <row r="456" spans="22:38" ht="12" x14ac:dyDescent="0.2"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</row>
    <row r="457" spans="22:38" ht="12" x14ac:dyDescent="0.2"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</row>
    <row r="458" spans="22:38" ht="12" x14ac:dyDescent="0.2">
      <c r="V458" s="36"/>
      <c r="W458" s="36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</row>
    <row r="459" spans="22:38" ht="12" x14ac:dyDescent="0.2">
      <c r="V459" s="36"/>
      <c r="W459" s="36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</row>
    <row r="460" spans="22:38" ht="12" x14ac:dyDescent="0.2">
      <c r="V460" s="36"/>
      <c r="W460" s="36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</row>
    <row r="461" spans="22:38" ht="12" x14ac:dyDescent="0.2">
      <c r="V461" s="36"/>
      <c r="W461" s="36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</row>
    <row r="462" spans="22:38" ht="12" x14ac:dyDescent="0.2">
      <c r="V462" s="36"/>
      <c r="W462" s="36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</row>
    <row r="463" spans="22:38" ht="12" x14ac:dyDescent="0.2">
      <c r="V463" s="36"/>
      <c r="W463" s="36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</row>
    <row r="464" spans="22:38" ht="12" x14ac:dyDescent="0.2">
      <c r="V464" s="36"/>
      <c r="W464" s="36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</row>
    <row r="465" spans="22:38" ht="12" x14ac:dyDescent="0.2"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</row>
    <row r="466" spans="22:38" ht="12" x14ac:dyDescent="0.2"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</row>
    <row r="467" spans="22:38" ht="12" x14ac:dyDescent="0.2"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</row>
    <row r="468" spans="22:38" ht="12" x14ac:dyDescent="0.2">
      <c r="V468" s="36"/>
      <c r="W468" s="36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</row>
    <row r="469" spans="22:38" ht="12" x14ac:dyDescent="0.2">
      <c r="V469" s="36"/>
      <c r="W469" s="36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</row>
    <row r="470" spans="22:38" ht="12" x14ac:dyDescent="0.2"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</row>
    <row r="471" spans="22:38" ht="12" x14ac:dyDescent="0.2"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</row>
    <row r="472" spans="22:38" ht="12" x14ac:dyDescent="0.2">
      <c r="V472" s="36"/>
      <c r="W472" s="36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</row>
    <row r="473" spans="22:38" ht="12" x14ac:dyDescent="0.2">
      <c r="V473" s="36"/>
      <c r="W473" s="36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</row>
    <row r="474" spans="22:38" ht="12" x14ac:dyDescent="0.2"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</row>
    <row r="475" spans="22:38" ht="12" x14ac:dyDescent="0.2"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</row>
    <row r="476" spans="22:38" ht="12" x14ac:dyDescent="0.2"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</row>
    <row r="477" spans="22:38" ht="12" x14ac:dyDescent="0.2"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</row>
    <row r="478" spans="22:38" ht="12" x14ac:dyDescent="0.2"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</row>
    <row r="479" spans="22:38" ht="12" x14ac:dyDescent="0.2"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</row>
    <row r="480" spans="22:38" ht="12" x14ac:dyDescent="0.2"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</row>
    <row r="481" spans="22:38" ht="12" x14ac:dyDescent="0.2"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</row>
    <row r="482" spans="22:38" ht="12" x14ac:dyDescent="0.2"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</row>
    <row r="483" spans="22:38" ht="12" x14ac:dyDescent="0.2">
      <c r="V483" s="36"/>
      <c r="W483" s="36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</row>
    <row r="484" spans="22:38" ht="12" x14ac:dyDescent="0.2"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</row>
    <row r="485" spans="22:38" ht="12" x14ac:dyDescent="0.2"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</row>
    <row r="486" spans="22:38" ht="12" x14ac:dyDescent="0.2"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</row>
    <row r="487" spans="22:38" ht="12" x14ac:dyDescent="0.2">
      <c r="V487" s="36"/>
      <c r="W487" s="36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</row>
    <row r="488" spans="22:38" ht="12" x14ac:dyDescent="0.2"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</row>
    <row r="489" spans="22:38" ht="12" x14ac:dyDescent="0.2"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</row>
    <row r="490" spans="22:38" ht="12" x14ac:dyDescent="0.2"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</row>
    <row r="491" spans="22:38" ht="12" x14ac:dyDescent="0.2">
      <c r="V491" s="36"/>
      <c r="W491" s="36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</row>
    <row r="492" spans="22:38" ht="12" x14ac:dyDescent="0.2">
      <c r="V492" s="36"/>
      <c r="W492" s="36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</row>
    <row r="493" spans="22:38" ht="12" x14ac:dyDescent="0.2"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</row>
    <row r="494" spans="22:38" ht="12" x14ac:dyDescent="0.2"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</row>
    <row r="495" spans="22:38" ht="12" x14ac:dyDescent="0.2"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</row>
    <row r="496" spans="22:38" ht="12" x14ac:dyDescent="0.2">
      <c r="V496" s="36"/>
      <c r="W496" s="36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</row>
    <row r="497" spans="22:38" ht="12" x14ac:dyDescent="0.2">
      <c r="V497" s="36"/>
      <c r="W497" s="36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</row>
    <row r="498" spans="22:38" ht="12" x14ac:dyDescent="0.2"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</row>
    <row r="499" spans="22:38" ht="12" x14ac:dyDescent="0.2"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</row>
    <row r="500" spans="22:38" ht="12" x14ac:dyDescent="0.2"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</row>
    <row r="501" spans="22:38" ht="12" x14ac:dyDescent="0.2">
      <c r="V501" s="36"/>
      <c r="W501" s="36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</row>
    <row r="502" spans="22:38" ht="12" x14ac:dyDescent="0.2">
      <c r="V502" s="36"/>
      <c r="W502" s="36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</row>
    <row r="503" spans="22:38" ht="12" x14ac:dyDescent="0.2"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</row>
    <row r="504" spans="22:38" ht="12" x14ac:dyDescent="0.2"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</row>
    <row r="505" spans="22:38" ht="12" x14ac:dyDescent="0.2"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</row>
    <row r="506" spans="22:38" ht="12" x14ac:dyDescent="0.2">
      <c r="V506" s="36"/>
      <c r="W506" s="36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</row>
    <row r="507" spans="22:38" ht="12" x14ac:dyDescent="0.2">
      <c r="V507" s="36"/>
      <c r="W507" s="36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</row>
    <row r="508" spans="22:38" ht="12" x14ac:dyDescent="0.2"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</row>
    <row r="509" spans="22:38" ht="12" x14ac:dyDescent="0.2"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</row>
    <row r="510" spans="22:38" ht="12" x14ac:dyDescent="0.2"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</row>
    <row r="511" spans="22:38" ht="12" x14ac:dyDescent="0.2">
      <c r="V511" s="36"/>
      <c r="W511" s="36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</row>
    <row r="512" spans="22:38" ht="12" x14ac:dyDescent="0.2">
      <c r="V512" s="36"/>
      <c r="W512" s="36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</row>
    <row r="513" spans="22:38" ht="12" x14ac:dyDescent="0.2">
      <c r="V513" s="36"/>
      <c r="W513" s="36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</row>
    <row r="514" spans="22:38" ht="12" x14ac:dyDescent="0.2">
      <c r="V514" s="36"/>
      <c r="W514" s="36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</row>
    <row r="515" spans="22:38" ht="12" x14ac:dyDescent="0.2">
      <c r="V515" s="36"/>
      <c r="W515" s="36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</row>
    <row r="516" spans="22:38" ht="12" x14ac:dyDescent="0.2"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</row>
    <row r="517" spans="22:38" ht="12" x14ac:dyDescent="0.2"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</row>
    <row r="518" spans="22:38" ht="12" x14ac:dyDescent="0.2"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</row>
    <row r="519" spans="22:38" ht="12" x14ac:dyDescent="0.2"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</row>
    <row r="520" spans="22:38" ht="12" x14ac:dyDescent="0.2">
      <c r="V520" s="36"/>
      <c r="W520" s="36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</row>
    <row r="521" spans="22:38" ht="12" x14ac:dyDescent="0.2">
      <c r="V521" s="36"/>
      <c r="W521" s="36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</row>
    <row r="522" spans="22:38" ht="12" x14ac:dyDescent="0.2">
      <c r="V522" s="36"/>
      <c r="W522" s="36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</row>
    <row r="523" spans="22:38" ht="12" x14ac:dyDescent="0.2">
      <c r="V523" s="36"/>
      <c r="W523" s="36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</row>
    <row r="524" spans="22:38" ht="12" x14ac:dyDescent="0.2">
      <c r="V524" s="36"/>
      <c r="W524" s="36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</row>
    <row r="525" spans="22:38" ht="12" x14ac:dyDescent="0.2">
      <c r="V525" s="36"/>
      <c r="W525" s="36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</row>
    <row r="526" spans="22:38" ht="12" x14ac:dyDescent="0.2"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</row>
    <row r="527" spans="22:38" ht="12" x14ac:dyDescent="0.2"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</row>
    <row r="528" spans="22:38" ht="12" x14ac:dyDescent="0.2"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</row>
    <row r="529" spans="22:38" ht="12" x14ac:dyDescent="0.2"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</row>
    <row r="530" spans="22:38" ht="12" x14ac:dyDescent="0.2"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</row>
    <row r="531" spans="22:38" ht="12" x14ac:dyDescent="0.2"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</row>
    <row r="532" spans="22:38" ht="12" x14ac:dyDescent="0.2">
      <c r="V532" s="36"/>
      <c r="W532" s="36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</row>
    <row r="533" spans="22:38" ht="12" x14ac:dyDescent="0.2"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</row>
    <row r="534" spans="22:38" ht="12" x14ac:dyDescent="0.2"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</row>
    <row r="535" spans="22:38" ht="12" x14ac:dyDescent="0.2"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</row>
    <row r="536" spans="22:38" ht="12" x14ac:dyDescent="0.2">
      <c r="V536" s="36"/>
      <c r="W536" s="36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</row>
    <row r="537" spans="22:38" ht="12" x14ac:dyDescent="0.2">
      <c r="V537" s="36"/>
      <c r="W537" s="36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</row>
    <row r="538" spans="22:38" ht="12" x14ac:dyDescent="0.2">
      <c r="V538" s="36"/>
      <c r="W538" s="36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</row>
    <row r="539" spans="22:38" ht="12" x14ac:dyDescent="0.2">
      <c r="V539" s="36"/>
      <c r="W539" s="36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</row>
    <row r="540" spans="22:38" ht="12" x14ac:dyDescent="0.2">
      <c r="V540" s="36"/>
      <c r="W540" s="36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</row>
    <row r="541" spans="22:38" ht="12" x14ac:dyDescent="0.2"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</row>
    <row r="542" spans="22:38" ht="12" x14ac:dyDescent="0.2"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</row>
    <row r="543" spans="22:38" ht="12" x14ac:dyDescent="0.2"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</row>
    <row r="544" spans="22:38" ht="12" x14ac:dyDescent="0.2">
      <c r="V544" s="36"/>
      <c r="W544" s="36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</row>
    <row r="545" spans="22:38" ht="12" x14ac:dyDescent="0.2">
      <c r="V545" s="36"/>
      <c r="W545" s="36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</row>
    <row r="546" spans="22:38" ht="12" x14ac:dyDescent="0.2"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</row>
    <row r="547" spans="22:38" ht="12" x14ac:dyDescent="0.2"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</row>
    <row r="548" spans="22:38" ht="12" x14ac:dyDescent="0.2"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</row>
    <row r="549" spans="22:38" ht="12" x14ac:dyDescent="0.2">
      <c r="V549" s="36"/>
      <c r="W549" s="36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</row>
    <row r="550" spans="22:38" ht="12" x14ac:dyDescent="0.2">
      <c r="V550" s="36"/>
      <c r="W550" s="36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</row>
    <row r="551" spans="22:38" ht="12" x14ac:dyDescent="0.2"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</row>
    <row r="552" spans="22:38" ht="12" x14ac:dyDescent="0.2"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</row>
    <row r="553" spans="22:38" ht="12" x14ac:dyDescent="0.2"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</row>
    <row r="554" spans="22:38" ht="12" x14ac:dyDescent="0.2"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</row>
    <row r="555" spans="22:38" ht="12" x14ac:dyDescent="0.2"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</row>
    <row r="556" spans="22:38" ht="12" x14ac:dyDescent="0.2"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</row>
    <row r="557" spans="22:38" ht="12" x14ac:dyDescent="0.2"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</row>
    <row r="558" spans="22:38" ht="12" x14ac:dyDescent="0.2">
      <c r="V558" s="36"/>
      <c r="W558" s="36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</row>
    <row r="559" spans="22:38" ht="12" x14ac:dyDescent="0.2">
      <c r="V559" s="36"/>
      <c r="W559" s="36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</row>
    <row r="560" spans="22:38" ht="12" x14ac:dyDescent="0.2">
      <c r="V560" s="36"/>
      <c r="W560" s="36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</row>
    <row r="561" spans="22:38" ht="12" x14ac:dyDescent="0.2"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</row>
    <row r="562" spans="22:38" ht="12" x14ac:dyDescent="0.2"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</row>
    <row r="563" spans="22:38" ht="12" x14ac:dyDescent="0.2"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</row>
    <row r="564" spans="22:38" ht="12" x14ac:dyDescent="0.2">
      <c r="V564" s="36"/>
      <c r="W564" s="36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</row>
    <row r="565" spans="22:38" ht="12" x14ac:dyDescent="0.2">
      <c r="V565" s="36"/>
      <c r="W565" s="36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</row>
    <row r="566" spans="22:38" ht="12" x14ac:dyDescent="0.2">
      <c r="V566" s="36"/>
      <c r="W566" s="36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</row>
    <row r="567" spans="22:38" ht="12" x14ac:dyDescent="0.2"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</row>
    <row r="568" spans="22:38" ht="12" x14ac:dyDescent="0.2"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</row>
    <row r="569" spans="22:38" ht="12" x14ac:dyDescent="0.2"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</row>
    <row r="570" spans="22:38" ht="12" x14ac:dyDescent="0.2">
      <c r="V570" s="36"/>
      <c r="W570" s="36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</row>
    <row r="571" spans="22:38" ht="12" x14ac:dyDescent="0.2">
      <c r="V571" s="36"/>
      <c r="W571" s="36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</row>
    <row r="572" spans="22:38" ht="12" x14ac:dyDescent="0.2">
      <c r="V572" s="36"/>
      <c r="W572" s="36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</row>
    <row r="573" spans="22:38" ht="12" x14ac:dyDescent="0.2">
      <c r="V573" s="36"/>
      <c r="W573" s="36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</row>
    <row r="574" spans="22:38" ht="12" x14ac:dyDescent="0.2"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</row>
    <row r="575" spans="22:38" ht="12" x14ac:dyDescent="0.2"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</row>
    <row r="576" spans="22:38" ht="12" x14ac:dyDescent="0.2"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</row>
    <row r="577" spans="22:38" ht="12" x14ac:dyDescent="0.2"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</row>
    <row r="578" spans="22:38" ht="12" x14ac:dyDescent="0.2"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</row>
    <row r="579" spans="22:38" ht="12" x14ac:dyDescent="0.2"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</row>
    <row r="580" spans="22:38" ht="12" x14ac:dyDescent="0.2"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</row>
    <row r="581" spans="22:38" ht="12" x14ac:dyDescent="0.2"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</row>
    <row r="582" spans="22:38" ht="12" x14ac:dyDescent="0.2">
      <c r="V582" s="36"/>
      <c r="W582" s="36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</row>
    <row r="583" spans="22:38" ht="12" x14ac:dyDescent="0.2">
      <c r="V583" s="36"/>
      <c r="W583" s="36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</row>
    <row r="584" spans="22:38" ht="12" x14ac:dyDescent="0.2"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</row>
    <row r="585" spans="22:38" ht="12" x14ac:dyDescent="0.2"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</row>
    <row r="586" spans="22:38" ht="12" x14ac:dyDescent="0.2"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</row>
    <row r="587" spans="22:38" ht="12" x14ac:dyDescent="0.2">
      <c r="V587" s="36"/>
      <c r="W587" s="36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</row>
    <row r="588" spans="22:38" ht="12" x14ac:dyDescent="0.2"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</row>
    <row r="589" spans="22:38" ht="12" x14ac:dyDescent="0.2"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</row>
    <row r="590" spans="22:38" ht="12" x14ac:dyDescent="0.2"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</row>
    <row r="591" spans="22:38" ht="12" x14ac:dyDescent="0.2">
      <c r="V591" s="36"/>
      <c r="W591" s="36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</row>
    <row r="592" spans="22:38" ht="12" x14ac:dyDescent="0.2">
      <c r="V592" s="36"/>
      <c r="W592" s="36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</row>
    <row r="593" spans="22:38" ht="12" x14ac:dyDescent="0.2">
      <c r="V593" s="36"/>
      <c r="W593" s="36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</row>
    <row r="594" spans="22:38" ht="12" x14ac:dyDescent="0.2">
      <c r="V594" s="36"/>
      <c r="W594" s="36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</row>
    <row r="595" spans="22:38" ht="12" x14ac:dyDescent="0.2">
      <c r="V595" s="36"/>
      <c r="W595" s="36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</row>
    <row r="596" spans="22:38" ht="12" x14ac:dyDescent="0.2">
      <c r="V596" s="36"/>
      <c r="W596" s="36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</row>
    <row r="597" spans="22:38" ht="12" x14ac:dyDescent="0.2">
      <c r="V597" s="36"/>
      <c r="W597" s="36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</row>
    <row r="598" spans="22:38" ht="12" x14ac:dyDescent="0.2">
      <c r="V598" s="36"/>
      <c r="W598" s="36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</row>
    <row r="599" spans="22:38" ht="12" x14ac:dyDescent="0.2">
      <c r="V599" s="36"/>
      <c r="W599" s="36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</row>
    <row r="600" spans="22:38" ht="12" x14ac:dyDescent="0.2">
      <c r="V600" s="36"/>
      <c r="W600" s="36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</row>
    <row r="601" spans="22:38" ht="12" x14ac:dyDescent="0.2"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</row>
    <row r="602" spans="22:38" ht="12" x14ac:dyDescent="0.2"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</row>
    <row r="603" spans="22:38" ht="12" x14ac:dyDescent="0.2">
      <c r="V603" s="36"/>
      <c r="W603" s="36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</row>
    <row r="604" spans="22:38" ht="12" x14ac:dyDescent="0.2">
      <c r="V604" s="36"/>
      <c r="W604" s="36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</row>
    <row r="605" spans="22:38" ht="12" x14ac:dyDescent="0.2"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</row>
    <row r="606" spans="22:38" ht="12" x14ac:dyDescent="0.2"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</row>
    <row r="607" spans="22:38" ht="12" x14ac:dyDescent="0.2">
      <c r="V607" s="36"/>
      <c r="W607" s="36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</row>
    <row r="608" spans="22:38" ht="12" x14ac:dyDescent="0.2"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</row>
    <row r="609" spans="22:38" ht="12" x14ac:dyDescent="0.2"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</row>
    <row r="610" spans="22:38" ht="12" x14ac:dyDescent="0.2"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</row>
    <row r="611" spans="22:38" ht="12" x14ac:dyDescent="0.2"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</row>
    <row r="612" spans="22:38" ht="12" x14ac:dyDescent="0.2"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</row>
    <row r="613" spans="22:38" ht="12" x14ac:dyDescent="0.2"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</row>
    <row r="614" spans="22:38" ht="12" x14ac:dyDescent="0.2"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</row>
    <row r="615" spans="22:38" ht="12" x14ac:dyDescent="0.2"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</row>
    <row r="616" spans="22:38" ht="12" x14ac:dyDescent="0.2"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</row>
    <row r="617" spans="22:38" ht="12" x14ac:dyDescent="0.2"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</row>
    <row r="618" spans="22:38" ht="12" x14ac:dyDescent="0.2"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</row>
    <row r="619" spans="22:38" ht="12" x14ac:dyDescent="0.2">
      <c r="V619" s="36"/>
      <c r="W619" s="36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</row>
    <row r="620" spans="22:38" ht="12" x14ac:dyDescent="0.2">
      <c r="V620" s="36"/>
      <c r="W620" s="36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</row>
    <row r="621" spans="22:38" ht="12" x14ac:dyDescent="0.2"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</row>
    <row r="622" spans="22:38" ht="12" x14ac:dyDescent="0.2"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</row>
    <row r="623" spans="22:38" ht="12" x14ac:dyDescent="0.2"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</row>
    <row r="624" spans="22:38" ht="12" x14ac:dyDescent="0.2">
      <c r="V624" s="36"/>
      <c r="W624" s="36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</row>
    <row r="625" spans="22:38" ht="12" x14ac:dyDescent="0.2">
      <c r="V625" s="36"/>
      <c r="W625" s="36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</row>
    <row r="626" spans="22:38" ht="12" x14ac:dyDescent="0.2">
      <c r="V626" s="36"/>
      <c r="W626" s="36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</row>
    <row r="627" spans="22:38" ht="12" x14ac:dyDescent="0.2">
      <c r="V627" s="36"/>
      <c r="W627" s="36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</row>
    <row r="628" spans="22:38" ht="12" x14ac:dyDescent="0.2"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</row>
    <row r="629" spans="22:38" ht="12" x14ac:dyDescent="0.2"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</row>
    <row r="630" spans="22:38" ht="12" x14ac:dyDescent="0.2"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</row>
    <row r="631" spans="22:38" ht="12" x14ac:dyDescent="0.2">
      <c r="V631" s="36"/>
      <c r="W631" s="36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</row>
    <row r="632" spans="22:38" ht="12" x14ac:dyDescent="0.2"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</row>
    <row r="633" spans="22:38" ht="12" x14ac:dyDescent="0.2"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</row>
    <row r="634" spans="22:38" ht="12" x14ac:dyDescent="0.2"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</row>
    <row r="635" spans="22:38" ht="12" x14ac:dyDescent="0.2">
      <c r="V635" s="36"/>
      <c r="W635" s="36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</row>
    <row r="636" spans="22:38" ht="12" x14ac:dyDescent="0.2"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</row>
    <row r="637" spans="22:38" ht="12" x14ac:dyDescent="0.2">
      <c r="V637" s="36"/>
      <c r="W637" s="36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</row>
    <row r="638" spans="22:38" ht="12" x14ac:dyDescent="0.2">
      <c r="V638" s="36"/>
      <c r="W638" s="36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</row>
    <row r="639" spans="22:38" ht="12" x14ac:dyDescent="0.2">
      <c r="V639" s="36"/>
      <c r="W639" s="36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</row>
    <row r="640" spans="22:38" ht="12" x14ac:dyDescent="0.2">
      <c r="V640" s="36"/>
      <c r="W640" s="36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</row>
    <row r="641" spans="22:38" ht="12" x14ac:dyDescent="0.2">
      <c r="V641" s="36"/>
      <c r="W641" s="36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</row>
    <row r="642" spans="22:38" ht="12" x14ac:dyDescent="0.2">
      <c r="V642" s="36"/>
      <c r="W642" s="36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</row>
    <row r="643" spans="22:38" ht="12" x14ac:dyDescent="0.2">
      <c r="V643" s="36"/>
      <c r="W643" s="36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</row>
    <row r="644" spans="22:38" ht="12" x14ac:dyDescent="0.2">
      <c r="V644" s="36"/>
      <c r="W644" s="36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</row>
    <row r="645" spans="22:38" ht="12" x14ac:dyDescent="0.2">
      <c r="V645" s="36"/>
      <c r="W645" s="36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</row>
    <row r="646" spans="22:38" ht="12" x14ac:dyDescent="0.2">
      <c r="V646" s="36"/>
      <c r="W646" s="36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</row>
    <row r="647" spans="22:38" ht="12" x14ac:dyDescent="0.2">
      <c r="V647" s="36"/>
      <c r="W647" s="36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</row>
    <row r="648" spans="22:38" ht="12" x14ac:dyDescent="0.2">
      <c r="V648" s="36"/>
      <c r="W648" s="36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</row>
    <row r="649" spans="22:38" ht="12" x14ac:dyDescent="0.2"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</row>
    <row r="650" spans="22:38" ht="12" x14ac:dyDescent="0.2"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</row>
    <row r="651" spans="22:38" ht="12" x14ac:dyDescent="0.2"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</row>
    <row r="652" spans="22:38" ht="12" x14ac:dyDescent="0.2">
      <c r="V652" s="36"/>
      <c r="W652" s="36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</row>
    <row r="653" spans="22:38" ht="12" x14ac:dyDescent="0.2">
      <c r="V653" s="36"/>
      <c r="W653" s="36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</row>
    <row r="654" spans="22:38" ht="12" x14ac:dyDescent="0.2"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</row>
    <row r="655" spans="22:38" ht="12" x14ac:dyDescent="0.2"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</row>
    <row r="656" spans="22:38" ht="12" x14ac:dyDescent="0.2">
      <c r="V656" s="36"/>
      <c r="W656" s="36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</row>
    <row r="657" spans="22:38" ht="12" x14ac:dyDescent="0.2">
      <c r="V657" s="36"/>
      <c r="W657" s="36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</row>
    <row r="658" spans="22:38" ht="12" x14ac:dyDescent="0.2"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</row>
    <row r="659" spans="22:38" ht="12" x14ac:dyDescent="0.2"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</row>
    <row r="660" spans="22:38" ht="12" x14ac:dyDescent="0.2"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</row>
    <row r="661" spans="22:38" ht="12" x14ac:dyDescent="0.2">
      <c r="V661" s="36"/>
      <c r="W661" s="36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</row>
    <row r="662" spans="22:38" ht="12" x14ac:dyDescent="0.2">
      <c r="V662" s="36"/>
      <c r="W662" s="36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</row>
    <row r="663" spans="22:38" ht="12" x14ac:dyDescent="0.2"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</row>
    <row r="664" spans="22:38" ht="12" x14ac:dyDescent="0.2"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</row>
    <row r="665" spans="22:38" ht="12" x14ac:dyDescent="0.2"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</row>
    <row r="666" spans="22:38" ht="12" x14ac:dyDescent="0.2">
      <c r="V666" s="36"/>
      <c r="W666" s="36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</row>
    <row r="667" spans="22:38" ht="12" x14ac:dyDescent="0.2"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</row>
    <row r="668" spans="22:38" ht="12" x14ac:dyDescent="0.2"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</row>
    <row r="669" spans="22:38" ht="12" x14ac:dyDescent="0.2"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</row>
    <row r="670" spans="22:38" ht="12" x14ac:dyDescent="0.2">
      <c r="V670" s="36"/>
      <c r="W670" s="36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</row>
    <row r="671" spans="22:38" ht="12" x14ac:dyDescent="0.2">
      <c r="V671" s="36"/>
      <c r="W671" s="36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</row>
    <row r="672" spans="22:38" ht="12" x14ac:dyDescent="0.2"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</row>
    <row r="673" spans="22:38" ht="12" x14ac:dyDescent="0.2"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</row>
    <row r="674" spans="22:38" ht="12" x14ac:dyDescent="0.2"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</row>
    <row r="675" spans="22:38" ht="12" x14ac:dyDescent="0.2">
      <c r="V675" s="36"/>
      <c r="W675" s="36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</row>
    <row r="676" spans="22:38" ht="12" x14ac:dyDescent="0.2">
      <c r="V676" s="36"/>
      <c r="W676" s="36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</row>
    <row r="677" spans="22:38" ht="12" x14ac:dyDescent="0.2"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</row>
    <row r="678" spans="22:38" ht="12" x14ac:dyDescent="0.2"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</row>
    <row r="679" spans="22:38" ht="12" x14ac:dyDescent="0.2"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</row>
    <row r="680" spans="22:38" ht="12" x14ac:dyDescent="0.2">
      <c r="V680" s="36"/>
      <c r="W680" s="36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</row>
    <row r="681" spans="22:38" ht="12" x14ac:dyDescent="0.2">
      <c r="V681" s="36"/>
      <c r="W681" s="36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</row>
    <row r="682" spans="22:38" ht="12" x14ac:dyDescent="0.2"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</row>
    <row r="683" spans="22:38" ht="12" x14ac:dyDescent="0.2"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</row>
    <row r="684" spans="22:38" ht="12" x14ac:dyDescent="0.2">
      <c r="V684" s="36"/>
      <c r="W684" s="36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</row>
    <row r="685" spans="22:38" ht="12" x14ac:dyDescent="0.2">
      <c r="V685" s="36"/>
      <c r="W685" s="36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</row>
    <row r="686" spans="22:38" ht="12" x14ac:dyDescent="0.2">
      <c r="V686" s="36"/>
      <c r="W686" s="36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</row>
    <row r="687" spans="22:38" ht="12" x14ac:dyDescent="0.2"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</row>
    <row r="688" spans="22:38" ht="12" x14ac:dyDescent="0.2"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</row>
    <row r="689" spans="22:38" ht="12" x14ac:dyDescent="0.2">
      <c r="V689" s="36"/>
      <c r="W689" s="36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</row>
    <row r="690" spans="22:38" ht="12" x14ac:dyDescent="0.2">
      <c r="V690" s="36"/>
      <c r="W690" s="36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</row>
    <row r="691" spans="22:38" ht="12" x14ac:dyDescent="0.2">
      <c r="V691" s="36"/>
      <c r="W691" s="36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</row>
    <row r="692" spans="22:38" ht="12" x14ac:dyDescent="0.2">
      <c r="V692" s="36"/>
      <c r="W692" s="36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</row>
    <row r="693" spans="22:38" ht="12" x14ac:dyDescent="0.2"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</row>
    <row r="694" spans="22:38" ht="12" x14ac:dyDescent="0.2">
      <c r="V694" s="36"/>
      <c r="W694" s="36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</row>
    <row r="695" spans="22:38" ht="12" x14ac:dyDescent="0.2">
      <c r="V695" s="36"/>
      <c r="W695" s="36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</row>
    <row r="696" spans="22:38" ht="12" x14ac:dyDescent="0.2">
      <c r="V696" s="36"/>
      <c r="W696" s="36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</row>
    <row r="697" spans="22:38" ht="12" x14ac:dyDescent="0.2">
      <c r="V697" s="36"/>
      <c r="W697" s="36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</row>
    <row r="698" spans="22:38" ht="12" x14ac:dyDescent="0.2">
      <c r="V698" s="36"/>
      <c r="W698" s="36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</row>
    <row r="699" spans="22:38" ht="12" x14ac:dyDescent="0.2">
      <c r="V699" s="36"/>
      <c r="W699" s="36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</row>
    <row r="700" spans="22:38" ht="12" x14ac:dyDescent="0.2">
      <c r="V700" s="36"/>
      <c r="W700" s="36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</row>
    <row r="701" spans="22:38" ht="12" x14ac:dyDescent="0.2">
      <c r="V701" s="36"/>
      <c r="W701" s="36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</row>
    <row r="702" spans="22:38" ht="12" x14ac:dyDescent="0.2">
      <c r="V702" s="36"/>
      <c r="W702" s="36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</row>
    <row r="703" spans="22:38" ht="12" x14ac:dyDescent="0.2">
      <c r="V703" s="36"/>
      <c r="W703" s="36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</row>
    <row r="704" spans="22:38" ht="12" x14ac:dyDescent="0.2">
      <c r="V704" s="36"/>
      <c r="W704" s="36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</row>
    <row r="705" spans="22:38" ht="12" x14ac:dyDescent="0.2">
      <c r="V705" s="36"/>
      <c r="W705" s="36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</row>
    <row r="706" spans="22:38" ht="12" x14ac:dyDescent="0.2">
      <c r="V706" s="36"/>
      <c r="W706" s="36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</row>
    <row r="707" spans="22:38" ht="12" x14ac:dyDescent="0.2">
      <c r="V707" s="36"/>
      <c r="W707" s="36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</row>
    <row r="708" spans="22:38" ht="12" x14ac:dyDescent="0.2">
      <c r="V708" s="36"/>
      <c r="W708" s="36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</row>
    <row r="709" spans="22:38" ht="12" x14ac:dyDescent="0.2">
      <c r="V709" s="36"/>
      <c r="W709" s="36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</row>
    <row r="710" spans="22:38" ht="12" x14ac:dyDescent="0.2">
      <c r="V710" s="36"/>
      <c r="W710" s="36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</row>
    <row r="711" spans="22:38" ht="12" x14ac:dyDescent="0.2">
      <c r="V711" s="36"/>
      <c r="W711" s="36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</row>
    <row r="712" spans="22:38" ht="12" x14ac:dyDescent="0.2">
      <c r="V712" s="36"/>
      <c r="W712" s="36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</row>
    <row r="713" spans="22:38" ht="12" x14ac:dyDescent="0.2">
      <c r="V713" s="36"/>
      <c r="W713" s="36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</row>
    <row r="714" spans="22:38" ht="12" x14ac:dyDescent="0.2">
      <c r="V714" s="36"/>
      <c r="W714" s="36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</row>
    <row r="715" spans="22:38" ht="12" x14ac:dyDescent="0.2">
      <c r="V715" s="36"/>
      <c r="W715" s="36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</row>
    <row r="716" spans="22:38" ht="12" x14ac:dyDescent="0.2">
      <c r="V716" s="36"/>
      <c r="W716" s="36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</row>
    <row r="717" spans="22:38" ht="12" x14ac:dyDescent="0.2">
      <c r="V717" s="36"/>
      <c r="W717" s="36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</row>
    <row r="718" spans="22:38" ht="12" x14ac:dyDescent="0.2">
      <c r="V718" s="36"/>
      <c r="W718" s="36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</row>
    <row r="719" spans="22:38" ht="12" x14ac:dyDescent="0.2">
      <c r="V719" s="36"/>
      <c r="W719" s="36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</row>
    <row r="720" spans="22:38" ht="12" x14ac:dyDescent="0.2">
      <c r="V720" s="36"/>
      <c r="W720" s="36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</row>
    <row r="721" spans="22:38" ht="12" x14ac:dyDescent="0.2">
      <c r="V721" s="36"/>
      <c r="W721" s="36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</row>
    <row r="722" spans="22:38" ht="12" x14ac:dyDescent="0.2">
      <c r="V722" s="36"/>
      <c r="W722" s="36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</row>
    <row r="723" spans="22:38" ht="12" x14ac:dyDescent="0.2">
      <c r="V723" s="36"/>
      <c r="W723" s="36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</row>
    <row r="724" spans="22:38" ht="12" x14ac:dyDescent="0.2">
      <c r="V724" s="36"/>
      <c r="W724" s="36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</row>
    <row r="725" spans="22:38" ht="12" x14ac:dyDescent="0.2">
      <c r="V725" s="36"/>
      <c r="W725" s="36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</row>
    <row r="726" spans="22:38" ht="12" x14ac:dyDescent="0.2">
      <c r="V726" s="36"/>
      <c r="W726" s="36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</row>
    <row r="727" spans="22:38" ht="12" x14ac:dyDescent="0.2">
      <c r="V727" s="36"/>
      <c r="W727" s="36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</row>
    <row r="728" spans="22:38" ht="12" x14ac:dyDescent="0.2">
      <c r="V728" s="36"/>
      <c r="W728" s="36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</row>
    <row r="729" spans="22:38" ht="12" x14ac:dyDescent="0.2">
      <c r="V729" s="36"/>
      <c r="W729" s="36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</row>
    <row r="730" spans="22:38" ht="12" x14ac:dyDescent="0.2">
      <c r="V730" s="36"/>
      <c r="W730" s="36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</row>
    <row r="731" spans="22:38" ht="12" x14ac:dyDescent="0.2">
      <c r="V731" s="36"/>
      <c r="W731" s="36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</row>
    <row r="732" spans="22:38" ht="12" x14ac:dyDescent="0.2">
      <c r="V732" s="36"/>
      <c r="W732" s="36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</row>
    <row r="733" spans="22:38" ht="12" x14ac:dyDescent="0.2">
      <c r="V733" s="36"/>
      <c r="W733" s="36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</row>
    <row r="734" spans="22:38" ht="12" x14ac:dyDescent="0.2">
      <c r="V734" s="36"/>
      <c r="W734" s="36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</row>
    <row r="735" spans="22:38" ht="12" x14ac:dyDescent="0.2">
      <c r="V735" s="36"/>
      <c r="W735" s="36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</row>
    <row r="736" spans="22:38" ht="12" x14ac:dyDescent="0.2">
      <c r="V736" s="36"/>
      <c r="W736" s="36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</row>
    <row r="737" spans="22:38" ht="12" x14ac:dyDescent="0.2">
      <c r="V737" s="36"/>
      <c r="W737" s="36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</row>
    <row r="738" spans="22:38" ht="12" x14ac:dyDescent="0.2">
      <c r="V738" s="36"/>
      <c r="W738" s="36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</row>
    <row r="739" spans="22:38" ht="12" x14ac:dyDescent="0.2">
      <c r="V739" s="36"/>
      <c r="W739" s="36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</row>
    <row r="740" spans="22:38" ht="12" x14ac:dyDescent="0.2">
      <c r="V740" s="36"/>
      <c r="W740" s="36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</row>
    <row r="741" spans="22:38" ht="12" x14ac:dyDescent="0.2">
      <c r="V741" s="36"/>
      <c r="W741" s="36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</row>
    <row r="742" spans="22:38" ht="12" x14ac:dyDescent="0.2">
      <c r="V742" s="36"/>
      <c r="W742" s="36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</row>
    <row r="743" spans="22:38" ht="12" x14ac:dyDescent="0.2">
      <c r="V743" s="36"/>
      <c r="W743" s="36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</row>
    <row r="744" spans="22:38" ht="12" x14ac:dyDescent="0.2">
      <c r="V744" s="36"/>
      <c r="W744" s="36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</row>
    <row r="745" spans="22:38" ht="12" x14ac:dyDescent="0.2">
      <c r="V745" s="36"/>
      <c r="W745" s="36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</row>
    <row r="746" spans="22:38" ht="12" x14ac:dyDescent="0.2">
      <c r="V746" s="36"/>
      <c r="W746" s="36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</row>
    <row r="747" spans="22:38" ht="12" x14ac:dyDescent="0.2">
      <c r="V747" s="36"/>
      <c r="W747" s="36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</row>
    <row r="748" spans="22:38" ht="12" x14ac:dyDescent="0.2">
      <c r="V748" s="36"/>
      <c r="W748" s="36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</row>
    <row r="749" spans="22:38" ht="12" x14ac:dyDescent="0.2">
      <c r="V749" s="36"/>
      <c r="W749" s="36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</row>
    <row r="750" spans="22:38" ht="12" x14ac:dyDescent="0.2">
      <c r="V750" s="36"/>
      <c r="W750" s="36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</row>
    <row r="751" spans="22:38" ht="12" x14ac:dyDescent="0.2">
      <c r="V751" s="36"/>
      <c r="W751" s="36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</row>
    <row r="752" spans="22:38" ht="12" x14ac:dyDescent="0.2">
      <c r="V752" s="36"/>
      <c r="W752" s="36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</row>
    <row r="753" spans="22:38" ht="12" x14ac:dyDescent="0.2">
      <c r="V753" s="36"/>
      <c r="W753" s="36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</row>
    <row r="754" spans="22:38" ht="12" x14ac:dyDescent="0.2">
      <c r="V754" s="36"/>
      <c r="W754" s="36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</row>
    <row r="755" spans="22:38" ht="12" x14ac:dyDescent="0.2">
      <c r="V755" s="36"/>
      <c r="W755" s="36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</row>
    <row r="756" spans="22:38" ht="12" x14ac:dyDescent="0.2">
      <c r="V756" s="36"/>
      <c r="W756" s="36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</row>
    <row r="757" spans="22:38" ht="12" x14ac:dyDescent="0.2">
      <c r="V757" s="36"/>
      <c r="W757" s="36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</row>
    <row r="758" spans="22:38" ht="12" x14ac:dyDescent="0.2">
      <c r="V758" s="36"/>
      <c r="W758" s="36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</row>
    <row r="759" spans="22:38" ht="12" x14ac:dyDescent="0.2">
      <c r="V759" s="36"/>
      <c r="W759" s="36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</row>
    <row r="760" spans="22:38" ht="12" x14ac:dyDescent="0.2">
      <c r="V760" s="36"/>
      <c r="W760" s="36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</row>
    <row r="761" spans="22:38" ht="12" x14ac:dyDescent="0.2">
      <c r="V761" s="36"/>
      <c r="W761" s="36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</row>
    <row r="762" spans="22:38" ht="12" x14ac:dyDescent="0.2">
      <c r="V762" s="36"/>
      <c r="W762" s="36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</row>
    <row r="763" spans="22:38" ht="12" x14ac:dyDescent="0.2">
      <c r="V763" s="36"/>
      <c r="W763" s="36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</row>
    <row r="764" spans="22:38" ht="12" x14ac:dyDescent="0.2">
      <c r="V764" s="36"/>
      <c r="W764" s="36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</row>
    <row r="765" spans="22:38" ht="12" x14ac:dyDescent="0.2">
      <c r="V765" s="36"/>
      <c r="W765" s="36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</row>
    <row r="766" spans="22:38" ht="12" x14ac:dyDescent="0.2">
      <c r="V766" s="36"/>
      <c r="W766" s="36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</row>
    <row r="767" spans="22:38" ht="12" x14ac:dyDescent="0.2">
      <c r="V767" s="36"/>
      <c r="W767" s="36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</row>
    <row r="768" spans="22:38" ht="12" x14ac:dyDescent="0.2">
      <c r="V768" s="36"/>
      <c r="W768" s="36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</row>
    <row r="769" spans="22:38" ht="12" x14ac:dyDescent="0.2">
      <c r="V769" s="36"/>
      <c r="W769" s="36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</row>
    <row r="770" spans="22:38" ht="12" x14ac:dyDescent="0.2">
      <c r="V770" s="36"/>
      <c r="W770" s="36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</row>
    <row r="771" spans="22:38" ht="12" x14ac:dyDescent="0.2">
      <c r="V771" s="36"/>
      <c r="W771" s="36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</row>
    <row r="772" spans="22:38" ht="12" x14ac:dyDescent="0.2">
      <c r="V772" s="36"/>
      <c r="W772" s="36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</row>
    <row r="773" spans="22:38" ht="12" x14ac:dyDescent="0.2">
      <c r="V773" s="36"/>
      <c r="W773" s="36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</row>
    <row r="774" spans="22:38" ht="12" x14ac:dyDescent="0.2">
      <c r="V774" s="36"/>
      <c r="W774" s="36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</row>
    <row r="775" spans="22:38" ht="12" x14ac:dyDescent="0.2">
      <c r="V775" s="36"/>
      <c r="W775" s="36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</row>
    <row r="776" spans="22:38" ht="12" x14ac:dyDescent="0.2">
      <c r="V776" s="36"/>
      <c r="W776" s="36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</row>
    <row r="777" spans="22:38" ht="12" x14ac:dyDescent="0.2">
      <c r="V777" s="36"/>
      <c r="W777" s="36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</row>
    <row r="778" spans="22:38" ht="12" x14ac:dyDescent="0.2">
      <c r="V778" s="36"/>
      <c r="W778" s="36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</row>
    <row r="779" spans="22:38" ht="12" x14ac:dyDescent="0.2">
      <c r="V779" s="36"/>
      <c r="W779" s="36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</row>
    <row r="780" spans="22:38" ht="12" x14ac:dyDescent="0.2">
      <c r="V780" s="36"/>
      <c r="W780" s="36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</row>
    <row r="781" spans="22:38" ht="12" x14ac:dyDescent="0.2">
      <c r="V781" s="36"/>
      <c r="W781" s="36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</row>
    <row r="782" spans="22:38" ht="12" x14ac:dyDescent="0.2">
      <c r="V782" s="36"/>
      <c r="W782" s="36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</row>
    <row r="783" spans="22:38" ht="12" x14ac:dyDescent="0.2">
      <c r="V783" s="36"/>
      <c r="W783" s="36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</row>
    <row r="784" spans="22:38" ht="12" x14ac:dyDescent="0.2">
      <c r="V784" s="36"/>
      <c r="W784" s="36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</row>
    <row r="785" spans="22:38" ht="12" x14ac:dyDescent="0.2">
      <c r="V785" s="36"/>
      <c r="W785" s="36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</row>
    <row r="786" spans="22:38" ht="12" x14ac:dyDescent="0.2">
      <c r="V786" s="36"/>
      <c r="W786" s="36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</row>
    <row r="787" spans="22:38" ht="12" x14ac:dyDescent="0.2">
      <c r="V787" s="36"/>
      <c r="W787" s="36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</row>
    <row r="788" spans="22:38" ht="12" x14ac:dyDescent="0.2">
      <c r="V788" s="36"/>
      <c r="W788" s="36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</row>
    <row r="789" spans="22:38" ht="12" x14ac:dyDescent="0.2">
      <c r="V789" s="36"/>
      <c r="W789" s="36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</row>
    <row r="790" spans="22:38" ht="12" x14ac:dyDescent="0.2">
      <c r="V790" s="36"/>
      <c r="W790" s="36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</row>
    <row r="791" spans="22:38" ht="12" x14ac:dyDescent="0.2">
      <c r="V791" s="36"/>
      <c r="W791" s="36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</row>
    <row r="792" spans="22:38" ht="12" x14ac:dyDescent="0.2">
      <c r="V792" s="36"/>
      <c r="W792" s="36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</row>
    <row r="793" spans="22:38" ht="12" x14ac:dyDescent="0.2">
      <c r="V793" s="36"/>
      <c r="W793" s="36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</row>
    <row r="794" spans="22:38" ht="12" x14ac:dyDescent="0.2">
      <c r="V794" s="36"/>
      <c r="W794" s="36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</row>
    <row r="795" spans="22:38" ht="12" x14ac:dyDescent="0.2">
      <c r="V795" s="36"/>
      <c r="W795" s="36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</row>
    <row r="796" spans="22:38" ht="12" x14ac:dyDescent="0.2">
      <c r="V796" s="36"/>
      <c r="W796" s="36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</row>
    <row r="797" spans="22:38" ht="12" x14ac:dyDescent="0.2">
      <c r="V797" s="36"/>
      <c r="W797" s="36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</row>
    <row r="798" spans="22:38" ht="12" x14ac:dyDescent="0.2">
      <c r="V798" s="36"/>
      <c r="W798" s="36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</row>
    <row r="799" spans="22:38" ht="12" x14ac:dyDescent="0.2">
      <c r="V799" s="36"/>
      <c r="W799" s="36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</row>
    <row r="800" spans="22:38" ht="12" x14ac:dyDescent="0.2">
      <c r="V800" s="36"/>
      <c r="W800" s="36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</row>
    <row r="801" spans="22:38" ht="12" x14ac:dyDescent="0.2">
      <c r="V801" s="36"/>
      <c r="W801" s="36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</row>
    <row r="802" spans="22:38" ht="12" x14ac:dyDescent="0.2">
      <c r="V802" s="36"/>
      <c r="W802" s="36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</row>
    <row r="803" spans="22:38" ht="12" x14ac:dyDescent="0.2">
      <c r="V803" s="36"/>
      <c r="W803" s="36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</row>
    <row r="804" spans="22:38" ht="12" x14ac:dyDescent="0.2">
      <c r="V804" s="36"/>
      <c r="W804" s="36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</row>
    <row r="805" spans="22:38" ht="12" x14ac:dyDescent="0.2">
      <c r="V805" s="36"/>
      <c r="W805" s="36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</row>
    <row r="806" spans="22:38" ht="12" x14ac:dyDescent="0.2">
      <c r="V806" s="36"/>
      <c r="W806" s="36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</row>
    <row r="807" spans="22:38" ht="12" x14ac:dyDescent="0.2">
      <c r="V807" s="36"/>
      <c r="W807" s="36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</row>
    <row r="808" spans="22:38" ht="12" x14ac:dyDescent="0.2">
      <c r="V808" s="36"/>
      <c r="W808" s="36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</row>
    <row r="809" spans="22:38" ht="12" x14ac:dyDescent="0.2">
      <c r="V809" s="36"/>
      <c r="W809" s="36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</row>
    <row r="810" spans="22:38" ht="12" x14ac:dyDescent="0.2">
      <c r="V810" s="36"/>
      <c r="W810" s="36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</row>
    <row r="811" spans="22:38" ht="12" x14ac:dyDescent="0.2">
      <c r="V811" s="36"/>
      <c r="W811" s="36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</row>
    <row r="812" spans="22:38" ht="12" x14ac:dyDescent="0.2">
      <c r="V812" s="36"/>
      <c r="W812" s="36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</row>
    <row r="813" spans="22:38" ht="12" x14ac:dyDescent="0.2">
      <c r="V813" s="36"/>
      <c r="W813" s="36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</row>
    <row r="814" spans="22:38" ht="12" x14ac:dyDescent="0.2">
      <c r="V814" s="36"/>
      <c r="W814" s="36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</row>
    <row r="815" spans="22:38" ht="12" x14ac:dyDescent="0.2">
      <c r="V815" s="36"/>
      <c r="W815" s="36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</row>
    <row r="816" spans="22:38" ht="12" x14ac:dyDescent="0.2">
      <c r="V816" s="36"/>
      <c r="W816" s="36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</row>
    <row r="817" spans="22:38" ht="12" x14ac:dyDescent="0.2">
      <c r="V817" s="36"/>
      <c r="W817" s="36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</row>
    <row r="818" spans="22:38" ht="12" x14ac:dyDescent="0.2">
      <c r="V818" s="36"/>
      <c r="W818" s="36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</row>
    <row r="819" spans="22:38" ht="12" x14ac:dyDescent="0.2">
      <c r="V819" s="36"/>
      <c r="W819" s="36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</row>
    <row r="820" spans="22:38" ht="12" x14ac:dyDescent="0.2">
      <c r="V820" s="36"/>
      <c r="W820" s="36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</row>
    <row r="821" spans="22:38" ht="12" x14ac:dyDescent="0.2">
      <c r="V821" s="36"/>
      <c r="W821" s="36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</row>
    <row r="822" spans="22:38" ht="12" x14ac:dyDescent="0.2">
      <c r="V822" s="36"/>
      <c r="W822" s="36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</row>
    <row r="823" spans="22:38" ht="12" x14ac:dyDescent="0.2">
      <c r="V823" s="36"/>
      <c r="W823" s="36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</row>
    <row r="824" spans="22:38" ht="12" x14ac:dyDescent="0.2">
      <c r="V824" s="36"/>
      <c r="W824" s="36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</row>
    <row r="825" spans="22:38" ht="12" x14ac:dyDescent="0.2">
      <c r="V825" s="36"/>
      <c r="W825" s="36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</row>
    <row r="826" spans="22:38" ht="12" x14ac:dyDescent="0.2">
      <c r="V826" s="36"/>
      <c r="W826" s="36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</row>
    <row r="827" spans="22:38" ht="12" x14ac:dyDescent="0.2">
      <c r="V827" s="36"/>
      <c r="W827" s="36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</row>
    <row r="828" spans="22:38" ht="12" x14ac:dyDescent="0.2">
      <c r="V828" s="36"/>
      <c r="W828" s="36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</row>
    <row r="829" spans="22:38" ht="12" x14ac:dyDescent="0.2">
      <c r="V829" s="36"/>
      <c r="W829" s="36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</row>
    <row r="830" spans="22:38" ht="12" x14ac:dyDescent="0.2">
      <c r="V830" s="36"/>
      <c r="W830" s="36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</row>
    <row r="831" spans="22:38" ht="12" x14ac:dyDescent="0.2">
      <c r="V831" s="36"/>
      <c r="W831" s="36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</row>
    <row r="832" spans="22:38" ht="12" x14ac:dyDescent="0.2">
      <c r="V832" s="36"/>
      <c r="W832" s="36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</row>
    <row r="833" spans="22:38" ht="12" x14ac:dyDescent="0.2">
      <c r="V833" s="36"/>
      <c r="W833" s="36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</row>
    <row r="834" spans="22:38" ht="12" x14ac:dyDescent="0.2">
      <c r="V834" s="36"/>
      <c r="W834" s="36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</row>
    <row r="835" spans="22:38" ht="12" x14ac:dyDescent="0.2">
      <c r="V835" s="36"/>
      <c r="W835" s="36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</row>
    <row r="836" spans="22:38" ht="12" x14ac:dyDescent="0.2">
      <c r="V836" s="36"/>
      <c r="W836" s="36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</row>
    <row r="837" spans="22:38" ht="12" x14ac:dyDescent="0.2">
      <c r="V837" s="36"/>
      <c r="W837" s="36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</row>
    <row r="838" spans="22:38" ht="12" x14ac:dyDescent="0.2">
      <c r="V838" s="36"/>
      <c r="W838" s="36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</row>
    <row r="839" spans="22:38" ht="12" x14ac:dyDescent="0.2">
      <c r="V839" s="36"/>
      <c r="W839" s="36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</row>
    <row r="840" spans="22:38" ht="12" x14ac:dyDescent="0.2">
      <c r="V840" s="36"/>
      <c r="W840" s="36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</row>
    <row r="841" spans="22:38" ht="12" x14ac:dyDescent="0.2">
      <c r="V841" s="36"/>
      <c r="W841" s="36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</row>
    <row r="842" spans="22:38" ht="12" x14ac:dyDescent="0.2">
      <c r="V842" s="36"/>
      <c r="W842" s="36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</row>
    <row r="843" spans="22:38" ht="12" x14ac:dyDescent="0.2">
      <c r="V843" s="36"/>
      <c r="W843" s="36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</row>
    <row r="844" spans="22:38" ht="12" x14ac:dyDescent="0.2">
      <c r="V844" s="36"/>
      <c r="W844" s="36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</row>
    <row r="845" spans="22:38" ht="12" x14ac:dyDescent="0.2">
      <c r="V845" s="36"/>
      <c r="W845" s="36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</row>
    <row r="846" spans="22:38" ht="12" x14ac:dyDescent="0.2">
      <c r="V846" s="36"/>
      <c r="W846" s="36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</row>
    <row r="847" spans="22:38" ht="12" x14ac:dyDescent="0.2">
      <c r="V847" s="36"/>
      <c r="W847" s="36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</row>
    <row r="848" spans="22:38" ht="12" x14ac:dyDescent="0.2">
      <c r="V848" s="36"/>
      <c r="W848" s="36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</row>
    <row r="849" spans="22:38" ht="12" x14ac:dyDescent="0.2">
      <c r="V849" s="36"/>
      <c r="W849" s="36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</row>
    <row r="850" spans="22:38" ht="12" x14ac:dyDescent="0.2">
      <c r="V850" s="36"/>
      <c r="W850" s="36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</row>
    <row r="851" spans="22:38" ht="12" x14ac:dyDescent="0.2">
      <c r="V851" s="36"/>
      <c r="W851" s="36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</row>
    <row r="852" spans="22:38" ht="12" x14ac:dyDescent="0.2">
      <c r="V852" s="36"/>
      <c r="W852" s="36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</row>
    <row r="853" spans="22:38" ht="12" x14ac:dyDescent="0.2">
      <c r="V853" s="36"/>
      <c r="W853" s="36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</row>
    <row r="854" spans="22:38" ht="12" x14ac:dyDescent="0.2">
      <c r="V854" s="36"/>
      <c r="W854" s="36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</row>
    <row r="855" spans="22:38" ht="12" x14ac:dyDescent="0.2">
      <c r="V855" s="36"/>
      <c r="W855" s="36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</row>
    <row r="856" spans="22:38" ht="12" x14ac:dyDescent="0.2">
      <c r="V856" s="36"/>
      <c r="W856" s="36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</row>
    <row r="857" spans="22:38" ht="12" x14ac:dyDescent="0.2">
      <c r="V857" s="36"/>
      <c r="W857" s="36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</row>
    <row r="858" spans="22:38" ht="12" x14ac:dyDescent="0.2">
      <c r="V858" s="36"/>
      <c r="W858" s="36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</row>
    <row r="859" spans="22:38" ht="12" x14ac:dyDescent="0.2">
      <c r="V859" s="36"/>
      <c r="W859" s="36"/>
      <c r="X859" s="36"/>
      <c r="Y859" s="36"/>
      <c r="Z859" s="36"/>
      <c r="AA859" s="36"/>
      <c r="AB859" s="36"/>
      <c r="AC859" s="36"/>
      <c r="AD859" s="36"/>
      <c r="AE859" s="36"/>
      <c r="AF859" s="36"/>
      <c r="AG859" s="36"/>
      <c r="AH859" s="36"/>
      <c r="AI859" s="36"/>
      <c r="AJ859" s="36"/>
      <c r="AK859" s="36"/>
      <c r="AL859" s="36"/>
    </row>
    <row r="860" spans="22:38" ht="12" x14ac:dyDescent="0.2">
      <c r="V860" s="36"/>
      <c r="W860" s="36"/>
      <c r="X860" s="36"/>
      <c r="Y860" s="36"/>
      <c r="Z860" s="36"/>
      <c r="AA860" s="36"/>
      <c r="AB860" s="36"/>
      <c r="AC860" s="36"/>
      <c r="AD860" s="36"/>
      <c r="AE860" s="36"/>
      <c r="AF860" s="36"/>
      <c r="AG860" s="36"/>
      <c r="AH860" s="36"/>
      <c r="AI860" s="36"/>
      <c r="AJ860" s="36"/>
      <c r="AK860" s="36"/>
      <c r="AL860" s="36"/>
    </row>
    <row r="861" spans="22:38" ht="12" x14ac:dyDescent="0.2">
      <c r="V861" s="36"/>
      <c r="W861" s="36"/>
      <c r="X861" s="36"/>
      <c r="Y861" s="36"/>
      <c r="Z861" s="36"/>
      <c r="AA861" s="36"/>
      <c r="AB861" s="36"/>
      <c r="AC861" s="36"/>
      <c r="AD861" s="36"/>
      <c r="AE861" s="36"/>
      <c r="AF861" s="36"/>
      <c r="AG861" s="36"/>
      <c r="AH861" s="36"/>
      <c r="AI861" s="36"/>
      <c r="AJ861" s="36"/>
      <c r="AK861" s="36"/>
      <c r="AL861" s="36"/>
    </row>
    <row r="862" spans="22:38" ht="12" x14ac:dyDescent="0.2">
      <c r="V862" s="36"/>
      <c r="W862" s="36"/>
      <c r="X862" s="36"/>
      <c r="Y862" s="36"/>
      <c r="Z862" s="36"/>
      <c r="AA862" s="36"/>
      <c r="AB862" s="36"/>
      <c r="AC862" s="36"/>
      <c r="AD862" s="36"/>
      <c r="AE862" s="36"/>
      <c r="AF862" s="36"/>
      <c r="AG862" s="36"/>
      <c r="AH862" s="36"/>
      <c r="AI862" s="36"/>
      <c r="AJ862" s="36"/>
      <c r="AK862" s="36"/>
      <c r="AL862" s="36"/>
    </row>
    <row r="863" spans="22:38" ht="12" x14ac:dyDescent="0.2">
      <c r="V863" s="36"/>
      <c r="W863" s="36"/>
      <c r="X863" s="36"/>
      <c r="Y863" s="36"/>
      <c r="Z863" s="36"/>
      <c r="AA863" s="36"/>
      <c r="AB863" s="36"/>
      <c r="AC863" s="36"/>
      <c r="AD863" s="36"/>
      <c r="AE863" s="36"/>
      <c r="AF863" s="36"/>
      <c r="AG863" s="36"/>
      <c r="AH863" s="36"/>
      <c r="AI863" s="36"/>
      <c r="AJ863" s="36"/>
      <c r="AK863" s="36"/>
      <c r="AL863" s="36"/>
    </row>
    <row r="864" spans="22:38" ht="12" x14ac:dyDescent="0.2">
      <c r="V864" s="36"/>
      <c r="W864" s="36"/>
      <c r="X864" s="36"/>
      <c r="Y864" s="36"/>
      <c r="Z864" s="36"/>
      <c r="AA864" s="36"/>
      <c r="AB864" s="36"/>
      <c r="AC864" s="36"/>
      <c r="AD864" s="36"/>
      <c r="AE864" s="36"/>
      <c r="AF864" s="36"/>
      <c r="AG864" s="36"/>
      <c r="AH864" s="36"/>
      <c r="AI864" s="36"/>
      <c r="AJ864" s="36"/>
      <c r="AK864" s="36"/>
      <c r="AL864" s="36"/>
    </row>
    <row r="865" spans="22:38" ht="12" x14ac:dyDescent="0.2">
      <c r="V865" s="36"/>
      <c r="W865" s="36"/>
      <c r="X865" s="36"/>
      <c r="Y865" s="36"/>
      <c r="Z865" s="36"/>
      <c r="AA865" s="36"/>
      <c r="AB865" s="36"/>
      <c r="AC865" s="36"/>
      <c r="AD865" s="36"/>
      <c r="AE865" s="36"/>
      <c r="AF865" s="36"/>
      <c r="AG865" s="36"/>
      <c r="AH865" s="36"/>
      <c r="AI865" s="36"/>
      <c r="AJ865" s="36"/>
      <c r="AK865" s="36"/>
      <c r="AL865" s="36"/>
    </row>
    <row r="866" spans="22:38" ht="12" x14ac:dyDescent="0.2">
      <c r="V866" s="36"/>
      <c r="W866" s="36"/>
      <c r="X866" s="36"/>
      <c r="Y866" s="36"/>
      <c r="Z866" s="36"/>
      <c r="AA866" s="36"/>
      <c r="AB866" s="36"/>
      <c r="AC866" s="36"/>
      <c r="AD866" s="36"/>
      <c r="AE866" s="36"/>
      <c r="AF866" s="36"/>
      <c r="AG866" s="36"/>
      <c r="AH866" s="36"/>
      <c r="AI866" s="36"/>
      <c r="AJ866" s="36"/>
      <c r="AK866" s="36"/>
      <c r="AL866" s="36"/>
    </row>
    <row r="867" spans="22:38" ht="12" x14ac:dyDescent="0.2">
      <c r="V867" s="36"/>
      <c r="W867" s="36"/>
      <c r="X867" s="36"/>
      <c r="Y867" s="36"/>
      <c r="Z867" s="36"/>
      <c r="AA867" s="36"/>
      <c r="AB867" s="36"/>
      <c r="AC867" s="36"/>
      <c r="AD867" s="36"/>
      <c r="AE867" s="36"/>
      <c r="AF867" s="36"/>
      <c r="AG867" s="36"/>
      <c r="AH867" s="36"/>
      <c r="AI867" s="36"/>
      <c r="AJ867" s="36"/>
      <c r="AK867" s="36"/>
      <c r="AL867" s="36"/>
    </row>
    <row r="868" spans="22:38" ht="12" x14ac:dyDescent="0.2">
      <c r="V868" s="36"/>
      <c r="W868" s="36"/>
      <c r="X868" s="36"/>
      <c r="Y868" s="36"/>
      <c r="Z868" s="36"/>
      <c r="AA868" s="36"/>
      <c r="AB868" s="36"/>
      <c r="AC868" s="36"/>
      <c r="AD868" s="36"/>
      <c r="AE868" s="36"/>
      <c r="AF868" s="36"/>
      <c r="AG868" s="36"/>
      <c r="AH868" s="36"/>
      <c r="AI868" s="36"/>
      <c r="AJ868" s="36"/>
      <c r="AK868" s="36"/>
      <c r="AL868" s="36"/>
    </row>
    <row r="869" spans="22:38" ht="12" x14ac:dyDescent="0.2">
      <c r="V869" s="36"/>
      <c r="W869" s="36"/>
      <c r="X869" s="36"/>
      <c r="Y869" s="36"/>
      <c r="Z869" s="36"/>
      <c r="AA869" s="36"/>
      <c r="AB869" s="36"/>
      <c r="AC869" s="36"/>
      <c r="AD869" s="36"/>
      <c r="AE869" s="36"/>
      <c r="AF869" s="36"/>
      <c r="AG869" s="36"/>
      <c r="AH869" s="36"/>
      <c r="AI869" s="36"/>
      <c r="AJ869" s="36"/>
      <c r="AK869" s="36"/>
      <c r="AL869" s="36"/>
    </row>
    <row r="870" spans="22:38" ht="12" x14ac:dyDescent="0.2">
      <c r="V870" s="36"/>
      <c r="W870" s="36"/>
      <c r="X870" s="36"/>
      <c r="Y870" s="36"/>
      <c r="Z870" s="36"/>
      <c r="AA870" s="36"/>
      <c r="AB870" s="36"/>
      <c r="AC870" s="36"/>
      <c r="AD870" s="36"/>
      <c r="AE870" s="36"/>
      <c r="AF870" s="36"/>
      <c r="AG870" s="36"/>
      <c r="AH870" s="36"/>
      <c r="AI870" s="36"/>
      <c r="AJ870" s="36"/>
      <c r="AK870" s="36"/>
      <c r="AL870" s="36"/>
    </row>
    <row r="871" spans="22:38" ht="12" x14ac:dyDescent="0.2">
      <c r="V871" s="36"/>
      <c r="W871" s="36"/>
      <c r="X871" s="36"/>
      <c r="Y871" s="36"/>
      <c r="Z871" s="36"/>
      <c r="AA871" s="36"/>
      <c r="AB871" s="36"/>
      <c r="AC871" s="36"/>
      <c r="AD871" s="36"/>
      <c r="AE871" s="36"/>
      <c r="AF871" s="36"/>
      <c r="AG871" s="36"/>
      <c r="AH871" s="36"/>
      <c r="AI871" s="36"/>
      <c r="AJ871" s="36"/>
      <c r="AK871" s="36"/>
      <c r="AL871" s="36"/>
    </row>
    <row r="872" spans="22:38" ht="12" x14ac:dyDescent="0.2">
      <c r="V872" s="36"/>
      <c r="W872" s="36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  <c r="AJ872" s="36"/>
      <c r="AK872" s="36"/>
      <c r="AL872" s="36"/>
    </row>
    <row r="873" spans="22:38" ht="12" x14ac:dyDescent="0.2">
      <c r="V873" s="36"/>
      <c r="W873" s="36"/>
      <c r="X873" s="36"/>
      <c r="Y873" s="36"/>
      <c r="Z873" s="36"/>
      <c r="AA873" s="36"/>
      <c r="AB873" s="36"/>
      <c r="AC873" s="36"/>
      <c r="AD873" s="36"/>
      <c r="AE873" s="36"/>
      <c r="AF873" s="36"/>
      <c r="AG873" s="36"/>
      <c r="AH873" s="36"/>
      <c r="AI873" s="36"/>
      <c r="AJ873" s="36"/>
      <c r="AK873" s="36"/>
      <c r="AL873" s="36"/>
    </row>
    <row r="874" spans="22:38" ht="12" x14ac:dyDescent="0.2">
      <c r="V874" s="36"/>
      <c r="W874" s="36"/>
      <c r="X874" s="36"/>
      <c r="Y874" s="36"/>
      <c r="Z874" s="36"/>
      <c r="AA874" s="36"/>
      <c r="AB874" s="36"/>
      <c r="AC874" s="36"/>
      <c r="AD874" s="36"/>
      <c r="AE874" s="36"/>
      <c r="AF874" s="36"/>
      <c r="AG874" s="36"/>
      <c r="AH874" s="36"/>
      <c r="AI874" s="36"/>
      <c r="AJ874" s="36"/>
      <c r="AK874" s="36"/>
      <c r="AL874" s="36"/>
    </row>
    <row r="875" spans="22:38" ht="12" x14ac:dyDescent="0.2">
      <c r="V875" s="36"/>
      <c r="W875" s="36"/>
      <c r="X875" s="36"/>
      <c r="Y875" s="36"/>
      <c r="Z875" s="36"/>
      <c r="AA875" s="36"/>
      <c r="AB875" s="36"/>
      <c r="AC875" s="36"/>
      <c r="AD875" s="36"/>
      <c r="AE875" s="36"/>
      <c r="AF875" s="36"/>
      <c r="AG875" s="36"/>
      <c r="AH875" s="36"/>
      <c r="AI875" s="36"/>
      <c r="AJ875" s="36"/>
      <c r="AK875" s="36"/>
      <c r="AL875" s="36"/>
    </row>
    <row r="876" spans="22:38" ht="12" x14ac:dyDescent="0.2">
      <c r="V876" s="36"/>
      <c r="W876" s="36"/>
      <c r="X876" s="36"/>
      <c r="Y876" s="36"/>
      <c r="Z876" s="36"/>
      <c r="AA876" s="36"/>
      <c r="AB876" s="36"/>
      <c r="AC876" s="36"/>
      <c r="AD876" s="36"/>
      <c r="AE876" s="36"/>
      <c r="AF876" s="36"/>
      <c r="AG876" s="36"/>
      <c r="AH876" s="36"/>
      <c r="AI876" s="36"/>
      <c r="AJ876" s="36"/>
      <c r="AK876" s="36"/>
      <c r="AL876" s="36"/>
    </row>
    <row r="877" spans="22:38" ht="12" x14ac:dyDescent="0.2">
      <c r="V877" s="36"/>
      <c r="W877" s="36"/>
      <c r="X877" s="36"/>
      <c r="Y877" s="36"/>
      <c r="Z877" s="36"/>
      <c r="AA877" s="36"/>
      <c r="AB877" s="36"/>
      <c r="AC877" s="36"/>
      <c r="AD877" s="36"/>
      <c r="AE877" s="36"/>
      <c r="AF877" s="36"/>
      <c r="AG877" s="36"/>
      <c r="AH877" s="36"/>
      <c r="AI877" s="36"/>
      <c r="AJ877" s="36"/>
      <c r="AK877" s="36"/>
      <c r="AL877" s="36"/>
    </row>
    <row r="878" spans="22:38" ht="12" x14ac:dyDescent="0.2">
      <c r="V878" s="36"/>
      <c r="W878" s="36"/>
      <c r="X878" s="36"/>
      <c r="Y878" s="36"/>
      <c r="Z878" s="36"/>
      <c r="AA878" s="36"/>
      <c r="AB878" s="36"/>
      <c r="AC878" s="36"/>
      <c r="AD878" s="36"/>
      <c r="AE878" s="36"/>
      <c r="AF878" s="36"/>
      <c r="AG878" s="36"/>
      <c r="AH878" s="36"/>
      <c r="AI878" s="36"/>
      <c r="AJ878" s="36"/>
      <c r="AK878" s="36"/>
      <c r="AL878" s="36"/>
    </row>
    <row r="879" spans="22:38" ht="12" x14ac:dyDescent="0.2">
      <c r="V879" s="36"/>
      <c r="W879" s="36"/>
      <c r="X879" s="36"/>
      <c r="Y879" s="36"/>
      <c r="Z879" s="36"/>
      <c r="AA879" s="36"/>
      <c r="AB879" s="36"/>
      <c r="AC879" s="36"/>
      <c r="AD879" s="36"/>
      <c r="AE879" s="36"/>
      <c r="AF879" s="36"/>
      <c r="AG879" s="36"/>
      <c r="AH879" s="36"/>
      <c r="AI879" s="36"/>
      <c r="AJ879" s="36"/>
      <c r="AK879" s="36"/>
      <c r="AL879" s="36"/>
    </row>
    <row r="880" spans="22:38" ht="12" x14ac:dyDescent="0.2">
      <c r="V880" s="36"/>
      <c r="W880" s="36"/>
      <c r="X880" s="36"/>
      <c r="Y880" s="36"/>
      <c r="Z880" s="36"/>
      <c r="AA880" s="36"/>
      <c r="AB880" s="36"/>
      <c r="AC880" s="36"/>
      <c r="AD880" s="36"/>
      <c r="AE880" s="36"/>
      <c r="AF880" s="36"/>
      <c r="AG880" s="36"/>
      <c r="AH880" s="36"/>
      <c r="AI880" s="36"/>
      <c r="AJ880" s="36"/>
      <c r="AK880" s="36"/>
      <c r="AL880" s="36"/>
    </row>
    <row r="881" spans="22:38" ht="12" x14ac:dyDescent="0.2">
      <c r="V881" s="36"/>
      <c r="W881" s="36"/>
      <c r="X881" s="36"/>
      <c r="Y881" s="36"/>
      <c r="Z881" s="36"/>
      <c r="AA881" s="36"/>
      <c r="AB881" s="36"/>
      <c r="AC881" s="36"/>
      <c r="AD881" s="36"/>
      <c r="AE881" s="36"/>
      <c r="AF881" s="36"/>
      <c r="AG881" s="36"/>
      <c r="AH881" s="36"/>
      <c r="AI881" s="36"/>
      <c r="AJ881" s="36"/>
      <c r="AK881" s="36"/>
      <c r="AL881" s="36"/>
    </row>
    <row r="882" spans="22:38" ht="12" x14ac:dyDescent="0.2">
      <c r="V882" s="36"/>
      <c r="W882" s="36"/>
      <c r="X882" s="36"/>
      <c r="Y882" s="36"/>
      <c r="Z882" s="36"/>
      <c r="AA882" s="36"/>
      <c r="AB882" s="36"/>
      <c r="AC882" s="36"/>
      <c r="AD882" s="36"/>
      <c r="AE882" s="36"/>
      <c r="AF882" s="36"/>
      <c r="AG882" s="36"/>
      <c r="AH882" s="36"/>
      <c r="AI882" s="36"/>
      <c r="AJ882" s="36"/>
      <c r="AK882" s="36"/>
      <c r="AL882" s="36"/>
    </row>
    <row r="883" spans="22:38" ht="12" x14ac:dyDescent="0.2">
      <c r="V883" s="36"/>
      <c r="W883" s="36"/>
      <c r="X883" s="36"/>
      <c r="Y883" s="36"/>
      <c r="Z883" s="36"/>
      <c r="AA883" s="36"/>
      <c r="AB883" s="36"/>
      <c r="AC883" s="36"/>
      <c r="AD883" s="36"/>
      <c r="AE883" s="36"/>
      <c r="AF883" s="36"/>
      <c r="AG883" s="36"/>
      <c r="AH883" s="36"/>
      <c r="AI883" s="36"/>
      <c r="AJ883" s="36"/>
      <c r="AK883" s="36"/>
      <c r="AL883" s="36"/>
    </row>
    <row r="884" spans="22:38" ht="12" x14ac:dyDescent="0.2">
      <c r="V884" s="36"/>
      <c r="W884" s="36"/>
      <c r="X884" s="36"/>
      <c r="Y884" s="36"/>
      <c r="Z884" s="36"/>
      <c r="AA884" s="36"/>
      <c r="AB884" s="36"/>
      <c r="AC884" s="36"/>
      <c r="AD884" s="36"/>
      <c r="AE884" s="36"/>
      <c r="AF884" s="36"/>
      <c r="AG884" s="36"/>
      <c r="AH884" s="36"/>
      <c r="AI884" s="36"/>
      <c r="AJ884" s="36"/>
      <c r="AK884" s="36"/>
      <c r="AL884" s="36"/>
    </row>
    <row r="885" spans="22:38" ht="12" x14ac:dyDescent="0.2">
      <c r="V885" s="36"/>
      <c r="W885" s="36"/>
      <c r="X885" s="36"/>
      <c r="Y885" s="36"/>
      <c r="Z885" s="36"/>
      <c r="AA885" s="36"/>
      <c r="AB885" s="36"/>
      <c r="AC885" s="36"/>
      <c r="AD885" s="36"/>
      <c r="AE885" s="36"/>
      <c r="AF885" s="36"/>
      <c r="AG885" s="36"/>
      <c r="AH885" s="36"/>
      <c r="AI885" s="36"/>
      <c r="AJ885" s="36"/>
      <c r="AK885" s="36"/>
      <c r="AL885" s="36"/>
    </row>
    <row r="886" spans="22:38" ht="12" x14ac:dyDescent="0.2">
      <c r="V886" s="36"/>
      <c r="W886" s="36"/>
      <c r="X886" s="36"/>
      <c r="Y886" s="36"/>
      <c r="Z886" s="36"/>
      <c r="AA886" s="36"/>
      <c r="AB886" s="36"/>
      <c r="AC886" s="36"/>
      <c r="AD886" s="36"/>
      <c r="AE886" s="36"/>
      <c r="AF886" s="36"/>
      <c r="AG886" s="36"/>
      <c r="AH886" s="36"/>
      <c r="AI886" s="36"/>
      <c r="AJ886" s="36"/>
      <c r="AK886" s="36"/>
      <c r="AL886" s="36"/>
    </row>
    <row r="887" spans="22:38" ht="12" x14ac:dyDescent="0.2">
      <c r="V887" s="36"/>
      <c r="W887" s="36"/>
      <c r="X887" s="36"/>
      <c r="Y887" s="36"/>
      <c r="Z887" s="36"/>
      <c r="AA887" s="36"/>
      <c r="AB887" s="36"/>
      <c r="AC887" s="36"/>
      <c r="AD887" s="36"/>
      <c r="AE887" s="36"/>
      <c r="AF887" s="36"/>
      <c r="AG887" s="36"/>
      <c r="AH887" s="36"/>
      <c r="AI887" s="36"/>
      <c r="AJ887" s="36"/>
      <c r="AK887" s="36"/>
      <c r="AL887" s="36"/>
    </row>
    <row r="888" spans="22:38" ht="12" x14ac:dyDescent="0.2">
      <c r="V888" s="36"/>
      <c r="W888" s="36"/>
      <c r="X888" s="36"/>
      <c r="Y888" s="36"/>
      <c r="Z888" s="36"/>
      <c r="AA888" s="36"/>
      <c r="AB888" s="36"/>
      <c r="AC888" s="36"/>
      <c r="AD888" s="36"/>
      <c r="AE888" s="36"/>
      <c r="AF888" s="36"/>
      <c r="AG888" s="36"/>
      <c r="AH888" s="36"/>
      <c r="AI888" s="36"/>
      <c r="AJ888" s="36"/>
      <c r="AK888" s="36"/>
      <c r="AL888" s="36"/>
    </row>
    <row r="889" spans="22:38" ht="12" x14ac:dyDescent="0.2">
      <c r="V889" s="36"/>
      <c r="W889" s="36"/>
      <c r="X889" s="36"/>
      <c r="Y889" s="36"/>
      <c r="Z889" s="36"/>
      <c r="AA889" s="36"/>
      <c r="AB889" s="36"/>
      <c r="AC889" s="36"/>
      <c r="AD889" s="36"/>
      <c r="AE889" s="36"/>
      <c r="AF889" s="36"/>
      <c r="AG889" s="36"/>
      <c r="AH889" s="36"/>
      <c r="AI889" s="36"/>
      <c r="AJ889" s="36"/>
      <c r="AK889" s="36"/>
      <c r="AL889" s="36"/>
    </row>
    <row r="890" spans="22:38" ht="12" x14ac:dyDescent="0.2">
      <c r="V890" s="36"/>
      <c r="W890" s="36"/>
      <c r="X890" s="36"/>
      <c r="Y890" s="36"/>
      <c r="Z890" s="36"/>
      <c r="AA890" s="36"/>
      <c r="AB890" s="36"/>
      <c r="AC890" s="36"/>
      <c r="AD890" s="36"/>
      <c r="AE890" s="36"/>
      <c r="AF890" s="36"/>
      <c r="AG890" s="36"/>
      <c r="AH890" s="36"/>
      <c r="AI890" s="36"/>
      <c r="AJ890" s="36"/>
      <c r="AK890" s="36"/>
      <c r="AL890" s="36"/>
    </row>
    <row r="891" spans="22:38" ht="12" x14ac:dyDescent="0.2">
      <c r="V891" s="36"/>
      <c r="W891" s="36"/>
      <c r="X891" s="36"/>
      <c r="Y891" s="36"/>
      <c r="Z891" s="36"/>
      <c r="AA891" s="36"/>
      <c r="AB891" s="36"/>
      <c r="AC891" s="36"/>
      <c r="AD891" s="36"/>
      <c r="AE891" s="36"/>
      <c r="AF891" s="36"/>
      <c r="AG891" s="36"/>
      <c r="AH891" s="36"/>
      <c r="AI891" s="36"/>
      <c r="AJ891" s="36"/>
      <c r="AK891" s="36"/>
      <c r="AL891" s="36"/>
    </row>
    <row r="892" spans="22:38" ht="12" x14ac:dyDescent="0.2">
      <c r="V892" s="36"/>
      <c r="W892" s="36"/>
      <c r="X892" s="36"/>
      <c r="Y892" s="36"/>
      <c r="Z892" s="36"/>
      <c r="AA892" s="36"/>
      <c r="AB892" s="36"/>
      <c r="AC892" s="36"/>
      <c r="AD892" s="36"/>
      <c r="AE892" s="36"/>
      <c r="AF892" s="36"/>
      <c r="AG892" s="36"/>
      <c r="AH892" s="36"/>
      <c r="AI892" s="36"/>
      <c r="AJ892" s="36"/>
      <c r="AK892" s="36"/>
      <c r="AL892" s="36"/>
    </row>
    <row r="893" spans="22:38" ht="12" x14ac:dyDescent="0.2">
      <c r="V893" s="36"/>
      <c r="W893" s="36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  <c r="AJ893" s="36"/>
      <c r="AK893" s="36"/>
      <c r="AL893" s="36"/>
    </row>
    <row r="894" spans="22:38" ht="12" x14ac:dyDescent="0.2">
      <c r="V894" s="36"/>
      <c r="W894" s="36"/>
      <c r="X894" s="36"/>
      <c r="Y894" s="36"/>
      <c r="Z894" s="36"/>
      <c r="AA894" s="36"/>
      <c r="AB894" s="36"/>
      <c r="AC894" s="36"/>
      <c r="AD894" s="36"/>
      <c r="AE894" s="36"/>
      <c r="AF894" s="36"/>
      <c r="AG894" s="36"/>
      <c r="AH894" s="36"/>
      <c r="AI894" s="36"/>
      <c r="AJ894" s="36"/>
      <c r="AK894" s="36"/>
      <c r="AL894" s="36"/>
    </row>
    <row r="895" spans="22:38" ht="12" x14ac:dyDescent="0.2">
      <c r="V895" s="36"/>
      <c r="W895" s="36"/>
      <c r="X895" s="36"/>
      <c r="Y895" s="36"/>
      <c r="Z895" s="36"/>
      <c r="AA895" s="36"/>
      <c r="AB895" s="36"/>
      <c r="AC895" s="36"/>
      <c r="AD895" s="36"/>
      <c r="AE895" s="36"/>
      <c r="AF895" s="36"/>
      <c r="AG895" s="36"/>
      <c r="AH895" s="36"/>
      <c r="AI895" s="36"/>
      <c r="AJ895" s="36"/>
      <c r="AK895" s="36"/>
      <c r="AL895" s="36"/>
    </row>
    <row r="896" spans="22:38" ht="12" x14ac:dyDescent="0.2">
      <c r="V896" s="36"/>
      <c r="W896" s="36"/>
      <c r="X896" s="36"/>
      <c r="Y896" s="36"/>
      <c r="Z896" s="36"/>
      <c r="AA896" s="36"/>
      <c r="AB896" s="36"/>
      <c r="AC896" s="36"/>
      <c r="AD896" s="36"/>
      <c r="AE896" s="36"/>
      <c r="AF896" s="36"/>
      <c r="AG896" s="36"/>
      <c r="AH896" s="36"/>
      <c r="AI896" s="36"/>
      <c r="AJ896" s="36"/>
      <c r="AK896" s="36"/>
      <c r="AL896" s="36"/>
    </row>
    <row r="897" spans="22:38" ht="12" x14ac:dyDescent="0.2">
      <c r="V897" s="36"/>
      <c r="W897" s="36"/>
      <c r="X897" s="36"/>
      <c r="Y897" s="36"/>
      <c r="Z897" s="36"/>
      <c r="AA897" s="36"/>
      <c r="AB897" s="36"/>
      <c r="AC897" s="36"/>
      <c r="AD897" s="36"/>
      <c r="AE897" s="36"/>
      <c r="AF897" s="36"/>
      <c r="AG897" s="36"/>
      <c r="AH897" s="36"/>
      <c r="AI897" s="36"/>
      <c r="AJ897" s="36"/>
      <c r="AK897" s="36"/>
      <c r="AL897" s="36"/>
    </row>
    <row r="898" spans="22:38" ht="12" x14ac:dyDescent="0.2">
      <c r="V898" s="36"/>
      <c r="W898" s="36"/>
      <c r="X898" s="36"/>
      <c r="Y898" s="36"/>
      <c r="Z898" s="36"/>
      <c r="AA898" s="36"/>
      <c r="AB898" s="36"/>
      <c r="AC898" s="36"/>
      <c r="AD898" s="36"/>
      <c r="AE898" s="36"/>
      <c r="AF898" s="36"/>
      <c r="AG898" s="36"/>
      <c r="AH898" s="36"/>
      <c r="AI898" s="36"/>
      <c r="AJ898" s="36"/>
      <c r="AK898" s="36"/>
      <c r="AL898" s="36"/>
    </row>
    <row r="899" spans="22:38" ht="12" x14ac:dyDescent="0.2">
      <c r="V899" s="36"/>
      <c r="W899" s="36"/>
      <c r="X899" s="36"/>
      <c r="Y899" s="36"/>
      <c r="Z899" s="36"/>
      <c r="AA899" s="36"/>
      <c r="AB899" s="36"/>
      <c r="AC899" s="36"/>
      <c r="AD899" s="36"/>
      <c r="AE899" s="36"/>
      <c r="AF899" s="36"/>
      <c r="AG899" s="36"/>
      <c r="AH899" s="36"/>
      <c r="AI899" s="36"/>
      <c r="AJ899" s="36"/>
      <c r="AK899" s="36"/>
      <c r="AL899" s="36"/>
    </row>
    <row r="900" spans="22:38" ht="12" x14ac:dyDescent="0.2">
      <c r="V900" s="36"/>
      <c r="W900" s="36"/>
      <c r="X900" s="36"/>
      <c r="Y900" s="36"/>
      <c r="Z900" s="36"/>
      <c r="AA900" s="36"/>
      <c r="AB900" s="36"/>
      <c r="AC900" s="36"/>
      <c r="AD900" s="36"/>
      <c r="AE900" s="36"/>
      <c r="AF900" s="36"/>
      <c r="AG900" s="36"/>
      <c r="AH900" s="36"/>
      <c r="AI900" s="36"/>
      <c r="AJ900" s="36"/>
      <c r="AK900" s="36"/>
      <c r="AL900" s="36"/>
    </row>
    <row r="901" spans="22:38" ht="12" x14ac:dyDescent="0.2">
      <c r="V901" s="36"/>
      <c r="W901" s="36"/>
      <c r="X901" s="36"/>
      <c r="Y901" s="36"/>
      <c r="Z901" s="36"/>
      <c r="AA901" s="36"/>
      <c r="AB901" s="36"/>
      <c r="AC901" s="36"/>
      <c r="AD901" s="36"/>
      <c r="AE901" s="36"/>
      <c r="AF901" s="36"/>
      <c r="AG901" s="36"/>
      <c r="AH901" s="36"/>
      <c r="AI901" s="36"/>
      <c r="AJ901" s="36"/>
      <c r="AK901" s="36"/>
      <c r="AL901" s="36"/>
    </row>
    <row r="902" spans="22:38" ht="12" x14ac:dyDescent="0.2">
      <c r="V902" s="36"/>
      <c r="W902" s="36"/>
      <c r="X902" s="36"/>
      <c r="Y902" s="36"/>
      <c r="Z902" s="36"/>
      <c r="AA902" s="36"/>
      <c r="AB902" s="36"/>
      <c r="AC902" s="36"/>
      <c r="AD902" s="36"/>
      <c r="AE902" s="36"/>
      <c r="AF902" s="36"/>
      <c r="AG902" s="36"/>
      <c r="AH902" s="36"/>
      <c r="AI902" s="36"/>
      <c r="AJ902" s="36"/>
      <c r="AK902" s="36"/>
      <c r="AL902" s="36"/>
    </row>
    <row r="903" spans="22:38" ht="12" x14ac:dyDescent="0.2">
      <c r="V903" s="36"/>
      <c r="W903" s="36"/>
      <c r="X903" s="36"/>
      <c r="Y903" s="36"/>
      <c r="Z903" s="36"/>
      <c r="AA903" s="36"/>
      <c r="AB903" s="36"/>
      <c r="AC903" s="36"/>
      <c r="AD903" s="36"/>
      <c r="AE903" s="36"/>
      <c r="AF903" s="36"/>
      <c r="AG903" s="36"/>
      <c r="AH903" s="36"/>
      <c r="AI903" s="36"/>
      <c r="AJ903" s="36"/>
      <c r="AK903" s="36"/>
      <c r="AL903" s="36"/>
    </row>
    <row r="904" spans="22:38" ht="12" x14ac:dyDescent="0.2">
      <c r="V904" s="36"/>
      <c r="W904" s="36"/>
      <c r="X904" s="36"/>
      <c r="Y904" s="36"/>
      <c r="Z904" s="36"/>
      <c r="AA904" s="36"/>
      <c r="AB904" s="36"/>
      <c r="AC904" s="36"/>
      <c r="AD904" s="36"/>
      <c r="AE904" s="36"/>
      <c r="AF904" s="36"/>
      <c r="AG904" s="36"/>
      <c r="AH904" s="36"/>
      <c r="AI904" s="36"/>
      <c r="AJ904" s="36"/>
      <c r="AK904" s="36"/>
      <c r="AL904" s="36"/>
    </row>
    <row r="905" spans="22:38" ht="12" x14ac:dyDescent="0.2">
      <c r="V905" s="36"/>
      <c r="W905" s="36"/>
      <c r="X905" s="36"/>
      <c r="Y905" s="36"/>
      <c r="Z905" s="36"/>
      <c r="AA905" s="36"/>
      <c r="AB905" s="36"/>
      <c r="AC905" s="36"/>
      <c r="AD905" s="36"/>
      <c r="AE905" s="36"/>
      <c r="AF905" s="36"/>
      <c r="AG905" s="36"/>
      <c r="AH905" s="36"/>
      <c r="AI905" s="36"/>
      <c r="AJ905" s="36"/>
      <c r="AK905" s="36"/>
      <c r="AL905" s="36"/>
    </row>
    <row r="906" spans="22:38" ht="12" x14ac:dyDescent="0.2">
      <c r="V906" s="36"/>
      <c r="W906" s="36"/>
      <c r="X906" s="36"/>
      <c r="Y906" s="36"/>
      <c r="Z906" s="36"/>
      <c r="AA906" s="36"/>
      <c r="AB906" s="36"/>
      <c r="AC906" s="36"/>
      <c r="AD906" s="36"/>
      <c r="AE906" s="36"/>
      <c r="AF906" s="36"/>
      <c r="AG906" s="36"/>
      <c r="AH906" s="36"/>
      <c r="AI906" s="36"/>
      <c r="AJ906" s="36"/>
      <c r="AK906" s="36"/>
      <c r="AL906" s="36"/>
    </row>
    <row r="907" spans="22:38" ht="12" x14ac:dyDescent="0.2">
      <c r="V907" s="36"/>
      <c r="W907" s="36"/>
      <c r="X907" s="36"/>
      <c r="Y907" s="36"/>
      <c r="Z907" s="36"/>
      <c r="AA907" s="36"/>
      <c r="AB907" s="36"/>
      <c r="AC907" s="36"/>
      <c r="AD907" s="36"/>
      <c r="AE907" s="36"/>
      <c r="AF907" s="36"/>
      <c r="AG907" s="36"/>
      <c r="AH907" s="36"/>
      <c r="AI907" s="36"/>
      <c r="AJ907" s="36"/>
      <c r="AK907" s="36"/>
      <c r="AL907" s="36"/>
    </row>
    <row r="908" spans="22:38" ht="12" x14ac:dyDescent="0.2">
      <c r="V908" s="36"/>
      <c r="W908" s="36"/>
      <c r="X908" s="36"/>
      <c r="Y908" s="36"/>
      <c r="Z908" s="36"/>
      <c r="AA908" s="36"/>
      <c r="AB908" s="36"/>
      <c r="AC908" s="36"/>
      <c r="AD908" s="36"/>
      <c r="AE908" s="36"/>
      <c r="AF908" s="36"/>
      <c r="AG908" s="36"/>
      <c r="AH908" s="36"/>
      <c r="AI908" s="36"/>
      <c r="AJ908" s="36"/>
      <c r="AK908" s="36"/>
      <c r="AL908" s="36"/>
    </row>
    <row r="909" spans="22:38" ht="12" x14ac:dyDescent="0.2">
      <c r="V909" s="36"/>
      <c r="W909" s="36"/>
      <c r="X909" s="36"/>
      <c r="Y909" s="36"/>
      <c r="Z909" s="36"/>
      <c r="AA909" s="36"/>
      <c r="AB909" s="36"/>
      <c r="AC909" s="36"/>
      <c r="AD909" s="36"/>
      <c r="AE909" s="36"/>
      <c r="AF909" s="36"/>
      <c r="AG909" s="36"/>
      <c r="AH909" s="36"/>
      <c r="AI909" s="36"/>
      <c r="AJ909" s="36"/>
      <c r="AK909" s="36"/>
      <c r="AL909" s="36"/>
    </row>
    <row r="910" spans="22:38" ht="12" x14ac:dyDescent="0.2">
      <c r="V910" s="36"/>
      <c r="W910" s="36"/>
      <c r="X910" s="36"/>
      <c r="Y910" s="36"/>
      <c r="Z910" s="36"/>
      <c r="AA910" s="36"/>
      <c r="AB910" s="36"/>
      <c r="AC910" s="36"/>
      <c r="AD910" s="36"/>
      <c r="AE910" s="36"/>
      <c r="AF910" s="36"/>
      <c r="AG910" s="36"/>
      <c r="AH910" s="36"/>
      <c r="AI910" s="36"/>
      <c r="AJ910" s="36"/>
      <c r="AK910" s="36"/>
      <c r="AL910" s="36"/>
    </row>
    <row r="911" spans="22:38" ht="12" x14ac:dyDescent="0.2">
      <c r="V911" s="36"/>
      <c r="W911" s="36"/>
      <c r="X911" s="36"/>
      <c r="Y911" s="36"/>
      <c r="Z911" s="36"/>
      <c r="AA911" s="36"/>
      <c r="AB911" s="36"/>
      <c r="AC911" s="36"/>
      <c r="AD911" s="36"/>
      <c r="AE911" s="36"/>
      <c r="AF911" s="36"/>
      <c r="AG911" s="36"/>
      <c r="AH911" s="36"/>
      <c r="AI911" s="36"/>
      <c r="AJ911" s="36"/>
      <c r="AK911" s="36"/>
      <c r="AL911" s="36"/>
    </row>
    <row r="912" spans="22:38" ht="12" x14ac:dyDescent="0.2">
      <c r="V912" s="36"/>
      <c r="W912" s="36"/>
      <c r="X912" s="36"/>
      <c r="Y912" s="36"/>
      <c r="Z912" s="36"/>
      <c r="AA912" s="36"/>
      <c r="AB912" s="36"/>
      <c r="AC912" s="36"/>
      <c r="AD912" s="36"/>
      <c r="AE912" s="36"/>
      <c r="AF912" s="36"/>
      <c r="AG912" s="36"/>
      <c r="AH912" s="36"/>
      <c r="AI912" s="36"/>
      <c r="AJ912" s="36"/>
      <c r="AK912" s="36"/>
      <c r="AL912" s="36"/>
    </row>
    <row r="913" spans="22:38" ht="12" x14ac:dyDescent="0.2">
      <c r="V913" s="36"/>
      <c r="W913" s="36"/>
      <c r="X913" s="36"/>
      <c r="Y913" s="36"/>
      <c r="Z913" s="36"/>
      <c r="AA913" s="36"/>
      <c r="AB913" s="36"/>
      <c r="AC913" s="36"/>
      <c r="AD913" s="36"/>
      <c r="AE913" s="36"/>
      <c r="AF913" s="36"/>
      <c r="AG913" s="36"/>
      <c r="AH913" s="36"/>
      <c r="AI913" s="36"/>
      <c r="AJ913" s="36"/>
      <c r="AK913" s="36"/>
      <c r="AL913" s="36"/>
    </row>
    <row r="914" spans="22:38" ht="12" x14ac:dyDescent="0.2">
      <c r="V914" s="36"/>
      <c r="W914" s="36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  <c r="AJ914" s="36"/>
      <c r="AK914" s="36"/>
      <c r="AL914" s="36"/>
    </row>
    <row r="915" spans="22:38" ht="12" x14ac:dyDescent="0.2">
      <c r="V915" s="36"/>
      <c r="W915" s="36"/>
      <c r="X915" s="36"/>
      <c r="Y915" s="36"/>
      <c r="Z915" s="36"/>
      <c r="AA915" s="36"/>
      <c r="AB915" s="36"/>
      <c r="AC915" s="36"/>
      <c r="AD915" s="36"/>
      <c r="AE915" s="36"/>
      <c r="AF915" s="36"/>
      <c r="AG915" s="36"/>
      <c r="AH915" s="36"/>
      <c r="AI915" s="36"/>
      <c r="AJ915" s="36"/>
      <c r="AK915" s="36"/>
      <c r="AL915" s="36"/>
    </row>
    <row r="916" spans="22:38" ht="12" x14ac:dyDescent="0.2">
      <c r="V916" s="36"/>
      <c r="W916" s="36"/>
      <c r="X916" s="36"/>
      <c r="Y916" s="36"/>
      <c r="Z916" s="36"/>
      <c r="AA916" s="36"/>
      <c r="AB916" s="36"/>
      <c r="AC916" s="36"/>
      <c r="AD916" s="36"/>
      <c r="AE916" s="36"/>
      <c r="AF916" s="36"/>
      <c r="AG916" s="36"/>
      <c r="AH916" s="36"/>
      <c r="AI916" s="36"/>
      <c r="AJ916" s="36"/>
      <c r="AK916" s="36"/>
      <c r="AL916" s="36"/>
    </row>
    <row r="917" spans="22:38" ht="12" x14ac:dyDescent="0.2">
      <c r="V917" s="36"/>
      <c r="W917" s="36"/>
      <c r="X917" s="36"/>
      <c r="Y917" s="36"/>
      <c r="Z917" s="36"/>
      <c r="AA917" s="36"/>
      <c r="AB917" s="36"/>
      <c r="AC917" s="36"/>
      <c r="AD917" s="36"/>
      <c r="AE917" s="36"/>
      <c r="AF917" s="36"/>
      <c r="AG917" s="36"/>
      <c r="AH917" s="36"/>
      <c r="AI917" s="36"/>
      <c r="AJ917" s="36"/>
      <c r="AK917" s="36"/>
      <c r="AL917" s="36"/>
    </row>
    <row r="918" spans="22:38" ht="12" x14ac:dyDescent="0.2">
      <c r="V918" s="36"/>
      <c r="W918" s="36"/>
      <c r="X918" s="36"/>
      <c r="Y918" s="36"/>
      <c r="Z918" s="36"/>
      <c r="AA918" s="36"/>
      <c r="AB918" s="36"/>
      <c r="AC918" s="36"/>
      <c r="AD918" s="36"/>
      <c r="AE918" s="36"/>
      <c r="AF918" s="36"/>
      <c r="AG918" s="36"/>
      <c r="AH918" s="36"/>
      <c r="AI918" s="36"/>
      <c r="AJ918" s="36"/>
      <c r="AK918" s="36"/>
      <c r="AL918" s="36"/>
    </row>
    <row r="919" spans="22:38" ht="12" x14ac:dyDescent="0.2">
      <c r="V919" s="36"/>
      <c r="W919" s="36"/>
      <c r="X919" s="36"/>
      <c r="Y919" s="36"/>
      <c r="Z919" s="36"/>
      <c r="AA919" s="36"/>
      <c r="AB919" s="36"/>
      <c r="AC919" s="36"/>
      <c r="AD919" s="36"/>
      <c r="AE919" s="36"/>
      <c r="AF919" s="36"/>
      <c r="AG919" s="36"/>
      <c r="AH919" s="36"/>
      <c r="AI919" s="36"/>
      <c r="AJ919" s="36"/>
      <c r="AK919" s="36"/>
      <c r="AL919" s="36"/>
    </row>
    <row r="920" spans="22:38" ht="12" x14ac:dyDescent="0.2">
      <c r="V920" s="36"/>
      <c r="W920" s="36"/>
      <c r="X920" s="36"/>
      <c r="Y920" s="36"/>
      <c r="Z920" s="36"/>
      <c r="AA920" s="36"/>
      <c r="AB920" s="36"/>
      <c r="AC920" s="36"/>
      <c r="AD920" s="36"/>
      <c r="AE920" s="36"/>
      <c r="AF920" s="36"/>
      <c r="AG920" s="36"/>
      <c r="AH920" s="36"/>
      <c r="AI920" s="36"/>
      <c r="AJ920" s="36"/>
      <c r="AK920" s="36"/>
      <c r="AL920" s="36"/>
    </row>
    <row r="921" spans="22:38" ht="12" x14ac:dyDescent="0.2">
      <c r="V921" s="36"/>
      <c r="W921" s="36"/>
      <c r="X921" s="36"/>
      <c r="Y921" s="36"/>
      <c r="Z921" s="36"/>
      <c r="AA921" s="36"/>
      <c r="AB921" s="36"/>
      <c r="AC921" s="36"/>
      <c r="AD921" s="36"/>
      <c r="AE921" s="36"/>
      <c r="AF921" s="36"/>
      <c r="AG921" s="36"/>
      <c r="AH921" s="36"/>
      <c r="AI921" s="36"/>
      <c r="AJ921" s="36"/>
      <c r="AK921" s="36"/>
      <c r="AL921" s="36"/>
    </row>
    <row r="922" spans="22:38" ht="12" x14ac:dyDescent="0.2">
      <c r="V922" s="36"/>
      <c r="W922" s="36"/>
      <c r="X922" s="36"/>
      <c r="Y922" s="36"/>
      <c r="Z922" s="36"/>
      <c r="AA922" s="36"/>
      <c r="AB922" s="36"/>
      <c r="AC922" s="36"/>
      <c r="AD922" s="36"/>
      <c r="AE922" s="36"/>
      <c r="AF922" s="36"/>
      <c r="AG922" s="36"/>
      <c r="AH922" s="36"/>
      <c r="AI922" s="36"/>
      <c r="AJ922" s="36"/>
      <c r="AK922" s="36"/>
      <c r="AL922" s="36"/>
    </row>
    <row r="923" spans="22:38" ht="12" x14ac:dyDescent="0.2">
      <c r="V923" s="36"/>
      <c r="W923" s="36"/>
      <c r="X923" s="36"/>
      <c r="Y923" s="36"/>
      <c r="Z923" s="36"/>
      <c r="AA923" s="36"/>
      <c r="AB923" s="36"/>
      <c r="AC923" s="36"/>
      <c r="AD923" s="36"/>
      <c r="AE923" s="36"/>
      <c r="AF923" s="36"/>
      <c r="AG923" s="36"/>
      <c r="AH923" s="36"/>
      <c r="AI923" s="36"/>
      <c r="AJ923" s="36"/>
      <c r="AK923" s="36"/>
      <c r="AL923" s="36"/>
    </row>
    <row r="924" spans="22:38" ht="12" x14ac:dyDescent="0.2">
      <c r="V924" s="36"/>
      <c r="W924" s="36"/>
      <c r="X924" s="36"/>
      <c r="Y924" s="36"/>
      <c r="Z924" s="36"/>
      <c r="AA924" s="36"/>
      <c r="AB924" s="36"/>
      <c r="AC924" s="36"/>
      <c r="AD924" s="36"/>
      <c r="AE924" s="36"/>
      <c r="AF924" s="36"/>
      <c r="AG924" s="36"/>
      <c r="AH924" s="36"/>
      <c r="AI924" s="36"/>
      <c r="AJ924" s="36"/>
      <c r="AK924" s="36"/>
      <c r="AL924" s="36"/>
    </row>
    <row r="925" spans="22:38" ht="12" x14ac:dyDescent="0.2">
      <c r="V925" s="36"/>
      <c r="W925" s="36"/>
      <c r="X925" s="36"/>
      <c r="Y925" s="36"/>
      <c r="Z925" s="36"/>
      <c r="AA925" s="36"/>
      <c r="AB925" s="36"/>
      <c r="AC925" s="36"/>
      <c r="AD925" s="36"/>
      <c r="AE925" s="36"/>
      <c r="AF925" s="36"/>
      <c r="AG925" s="36"/>
      <c r="AH925" s="36"/>
      <c r="AI925" s="36"/>
      <c r="AJ925" s="36"/>
      <c r="AK925" s="36"/>
      <c r="AL925" s="36"/>
    </row>
    <row r="926" spans="22:38" ht="12" x14ac:dyDescent="0.2">
      <c r="V926" s="36"/>
      <c r="W926" s="36"/>
      <c r="X926" s="36"/>
      <c r="Y926" s="36"/>
      <c r="Z926" s="36"/>
      <c r="AA926" s="36"/>
      <c r="AB926" s="36"/>
      <c r="AC926" s="36"/>
      <c r="AD926" s="36"/>
      <c r="AE926" s="36"/>
      <c r="AF926" s="36"/>
      <c r="AG926" s="36"/>
      <c r="AH926" s="36"/>
      <c r="AI926" s="36"/>
      <c r="AJ926" s="36"/>
      <c r="AK926" s="36"/>
      <c r="AL926" s="36"/>
    </row>
    <row r="927" spans="22:38" ht="12" x14ac:dyDescent="0.2">
      <c r="V927" s="36"/>
      <c r="W927" s="36"/>
      <c r="X927" s="36"/>
      <c r="Y927" s="36"/>
      <c r="Z927" s="36"/>
      <c r="AA927" s="36"/>
      <c r="AB927" s="36"/>
      <c r="AC927" s="36"/>
      <c r="AD927" s="36"/>
      <c r="AE927" s="36"/>
      <c r="AF927" s="36"/>
      <c r="AG927" s="36"/>
      <c r="AH927" s="36"/>
      <c r="AI927" s="36"/>
      <c r="AJ927" s="36"/>
      <c r="AK927" s="36"/>
      <c r="AL927" s="36"/>
    </row>
    <row r="928" spans="22:38" ht="12" x14ac:dyDescent="0.2">
      <c r="V928" s="36"/>
      <c r="W928" s="36"/>
      <c r="X928" s="36"/>
      <c r="Y928" s="36"/>
      <c r="Z928" s="36"/>
      <c r="AA928" s="36"/>
      <c r="AB928" s="36"/>
      <c r="AC928" s="36"/>
      <c r="AD928" s="36"/>
      <c r="AE928" s="36"/>
      <c r="AF928" s="36"/>
      <c r="AG928" s="36"/>
      <c r="AH928" s="36"/>
      <c r="AI928" s="36"/>
      <c r="AJ928" s="36"/>
      <c r="AK928" s="36"/>
      <c r="AL928" s="36"/>
    </row>
    <row r="929" spans="22:38" ht="12" x14ac:dyDescent="0.2">
      <c r="V929" s="36"/>
      <c r="W929" s="36"/>
      <c r="X929" s="36"/>
      <c r="Y929" s="36"/>
      <c r="Z929" s="36"/>
      <c r="AA929" s="36"/>
      <c r="AB929" s="36"/>
      <c r="AC929" s="36"/>
      <c r="AD929" s="36"/>
      <c r="AE929" s="36"/>
      <c r="AF929" s="36"/>
      <c r="AG929" s="36"/>
      <c r="AH929" s="36"/>
      <c r="AI929" s="36"/>
      <c r="AJ929" s="36"/>
      <c r="AK929" s="36"/>
      <c r="AL929" s="36"/>
    </row>
    <row r="930" spans="22:38" ht="12" x14ac:dyDescent="0.2">
      <c r="V930" s="36"/>
      <c r="W930" s="36"/>
      <c r="X930" s="36"/>
      <c r="Y930" s="36"/>
      <c r="Z930" s="36"/>
      <c r="AA930" s="36"/>
      <c r="AB930" s="36"/>
      <c r="AC930" s="36"/>
      <c r="AD930" s="36"/>
      <c r="AE930" s="36"/>
      <c r="AF930" s="36"/>
      <c r="AG930" s="36"/>
      <c r="AH930" s="36"/>
      <c r="AI930" s="36"/>
      <c r="AJ930" s="36"/>
      <c r="AK930" s="36"/>
      <c r="AL930" s="36"/>
    </row>
    <row r="931" spans="22:38" ht="12" x14ac:dyDescent="0.2">
      <c r="V931" s="36"/>
      <c r="W931" s="36"/>
      <c r="X931" s="36"/>
      <c r="Y931" s="36"/>
      <c r="Z931" s="36"/>
      <c r="AA931" s="36"/>
      <c r="AB931" s="36"/>
      <c r="AC931" s="36"/>
      <c r="AD931" s="36"/>
      <c r="AE931" s="36"/>
      <c r="AF931" s="36"/>
      <c r="AG931" s="36"/>
      <c r="AH931" s="36"/>
      <c r="AI931" s="36"/>
      <c r="AJ931" s="36"/>
      <c r="AK931" s="36"/>
      <c r="AL931" s="36"/>
    </row>
    <row r="932" spans="22:38" ht="12" x14ac:dyDescent="0.2">
      <c r="V932" s="36"/>
      <c r="W932" s="36"/>
      <c r="X932" s="36"/>
      <c r="Y932" s="36"/>
      <c r="Z932" s="36"/>
      <c r="AA932" s="36"/>
      <c r="AB932" s="36"/>
      <c r="AC932" s="36"/>
      <c r="AD932" s="36"/>
      <c r="AE932" s="36"/>
      <c r="AF932" s="36"/>
      <c r="AG932" s="36"/>
      <c r="AH932" s="36"/>
      <c r="AI932" s="36"/>
      <c r="AJ932" s="36"/>
      <c r="AK932" s="36"/>
      <c r="AL932" s="36"/>
    </row>
    <row r="933" spans="22:38" ht="12" x14ac:dyDescent="0.2">
      <c r="V933" s="36"/>
      <c r="W933" s="36"/>
      <c r="X933" s="36"/>
      <c r="Y933" s="36"/>
      <c r="Z933" s="36"/>
      <c r="AA933" s="36"/>
      <c r="AB933" s="36"/>
      <c r="AC933" s="36"/>
      <c r="AD933" s="36"/>
      <c r="AE933" s="36"/>
      <c r="AF933" s="36"/>
      <c r="AG933" s="36"/>
      <c r="AH933" s="36"/>
      <c r="AI933" s="36"/>
      <c r="AJ933" s="36"/>
      <c r="AK933" s="36"/>
      <c r="AL933" s="36"/>
    </row>
    <row r="934" spans="22:38" ht="12" x14ac:dyDescent="0.2">
      <c r="V934" s="36"/>
      <c r="W934" s="36"/>
      <c r="X934" s="36"/>
      <c r="Y934" s="36"/>
      <c r="Z934" s="36"/>
      <c r="AA934" s="36"/>
      <c r="AB934" s="36"/>
      <c r="AC934" s="36"/>
      <c r="AD934" s="36"/>
      <c r="AE934" s="36"/>
      <c r="AF934" s="36"/>
      <c r="AG934" s="36"/>
      <c r="AH934" s="36"/>
      <c r="AI934" s="36"/>
      <c r="AJ934" s="36"/>
      <c r="AK934" s="36"/>
      <c r="AL934" s="36"/>
    </row>
    <row r="935" spans="22:38" ht="12" x14ac:dyDescent="0.2">
      <c r="V935" s="36"/>
      <c r="W935" s="36"/>
      <c r="X935" s="36"/>
      <c r="Y935" s="36"/>
      <c r="Z935" s="36"/>
      <c r="AA935" s="36"/>
      <c r="AB935" s="36"/>
      <c r="AC935" s="36"/>
      <c r="AD935" s="36"/>
      <c r="AE935" s="36"/>
      <c r="AF935" s="36"/>
      <c r="AG935" s="36"/>
      <c r="AH935" s="36"/>
      <c r="AI935" s="36"/>
      <c r="AJ935" s="36"/>
      <c r="AK935" s="36"/>
      <c r="AL935" s="36"/>
    </row>
    <row r="936" spans="22:38" ht="12" x14ac:dyDescent="0.2">
      <c r="V936" s="36"/>
      <c r="W936" s="36"/>
      <c r="X936" s="36"/>
      <c r="Y936" s="36"/>
      <c r="Z936" s="36"/>
      <c r="AA936" s="36"/>
      <c r="AB936" s="36"/>
      <c r="AC936" s="36"/>
      <c r="AD936" s="36"/>
      <c r="AE936" s="36"/>
      <c r="AF936" s="36"/>
      <c r="AG936" s="36"/>
      <c r="AH936" s="36"/>
      <c r="AI936" s="36"/>
      <c r="AJ936" s="36"/>
      <c r="AK936" s="36"/>
      <c r="AL936" s="36"/>
    </row>
    <row r="937" spans="22:38" ht="12" x14ac:dyDescent="0.2">
      <c r="V937" s="36"/>
      <c r="W937" s="36"/>
      <c r="X937" s="36"/>
      <c r="Y937" s="36"/>
      <c r="Z937" s="36"/>
      <c r="AA937" s="36"/>
      <c r="AB937" s="36"/>
      <c r="AC937" s="36"/>
      <c r="AD937" s="36"/>
      <c r="AE937" s="36"/>
      <c r="AF937" s="36"/>
      <c r="AG937" s="36"/>
      <c r="AH937" s="36"/>
      <c r="AI937" s="36"/>
      <c r="AJ937" s="36"/>
      <c r="AK937" s="36"/>
      <c r="AL937" s="36"/>
    </row>
    <row r="938" spans="22:38" ht="12" x14ac:dyDescent="0.2">
      <c r="V938" s="36"/>
      <c r="W938" s="36"/>
      <c r="X938" s="36"/>
      <c r="Y938" s="36"/>
      <c r="Z938" s="36"/>
      <c r="AA938" s="36"/>
      <c r="AB938" s="36"/>
      <c r="AC938" s="36"/>
      <c r="AD938" s="36"/>
      <c r="AE938" s="36"/>
      <c r="AF938" s="36"/>
      <c r="AG938" s="36"/>
      <c r="AH938" s="36"/>
      <c r="AI938" s="36"/>
      <c r="AJ938" s="36"/>
      <c r="AK938" s="36"/>
      <c r="AL938" s="36"/>
    </row>
    <row r="939" spans="22:38" ht="12" x14ac:dyDescent="0.2">
      <c r="V939" s="36"/>
      <c r="W939" s="36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  <c r="AJ939" s="36"/>
      <c r="AK939" s="36"/>
      <c r="AL939" s="36"/>
    </row>
    <row r="940" spans="22:38" ht="12" x14ac:dyDescent="0.2">
      <c r="V940" s="36"/>
      <c r="W940" s="36"/>
      <c r="X940" s="36"/>
      <c r="Y940" s="36"/>
      <c r="Z940" s="36"/>
      <c r="AA940" s="36"/>
      <c r="AB940" s="36"/>
      <c r="AC940" s="36"/>
      <c r="AD940" s="36"/>
      <c r="AE940" s="36"/>
      <c r="AF940" s="36"/>
      <c r="AG940" s="36"/>
      <c r="AH940" s="36"/>
      <c r="AI940" s="36"/>
      <c r="AJ940" s="36"/>
      <c r="AK940" s="36"/>
      <c r="AL940" s="36"/>
    </row>
    <row r="941" spans="22:38" ht="12" x14ac:dyDescent="0.2">
      <c r="V941" s="36"/>
      <c r="W941" s="36"/>
      <c r="X941" s="36"/>
      <c r="Y941" s="36"/>
      <c r="Z941" s="36"/>
      <c r="AA941" s="36"/>
      <c r="AB941" s="36"/>
      <c r="AC941" s="36"/>
      <c r="AD941" s="36"/>
      <c r="AE941" s="36"/>
      <c r="AF941" s="36"/>
      <c r="AG941" s="36"/>
      <c r="AH941" s="36"/>
      <c r="AI941" s="36"/>
      <c r="AJ941" s="36"/>
      <c r="AK941" s="36"/>
      <c r="AL941" s="36"/>
    </row>
    <row r="942" spans="22:38" ht="12" x14ac:dyDescent="0.2">
      <c r="V942" s="36"/>
      <c r="W942" s="36"/>
      <c r="X942" s="36"/>
      <c r="Y942" s="36"/>
      <c r="Z942" s="36"/>
      <c r="AA942" s="36"/>
      <c r="AB942" s="36"/>
      <c r="AC942" s="36"/>
      <c r="AD942" s="36"/>
      <c r="AE942" s="36"/>
      <c r="AF942" s="36"/>
      <c r="AG942" s="36"/>
      <c r="AH942" s="36"/>
      <c r="AI942" s="36"/>
      <c r="AJ942" s="36"/>
      <c r="AK942" s="36"/>
      <c r="AL942" s="36"/>
    </row>
    <row r="943" spans="22:38" ht="12" x14ac:dyDescent="0.2">
      <c r="V943" s="36"/>
      <c r="W943" s="36"/>
      <c r="X943" s="36"/>
      <c r="Y943" s="36"/>
      <c r="Z943" s="36"/>
      <c r="AA943" s="36"/>
      <c r="AB943" s="36"/>
      <c r="AC943" s="36"/>
      <c r="AD943" s="36"/>
      <c r="AE943" s="36"/>
      <c r="AF943" s="36"/>
      <c r="AG943" s="36"/>
      <c r="AH943" s="36"/>
      <c r="AI943" s="36"/>
      <c r="AJ943" s="36"/>
      <c r="AK943" s="36"/>
      <c r="AL943" s="36"/>
    </row>
    <row r="944" spans="22:38" ht="12" x14ac:dyDescent="0.2">
      <c r="V944" s="36"/>
      <c r="W944" s="36"/>
      <c r="X944" s="36"/>
      <c r="Y944" s="36"/>
      <c r="Z944" s="36"/>
      <c r="AA944" s="36"/>
      <c r="AB944" s="36"/>
      <c r="AC944" s="36"/>
      <c r="AD944" s="36"/>
      <c r="AE944" s="36"/>
      <c r="AF944" s="36"/>
      <c r="AG944" s="36"/>
      <c r="AH944" s="36"/>
      <c r="AI944" s="36"/>
      <c r="AJ944" s="36"/>
      <c r="AK944" s="36"/>
      <c r="AL944" s="36"/>
    </row>
    <row r="945" spans="22:38" ht="12" x14ac:dyDescent="0.2">
      <c r="V945" s="36"/>
      <c r="W945" s="36"/>
      <c r="X945" s="36"/>
      <c r="Y945" s="36"/>
      <c r="Z945" s="36"/>
      <c r="AA945" s="36"/>
      <c r="AB945" s="36"/>
      <c r="AC945" s="36"/>
      <c r="AD945" s="36"/>
      <c r="AE945" s="36"/>
      <c r="AF945" s="36"/>
      <c r="AG945" s="36"/>
      <c r="AH945" s="36"/>
      <c r="AI945" s="36"/>
      <c r="AJ945" s="36"/>
      <c r="AK945" s="36"/>
      <c r="AL945" s="36"/>
    </row>
    <row r="946" spans="22:38" ht="12" x14ac:dyDescent="0.2">
      <c r="V946" s="36"/>
      <c r="W946" s="36"/>
      <c r="X946" s="36"/>
      <c r="Y946" s="36"/>
      <c r="Z946" s="36"/>
      <c r="AA946" s="36"/>
      <c r="AB946" s="36"/>
      <c r="AC946" s="36"/>
      <c r="AD946" s="36"/>
      <c r="AE946" s="36"/>
      <c r="AF946" s="36"/>
      <c r="AG946" s="36"/>
      <c r="AH946" s="36"/>
      <c r="AI946" s="36"/>
      <c r="AJ946" s="36"/>
      <c r="AK946" s="36"/>
      <c r="AL946" s="36"/>
    </row>
    <row r="947" spans="22:38" ht="12" x14ac:dyDescent="0.2">
      <c r="V947" s="36"/>
      <c r="W947" s="36"/>
      <c r="X947" s="36"/>
      <c r="Y947" s="36"/>
      <c r="Z947" s="36"/>
      <c r="AA947" s="36"/>
      <c r="AB947" s="36"/>
      <c r="AC947" s="36"/>
      <c r="AD947" s="36"/>
      <c r="AE947" s="36"/>
      <c r="AF947" s="36"/>
      <c r="AG947" s="36"/>
      <c r="AH947" s="36"/>
      <c r="AI947" s="36"/>
      <c r="AJ947" s="36"/>
      <c r="AK947" s="36"/>
      <c r="AL947" s="36"/>
    </row>
    <row r="948" spans="22:38" ht="12" x14ac:dyDescent="0.2">
      <c r="V948" s="36"/>
      <c r="W948" s="36"/>
      <c r="X948" s="36"/>
      <c r="Y948" s="36"/>
      <c r="Z948" s="36"/>
      <c r="AA948" s="36"/>
      <c r="AB948" s="36"/>
      <c r="AC948" s="36"/>
      <c r="AD948" s="36"/>
      <c r="AE948" s="36"/>
      <c r="AF948" s="36"/>
      <c r="AG948" s="36"/>
      <c r="AH948" s="36"/>
      <c r="AI948" s="36"/>
      <c r="AJ948" s="36"/>
      <c r="AK948" s="36"/>
      <c r="AL948" s="36"/>
    </row>
    <row r="949" spans="22:38" ht="12" x14ac:dyDescent="0.2">
      <c r="V949" s="36"/>
      <c r="W949" s="36"/>
      <c r="X949" s="36"/>
      <c r="Y949" s="36"/>
      <c r="Z949" s="36"/>
      <c r="AA949" s="36"/>
      <c r="AB949" s="36"/>
      <c r="AC949" s="36"/>
      <c r="AD949" s="36"/>
      <c r="AE949" s="36"/>
      <c r="AF949" s="36"/>
      <c r="AG949" s="36"/>
      <c r="AH949" s="36"/>
      <c r="AI949" s="36"/>
      <c r="AJ949" s="36"/>
      <c r="AK949" s="36"/>
      <c r="AL949" s="36"/>
    </row>
    <row r="950" spans="22:38" ht="12" x14ac:dyDescent="0.2">
      <c r="V950" s="36"/>
      <c r="W950" s="36"/>
      <c r="X950" s="36"/>
      <c r="Y950" s="36"/>
      <c r="Z950" s="36"/>
      <c r="AA950" s="36"/>
      <c r="AB950" s="36"/>
      <c r="AC950" s="36"/>
      <c r="AD950" s="36"/>
      <c r="AE950" s="36"/>
      <c r="AF950" s="36"/>
      <c r="AG950" s="36"/>
      <c r="AH950" s="36"/>
      <c r="AI950" s="36"/>
      <c r="AJ950" s="36"/>
      <c r="AK950" s="36"/>
      <c r="AL950" s="36"/>
    </row>
    <row r="951" spans="22:38" ht="12" x14ac:dyDescent="0.2">
      <c r="V951" s="36"/>
      <c r="W951" s="36"/>
      <c r="X951" s="36"/>
      <c r="Y951" s="36"/>
      <c r="Z951" s="36"/>
      <c r="AA951" s="36"/>
      <c r="AB951" s="36"/>
      <c r="AC951" s="36"/>
      <c r="AD951" s="36"/>
      <c r="AE951" s="36"/>
      <c r="AF951" s="36"/>
      <c r="AG951" s="36"/>
      <c r="AH951" s="36"/>
      <c r="AI951" s="36"/>
      <c r="AJ951" s="36"/>
      <c r="AK951" s="36"/>
      <c r="AL951" s="36"/>
    </row>
    <row r="952" spans="22:38" ht="12" x14ac:dyDescent="0.2">
      <c r="V952" s="36"/>
      <c r="W952" s="36"/>
      <c r="X952" s="36"/>
      <c r="Y952" s="36"/>
      <c r="Z952" s="36"/>
      <c r="AA952" s="36"/>
      <c r="AB952" s="36"/>
      <c r="AC952" s="36"/>
      <c r="AD952" s="36"/>
      <c r="AE952" s="36"/>
      <c r="AF952" s="36"/>
      <c r="AG952" s="36"/>
      <c r="AH952" s="36"/>
      <c r="AI952" s="36"/>
      <c r="AJ952" s="36"/>
      <c r="AK952" s="36"/>
      <c r="AL952" s="36"/>
    </row>
    <row r="953" spans="22:38" ht="12" x14ac:dyDescent="0.2">
      <c r="V953" s="36"/>
      <c r="W953" s="36"/>
      <c r="X953" s="36"/>
      <c r="Y953" s="36"/>
      <c r="Z953" s="36"/>
      <c r="AA953" s="36"/>
      <c r="AB953" s="36"/>
      <c r="AC953" s="36"/>
      <c r="AD953" s="36"/>
      <c r="AE953" s="36"/>
      <c r="AF953" s="36"/>
      <c r="AG953" s="36"/>
      <c r="AH953" s="36"/>
      <c r="AI953" s="36"/>
      <c r="AJ953" s="36"/>
      <c r="AK953" s="36"/>
      <c r="AL953" s="36"/>
    </row>
    <row r="954" spans="22:38" ht="12" x14ac:dyDescent="0.2">
      <c r="V954" s="36"/>
      <c r="W954" s="36"/>
      <c r="X954" s="36"/>
      <c r="Y954" s="36"/>
      <c r="Z954" s="36"/>
      <c r="AA954" s="36"/>
      <c r="AB954" s="36"/>
      <c r="AC954" s="36"/>
      <c r="AD954" s="36"/>
      <c r="AE954" s="36"/>
      <c r="AF954" s="36"/>
      <c r="AG954" s="36"/>
      <c r="AH954" s="36"/>
      <c r="AI954" s="36"/>
      <c r="AJ954" s="36"/>
      <c r="AK954" s="36"/>
      <c r="AL954" s="36"/>
    </row>
    <row r="955" spans="22:38" ht="12" x14ac:dyDescent="0.2">
      <c r="V955" s="36"/>
      <c r="W955" s="36"/>
      <c r="X955" s="36"/>
      <c r="Y955" s="36"/>
      <c r="Z955" s="36"/>
      <c r="AA955" s="36"/>
      <c r="AB955" s="36"/>
      <c r="AC955" s="36"/>
      <c r="AD955" s="36"/>
      <c r="AE955" s="36"/>
      <c r="AF955" s="36"/>
      <c r="AG955" s="36"/>
      <c r="AH955" s="36"/>
      <c r="AI955" s="36"/>
      <c r="AJ955" s="36"/>
      <c r="AK955" s="36"/>
      <c r="AL955" s="36"/>
    </row>
    <row r="956" spans="22:38" ht="12" x14ac:dyDescent="0.2">
      <c r="V956" s="36"/>
      <c r="W956" s="36"/>
      <c r="X956" s="36"/>
      <c r="Y956" s="36"/>
      <c r="Z956" s="36"/>
      <c r="AA956" s="36"/>
      <c r="AB956" s="36"/>
      <c r="AC956" s="36"/>
      <c r="AD956" s="36"/>
      <c r="AE956" s="36"/>
      <c r="AF956" s="36"/>
      <c r="AG956" s="36"/>
      <c r="AH956" s="36"/>
      <c r="AI956" s="36"/>
      <c r="AJ956" s="36"/>
      <c r="AK956" s="36"/>
      <c r="AL956" s="36"/>
    </row>
    <row r="957" spans="22:38" ht="12" x14ac:dyDescent="0.2">
      <c r="V957" s="36"/>
      <c r="W957" s="36"/>
      <c r="X957" s="36"/>
      <c r="Y957" s="36"/>
      <c r="Z957" s="36"/>
      <c r="AA957" s="36"/>
      <c r="AB957" s="36"/>
      <c r="AC957" s="36"/>
      <c r="AD957" s="36"/>
      <c r="AE957" s="36"/>
      <c r="AF957" s="36"/>
      <c r="AG957" s="36"/>
      <c r="AH957" s="36"/>
      <c r="AI957" s="36"/>
      <c r="AJ957" s="36"/>
      <c r="AK957" s="36"/>
      <c r="AL957" s="36"/>
    </row>
    <row r="958" spans="22:38" ht="12" x14ac:dyDescent="0.2">
      <c r="V958" s="36"/>
      <c r="W958" s="36"/>
      <c r="X958" s="36"/>
      <c r="Y958" s="36"/>
      <c r="Z958" s="36"/>
      <c r="AA958" s="36"/>
      <c r="AB958" s="36"/>
      <c r="AC958" s="36"/>
      <c r="AD958" s="36"/>
      <c r="AE958" s="36"/>
      <c r="AF958" s="36"/>
      <c r="AG958" s="36"/>
      <c r="AH958" s="36"/>
      <c r="AI958" s="36"/>
      <c r="AJ958" s="36"/>
      <c r="AK958" s="36"/>
      <c r="AL958" s="36"/>
    </row>
    <row r="959" spans="22:38" ht="12" x14ac:dyDescent="0.2">
      <c r="V959" s="36"/>
      <c r="W959" s="36"/>
      <c r="X959" s="36"/>
      <c r="Y959" s="36"/>
      <c r="Z959" s="36"/>
      <c r="AA959" s="36"/>
      <c r="AB959" s="36"/>
      <c r="AC959" s="36"/>
      <c r="AD959" s="36"/>
      <c r="AE959" s="36"/>
      <c r="AF959" s="36"/>
      <c r="AG959" s="36"/>
      <c r="AH959" s="36"/>
      <c r="AI959" s="36"/>
      <c r="AJ959" s="36"/>
      <c r="AK959" s="36"/>
      <c r="AL959" s="36"/>
    </row>
    <row r="960" spans="22:38" ht="12" x14ac:dyDescent="0.2">
      <c r="V960" s="36"/>
      <c r="W960" s="36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  <c r="AJ960" s="36"/>
      <c r="AK960" s="36"/>
      <c r="AL960" s="36"/>
    </row>
    <row r="961" spans="22:38" ht="12" x14ac:dyDescent="0.2">
      <c r="V961" s="36"/>
      <c r="W961" s="36"/>
      <c r="X961" s="36"/>
      <c r="Y961" s="36"/>
      <c r="Z961" s="36"/>
      <c r="AA961" s="36"/>
      <c r="AB961" s="36"/>
      <c r="AC961" s="36"/>
      <c r="AD961" s="36"/>
      <c r="AE961" s="36"/>
      <c r="AF961" s="36"/>
      <c r="AG961" s="36"/>
      <c r="AH961" s="36"/>
      <c r="AI961" s="36"/>
      <c r="AJ961" s="36"/>
      <c r="AK961" s="36"/>
      <c r="AL961" s="36"/>
    </row>
    <row r="962" spans="22:38" ht="12" x14ac:dyDescent="0.2">
      <c r="V962" s="36"/>
      <c r="W962" s="36"/>
      <c r="X962" s="36"/>
      <c r="Y962" s="36"/>
      <c r="Z962" s="36"/>
      <c r="AA962" s="36"/>
      <c r="AB962" s="36"/>
      <c r="AC962" s="36"/>
      <c r="AD962" s="36"/>
      <c r="AE962" s="36"/>
      <c r="AF962" s="36"/>
      <c r="AG962" s="36"/>
      <c r="AH962" s="36"/>
      <c r="AI962" s="36"/>
      <c r="AJ962" s="36"/>
      <c r="AK962" s="36"/>
      <c r="AL962" s="36"/>
    </row>
    <row r="963" spans="22:38" ht="12" x14ac:dyDescent="0.2">
      <c r="V963" s="36"/>
      <c r="W963" s="36"/>
      <c r="X963" s="36"/>
      <c r="Y963" s="36"/>
      <c r="Z963" s="36"/>
      <c r="AA963" s="36"/>
      <c r="AB963" s="36"/>
      <c r="AC963" s="36"/>
      <c r="AD963" s="36"/>
      <c r="AE963" s="36"/>
      <c r="AF963" s="36"/>
      <c r="AG963" s="36"/>
      <c r="AH963" s="36"/>
      <c r="AI963" s="36"/>
      <c r="AJ963" s="36"/>
      <c r="AK963" s="36"/>
      <c r="AL963" s="36"/>
    </row>
    <row r="964" spans="22:38" ht="12" x14ac:dyDescent="0.2">
      <c r="V964" s="36"/>
      <c r="W964" s="36"/>
      <c r="X964" s="36"/>
      <c r="Y964" s="36"/>
      <c r="Z964" s="36"/>
      <c r="AA964" s="36"/>
      <c r="AB964" s="36"/>
      <c r="AC964" s="36"/>
      <c r="AD964" s="36"/>
      <c r="AE964" s="36"/>
      <c r="AF964" s="36"/>
      <c r="AG964" s="36"/>
      <c r="AH964" s="36"/>
      <c r="AI964" s="36"/>
      <c r="AJ964" s="36"/>
      <c r="AK964" s="36"/>
      <c r="AL964" s="36"/>
    </row>
    <row r="965" spans="22:38" ht="12" x14ac:dyDescent="0.2">
      <c r="V965" s="36"/>
      <c r="W965" s="36"/>
      <c r="X965" s="36"/>
      <c r="Y965" s="36"/>
      <c r="Z965" s="36"/>
      <c r="AA965" s="36"/>
      <c r="AB965" s="36"/>
      <c r="AC965" s="36"/>
      <c r="AD965" s="36"/>
      <c r="AE965" s="36"/>
      <c r="AF965" s="36"/>
      <c r="AG965" s="36"/>
      <c r="AH965" s="36"/>
      <c r="AI965" s="36"/>
      <c r="AJ965" s="36"/>
      <c r="AK965" s="36"/>
      <c r="AL965" s="36"/>
    </row>
    <row r="966" spans="22:38" ht="12" x14ac:dyDescent="0.2">
      <c r="V966" s="36"/>
      <c r="W966" s="36"/>
      <c r="X966" s="36"/>
      <c r="Y966" s="36"/>
      <c r="Z966" s="36"/>
      <c r="AA966" s="36"/>
      <c r="AB966" s="36"/>
      <c r="AC966" s="36"/>
      <c r="AD966" s="36"/>
      <c r="AE966" s="36"/>
      <c r="AF966" s="36"/>
      <c r="AG966" s="36"/>
      <c r="AH966" s="36"/>
      <c r="AI966" s="36"/>
      <c r="AJ966" s="36"/>
      <c r="AK966" s="36"/>
      <c r="AL966" s="36"/>
    </row>
    <row r="967" spans="22:38" ht="12" x14ac:dyDescent="0.2">
      <c r="V967" s="36"/>
      <c r="W967" s="36"/>
      <c r="X967" s="36"/>
      <c r="Y967" s="36"/>
      <c r="Z967" s="36"/>
      <c r="AA967" s="36"/>
      <c r="AB967" s="36"/>
      <c r="AC967" s="36"/>
      <c r="AD967" s="36"/>
      <c r="AE967" s="36"/>
      <c r="AF967" s="36"/>
      <c r="AG967" s="36"/>
      <c r="AH967" s="36"/>
      <c r="AI967" s="36"/>
      <c r="AJ967" s="36"/>
      <c r="AK967" s="36"/>
      <c r="AL967" s="36"/>
    </row>
    <row r="968" spans="22:38" ht="12" x14ac:dyDescent="0.2">
      <c r="V968" s="36"/>
      <c r="W968" s="36"/>
      <c r="X968" s="36"/>
      <c r="Y968" s="36"/>
      <c r="Z968" s="36"/>
      <c r="AA968" s="36"/>
      <c r="AB968" s="36"/>
      <c r="AC968" s="36"/>
      <c r="AD968" s="36"/>
      <c r="AE968" s="36"/>
      <c r="AF968" s="36"/>
      <c r="AG968" s="36"/>
      <c r="AH968" s="36"/>
      <c r="AI968" s="36"/>
      <c r="AJ968" s="36"/>
      <c r="AK968" s="36"/>
      <c r="AL968" s="36"/>
    </row>
    <row r="969" spans="22:38" ht="12" x14ac:dyDescent="0.2">
      <c r="V969" s="36"/>
      <c r="W969" s="36"/>
      <c r="X969" s="36"/>
      <c r="Y969" s="36"/>
      <c r="Z969" s="36"/>
      <c r="AA969" s="36"/>
      <c r="AB969" s="36"/>
      <c r="AC969" s="36"/>
      <c r="AD969" s="36"/>
      <c r="AE969" s="36"/>
      <c r="AF969" s="36"/>
      <c r="AG969" s="36"/>
      <c r="AH969" s="36"/>
      <c r="AI969" s="36"/>
      <c r="AJ969" s="36"/>
      <c r="AK969" s="36"/>
      <c r="AL969" s="36"/>
    </row>
    <row r="970" spans="22:38" ht="12" x14ac:dyDescent="0.2">
      <c r="V970" s="36"/>
      <c r="W970" s="36"/>
      <c r="X970" s="36"/>
      <c r="Y970" s="36"/>
      <c r="Z970" s="36"/>
      <c r="AA970" s="36"/>
      <c r="AB970" s="36"/>
      <c r="AC970" s="36"/>
      <c r="AD970" s="36"/>
      <c r="AE970" s="36"/>
      <c r="AF970" s="36"/>
      <c r="AG970" s="36"/>
      <c r="AH970" s="36"/>
      <c r="AI970" s="36"/>
      <c r="AJ970" s="36"/>
      <c r="AK970" s="36"/>
      <c r="AL970" s="36"/>
    </row>
    <row r="971" spans="22:38" ht="12" x14ac:dyDescent="0.2">
      <c r="V971" s="36"/>
      <c r="W971" s="36"/>
      <c r="X971" s="36"/>
      <c r="Y971" s="36"/>
      <c r="Z971" s="36"/>
      <c r="AA971" s="36"/>
      <c r="AB971" s="36"/>
      <c r="AC971" s="36"/>
      <c r="AD971" s="36"/>
      <c r="AE971" s="36"/>
      <c r="AF971" s="36"/>
      <c r="AG971" s="36"/>
      <c r="AH971" s="36"/>
      <c r="AI971" s="36"/>
      <c r="AJ971" s="36"/>
      <c r="AK971" s="36"/>
      <c r="AL971" s="36"/>
    </row>
    <row r="972" spans="22:38" ht="12" x14ac:dyDescent="0.2">
      <c r="V972" s="36"/>
      <c r="W972" s="36"/>
      <c r="X972" s="36"/>
      <c r="Y972" s="36"/>
      <c r="Z972" s="36"/>
      <c r="AA972" s="36"/>
      <c r="AB972" s="36"/>
      <c r="AC972" s="36"/>
      <c r="AD972" s="36"/>
      <c r="AE972" s="36"/>
      <c r="AF972" s="36"/>
      <c r="AG972" s="36"/>
      <c r="AH972" s="36"/>
      <c r="AI972" s="36"/>
      <c r="AJ972" s="36"/>
      <c r="AK972" s="36"/>
      <c r="AL972" s="36"/>
    </row>
    <row r="973" spans="22:38" ht="12" x14ac:dyDescent="0.2">
      <c r="V973" s="36"/>
      <c r="W973" s="36"/>
      <c r="X973" s="36"/>
      <c r="Y973" s="36"/>
      <c r="Z973" s="36"/>
      <c r="AA973" s="36"/>
      <c r="AB973" s="36"/>
      <c r="AC973" s="36"/>
      <c r="AD973" s="36"/>
      <c r="AE973" s="36"/>
      <c r="AF973" s="36"/>
      <c r="AG973" s="36"/>
      <c r="AH973" s="36"/>
      <c r="AI973" s="36"/>
      <c r="AJ973" s="36"/>
      <c r="AK973" s="36"/>
      <c r="AL973" s="36"/>
    </row>
    <row r="974" spans="22:38" ht="12" x14ac:dyDescent="0.2">
      <c r="V974" s="36"/>
      <c r="W974" s="36"/>
      <c r="X974" s="36"/>
      <c r="Y974" s="36"/>
      <c r="Z974" s="36"/>
      <c r="AA974" s="36"/>
      <c r="AB974" s="36"/>
      <c r="AC974" s="36"/>
      <c r="AD974" s="36"/>
      <c r="AE974" s="36"/>
      <c r="AF974" s="36"/>
      <c r="AG974" s="36"/>
      <c r="AH974" s="36"/>
      <c r="AI974" s="36"/>
      <c r="AJ974" s="36"/>
      <c r="AK974" s="36"/>
      <c r="AL974" s="36"/>
    </row>
    <row r="975" spans="22:38" ht="12" x14ac:dyDescent="0.2">
      <c r="V975" s="36"/>
      <c r="W975" s="36"/>
      <c r="X975" s="36"/>
      <c r="Y975" s="36"/>
      <c r="Z975" s="36"/>
      <c r="AA975" s="36"/>
      <c r="AB975" s="36"/>
      <c r="AC975" s="36"/>
      <c r="AD975" s="36"/>
      <c r="AE975" s="36"/>
      <c r="AF975" s="36"/>
      <c r="AG975" s="36"/>
      <c r="AH975" s="36"/>
      <c r="AI975" s="36"/>
      <c r="AJ975" s="36"/>
      <c r="AK975" s="36"/>
      <c r="AL975" s="36"/>
    </row>
    <row r="976" spans="22:38" ht="12" x14ac:dyDescent="0.2">
      <c r="V976" s="36"/>
      <c r="W976" s="36"/>
      <c r="X976" s="36"/>
      <c r="Y976" s="36"/>
      <c r="Z976" s="36"/>
      <c r="AA976" s="36"/>
      <c r="AB976" s="36"/>
      <c r="AC976" s="36"/>
      <c r="AD976" s="36"/>
      <c r="AE976" s="36"/>
      <c r="AF976" s="36"/>
      <c r="AG976" s="36"/>
      <c r="AH976" s="36"/>
      <c r="AI976" s="36"/>
      <c r="AJ976" s="36"/>
      <c r="AK976" s="36"/>
      <c r="AL976" s="36"/>
    </row>
    <row r="977" spans="22:38" ht="12" x14ac:dyDescent="0.2">
      <c r="V977" s="36"/>
      <c r="W977" s="36"/>
      <c r="X977" s="36"/>
      <c r="Y977" s="36"/>
      <c r="Z977" s="36"/>
      <c r="AA977" s="36"/>
      <c r="AB977" s="36"/>
      <c r="AC977" s="36"/>
      <c r="AD977" s="36"/>
      <c r="AE977" s="36"/>
      <c r="AF977" s="36"/>
      <c r="AG977" s="36"/>
      <c r="AH977" s="36"/>
      <c r="AI977" s="36"/>
      <c r="AJ977" s="36"/>
      <c r="AK977" s="36"/>
      <c r="AL977" s="36"/>
    </row>
    <row r="978" spans="22:38" ht="12" x14ac:dyDescent="0.2">
      <c r="V978" s="36"/>
      <c r="W978" s="36"/>
      <c r="X978" s="36"/>
      <c r="Y978" s="36"/>
      <c r="Z978" s="36"/>
      <c r="AA978" s="36"/>
      <c r="AB978" s="36"/>
      <c r="AC978" s="36"/>
      <c r="AD978" s="36"/>
      <c r="AE978" s="36"/>
      <c r="AF978" s="36"/>
      <c r="AG978" s="36"/>
      <c r="AH978" s="36"/>
      <c r="AI978" s="36"/>
      <c r="AJ978" s="36"/>
      <c r="AK978" s="36"/>
      <c r="AL978" s="36"/>
    </row>
    <row r="979" spans="22:38" ht="12" x14ac:dyDescent="0.2">
      <c r="V979" s="36"/>
      <c r="W979" s="36"/>
      <c r="X979" s="36"/>
      <c r="Y979" s="36"/>
      <c r="Z979" s="36"/>
      <c r="AA979" s="36"/>
      <c r="AB979" s="36"/>
      <c r="AC979" s="36"/>
      <c r="AD979" s="36"/>
      <c r="AE979" s="36"/>
      <c r="AF979" s="36"/>
      <c r="AG979" s="36"/>
      <c r="AH979" s="36"/>
      <c r="AI979" s="36"/>
      <c r="AJ979" s="36"/>
      <c r="AK979" s="36"/>
      <c r="AL979" s="36"/>
    </row>
    <row r="980" spans="22:38" ht="12" x14ac:dyDescent="0.2">
      <c r="V980" s="36"/>
      <c r="W980" s="36"/>
      <c r="X980" s="36"/>
      <c r="Y980" s="36"/>
      <c r="Z980" s="36"/>
      <c r="AA980" s="36"/>
      <c r="AB980" s="36"/>
      <c r="AC980" s="36"/>
      <c r="AD980" s="36"/>
      <c r="AE980" s="36"/>
      <c r="AF980" s="36"/>
      <c r="AG980" s="36"/>
      <c r="AH980" s="36"/>
      <c r="AI980" s="36"/>
      <c r="AJ980" s="36"/>
      <c r="AK980" s="36"/>
      <c r="AL980" s="36"/>
    </row>
    <row r="981" spans="22:38" ht="12" x14ac:dyDescent="0.2">
      <c r="V981" s="36"/>
      <c r="W981" s="36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  <c r="AJ981" s="36"/>
      <c r="AK981" s="36"/>
      <c r="AL981" s="36"/>
    </row>
    <row r="982" spans="22:38" ht="12" x14ac:dyDescent="0.2">
      <c r="V982" s="36"/>
      <c r="W982" s="36"/>
      <c r="X982" s="36"/>
      <c r="Y982" s="36"/>
      <c r="Z982" s="36"/>
      <c r="AA982" s="36"/>
      <c r="AB982" s="36"/>
      <c r="AC982" s="36"/>
      <c r="AD982" s="36"/>
      <c r="AE982" s="36"/>
      <c r="AF982" s="36"/>
      <c r="AG982" s="36"/>
      <c r="AH982" s="36"/>
      <c r="AI982" s="36"/>
      <c r="AJ982" s="36"/>
      <c r="AK982" s="36"/>
      <c r="AL982" s="36"/>
    </row>
    <row r="983" spans="22:38" ht="12" x14ac:dyDescent="0.2">
      <c r="V983" s="36"/>
      <c r="W983" s="36"/>
      <c r="X983" s="36"/>
      <c r="Y983" s="36"/>
      <c r="Z983" s="36"/>
      <c r="AA983" s="36"/>
      <c r="AB983" s="36"/>
      <c r="AC983" s="36"/>
      <c r="AD983" s="36"/>
      <c r="AE983" s="36"/>
      <c r="AF983" s="36"/>
      <c r="AG983" s="36"/>
      <c r="AH983" s="36"/>
      <c r="AI983" s="36"/>
      <c r="AJ983" s="36"/>
      <c r="AK983" s="36"/>
      <c r="AL983" s="36"/>
    </row>
    <row r="984" spans="22:38" ht="12" x14ac:dyDescent="0.2">
      <c r="V984" s="36"/>
      <c r="W984" s="36"/>
      <c r="X984" s="36"/>
      <c r="Y984" s="36"/>
      <c r="Z984" s="36"/>
      <c r="AA984" s="36"/>
      <c r="AB984" s="36"/>
      <c r="AC984" s="36"/>
      <c r="AD984" s="36"/>
      <c r="AE984" s="36"/>
      <c r="AF984" s="36"/>
      <c r="AG984" s="36"/>
      <c r="AH984" s="36"/>
      <c r="AI984" s="36"/>
      <c r="AJ984" s="36"/>
      <c r="AK984" s="36"/>
      <c r="AL984" s="36"/>
    </row>
    <row r="985" spans="22:38" ht="12" x14ac:dyDescent="0.2">
      <c r="V985" s="36"/>
      <c r="W985" s="36"/>
      <c r="X985" s="36"/>
      <c r="Y985" s="36"/>
      <c r="Z985" s="36"/>
      <c r="AA985" s="36"/>
      <c r="AB985" s="36"/>
      <c r="AC985" s="36"/>
      <c r="AD985" s="36"/>
      <c r="AE985" s="36"/>
      <c r="AF985" s="36"/>
      <c r="AG985" s="36"/>
      <c r="AH985" s="36"/>
      <c r="AI985" s="36"/>
      <c r="AJ985" s="36"/>
      <c r="AK985" s="36"/>
      <c r="AL985" s="36"/>
    </row>
    <row r="986" spans="22:38" ht="12" x14ac:dyDescent="0.2">
      <c r="V986" s="36"/>
      <c r="W986" s="36"/>
      <c r="X986" s="36"/>
      <c r="Y986" s="36"/>
      <c r="Z986" s="36"/>
      <c r="AA986" s="36"/>
      <c r="AB986" s="36"/>
      <c r="AC986" s="36"/>
      <c r="AD986" s="36"/>
      <c r="AE986" s="36"/>
      <c r="AF986" s="36"/>
      <c r="AG986" s="36"/>
      <c r="AH986" s="36"/>
      <c r="AI986" s="36"/>
      <c r="AJ986" s="36"/>
      <c r="AK986" s="36"/>
      <c r="AL986" s="36"/>
    </row>
    <row r="987" spans="22:38" ht="12" x14ac:dyDescent="0.2">
      <c r="V987" s="36"/>
      <c r="W987" s="36"/>
      <c r="X987" s="36"/>
      <c r="Y987" s="36"/>
      <c r="Z987" s="36"/>
      <c r="AA987" s="36"/>
      <c r="AB987" s="36"/>
      <c r="AC987" s="36"/>
      <c r="AD987" s="36"/>
      <c r="AE987" s="36"/>
      <c r="AF987" s="36"/>
      <c r="AG987" s="36"/>
      <c r="AH987" s="36"/>
      <c r="AI987" s="36"/>
      <c r="AJ987" s="36"/>
      <c r="AK987" s="36"/>
      <c r="AL987" s="36"/>
    </row>
    <row r="988" spans="22:38" ht="12" x14ac:dyDescent="0.2">
      <c r="V988" s="36"/>
      <c r="W988" s="36"/>
      <c r="X988" s="36"/>
      <c r="Y988" s="36"/>
      <c r="Z988" s="36"/>
      <c r="AA988" s="36"/>
      <c r="AB988" s="36"/>
      <c r="AC988" s="36"/>
      <c r="AD988" s="36"/>
      <c r="AE988" s="36"/>
      <c r="AF988" s="36"/>
      <c r="AG988" s="36"/>
      <c r="AH988" s="36"/>
      <c r="AI988" s="36"/>
      <c r="AJ988" s="36"/>
      <c r="AK988" s="36"/>
      <c r="AL988" s="36"/>
    </row>
    <row r="989" spans="22:38" ht="12" x14ac:dyDescent="0.2">
      <c r="V989" s="36"/>
      <c r="W989" s="36"/>
      <c r="X989" s="36"/>
      <c r="Y989" s="36"/>
      <c r="Z989" s="36"/>
      <c r="AA989" s="36"/>
      <c r="AB989" s="36"/>
      <c r="AC989" s="36"/>
      <c r="AD989" s="36"/>
      <c r="AE989" s="36"/>
      <c r="AF989" s="36"/>
      <c r="AG989" s="36"/>
      <c r="AH989" s="36"/>
      <c r="AI989" s="36"/>
      <c r="AJ989" s="36"/>
      <c r="AK989" s="36"/>
      <c r="AL989" s="36"/>
    </row>
    <row r="990" spans="22:38" ht="12" x14ac:dyDescent="0.2">
      <c r="V990" s="36"/>
      <c r="W990" s="36"/>
      <c r="X990" s="36"/>
      <c r="Y990" s="36"/>
      <c r="Z990" s="36"/>
      <c r="AA990" s="36"/>
      <c r="AB990" s="36"/>
      <c r="AC990" s="36"/>
      <c r="AD990" s="36"/>
      <c r="AE990" s="36"/>
      <c r="AF990" s="36"/>
      <c r="AG990" s="36"/>
      <c r="AH990" s="36"/>
      <c r="AI990" s="36"/>
      <c r="AJ990" s="36"/>
      <c r="AK990" s="36"/>
      <c r="AL990" s="36"/>
    </row>
    <row r="991" spans="22:38" ht="12" x14ac:dyDescent="0.2">
      <c r="V991" s="36"/>
      <c r="W991" s="36"/>
      <c r="X991" s="36"/>
      <c r="Y991" s="36"/>
      <c r="Z991" s="36"/>
      <c r="AA991" s="36"/>
      <c r="AB991" s="36"/>
      <c r="AC991" s="36"/>
      <c r="AD991" s="36"/>
      <c r="AE991" s="36"/>
      <c r="AF991" s="36"/>
      <c r="AG991" s="36"/>
      <c r="AH991" s="36"/>
      <c r="AI991" s="36"/>
      <c r="AJ991" s="36"/>
      <c r="AK991" s="36"/>
      <c r="AL991" s="36"/>
    </row>
    <row r="992" spans="22:38" ht="12" x14ac:dyDescent="0.2">
      <c r="V992" s="36"/>
      <c r="W992" s="36"/>
      <c r="X992" s="36"/>
      <c r="Y992" s="36"/>
      <c r="Z992" s="36"/>
      <c r="AA992" s="36"/>
      <c r="AB992" s="36"/>
      <c r="AC992" s="36"/>
      <c r="AD992" s="36"/>
      <c r="AE992" s="36"/>
      <c r="AF992" s="36"/>
      <c r="AG992" s="36"/>
      <c r="AH992" s="36"/>
      <c r="AI992" s="36"/>
      <c r="AJ992" s="36"/>
      <c r="AK992" s="36"/>
      <c r="AL992" s="36"/>
    </row>
    <row r="993" spans="22:38" ht="12" x14ac:dyDescent="0.2">
      <c r="V993" s="36"/>
      <c r="W993" s="36"/>
      <c r="X993" s="36"/>
      <c r="Y993" s="36"/>
      <c r="Z993" s="36"/>
      <c r="AA993" s="36"/>
      <c r="AB993" s="36"/>
      <c r="AC993" s="36"/>
      <c r="AD993" s="36"/>
      <c r="AE993" s="36"/>
      <c r="AF993" s="36"/>
      <c r="AG993" s="36"/>
      <c r="AH993" s="36"/>
      <c r="AI993" s="36"/>
      <c r="AJ993" s="36"/>
      <c r="AK993" s="36"/>
      <c r="AL993" s="36"/>
    </row>
    <row r="994" spans="22:38" ht="12" x14ac:dyDescent="0.2">
      <c r="V994" s="36"/>
      <c r="W994" s="36"/>
      <c r="X994" s="36"/>
      <c r="Y994" s="36"/>
      <c r="Z994" s="36"/>
      <c r="AA994" s="36"/>
      <c r="AB994" s="36"/>
      <c r="AC994" s="36"/>
      <c r="AD994" s="36"/>
      <c r="AE994" s="36"/>
      <c r="AF994" s="36"/>
      <c r="AG994" s="36"/>
      <c r="AH994" s="36"/>
      <c r="AI994" s="36"/>
      <c r="AJ994" s="36"/>
      <c r="AK994" s="36"/>
      <c r="AL994" s="36"/>
    </row>
    <row r="995" spans="22:38" ht="12" x14ac:dyDescent="0.2">
      <c r="V995" s="36"/>
      <c r="W995" s="36"/>
      <c r="X995" s="36"/>
      <c r="Y995" s="36"/>
      <c r="Z995" s="36"/>
      <c r="AA995" s="36"/>
      <c r="AB995" s="36"/>
      <c r="AC995" s="36"/>
      <c r="AD995" s="36"/>
      <c r="AE995" s="36"/>
      <c r="AF995" s="36"/>
      <c r="AG995" s="36"/>
      <c r="AH995" s="36"/>
      <c r="AI995" s="36"/>
      <c r="AJ995" s="36"/>
      <c r="AK995" s="36"/>
      <c r="AL995" s="36"/>
    </row>
    <row r="996" spans="22:38" ht="12" x14ac:dyDescent="0.2">
      <c r="V996" s="36"/>
      <c r="W996" s="36"/>
      <c r="X996" s="36"/>
      <c r="Y996" s="36"/>
      <c r="Z996" s="36"/>
      <c r="AA996" s="36"/>
      <c r="AB996" s="36"/>
      <c r="AC996" s="36"/>
      <c r="AD996" s="36"/>
      <c r="AE996" s="36"/>
      <c r="AF996" s="36"/>
      <c r="AG996" s="36"/>
      <c r="AH996" s="36"/>
      <c r="AI996" s="36"/>
      <c r="AJ996" s="36"/>
      <c r="AK996" s="36"/>
      <c r="AL996" s="36"/>
    </row>
    <row r="997" spans="22:38" ht="12" x14ac:dyDescent="0.2">
      <c r="V997" s="36"/>
      <c r="W997" s="36"/>
      <c r="X997" s="36"/>
      <c r="Y997" s="36"/>
      <c r="Z997" s="36"/>
      <c r="AA997" s="36"/>
      <c r="AB997" s="36"/>
      <c r="AC997" s="36"/>
      <c r="AD997" s="36"/>
      <c r="AE997" s="36"/>
      <c r="AF997" s="36"/>
      <c r="AG997" s="36"/>
      <c r="AH997" s="36"/>
      <c r="AI997" s="36"/>
      <c r="AJ997" s="36"/>
      <c r="AK997" s="36"/>
      <c r="AL997" s="36"/>
    </row>
    <row r="998" spans="22:38" ht="12" x14ac:dyDescent="0.2">
      <c r="V998" s="36"/>
      <c r="W998" s="36"/>
      <c r="X998" s="36"/>
      <c r="Y998" s="36"/>
      <c r="Z998" s="36"/>
      <c r="AA998" s="36"/>
      <c r="AB998" s="36"/>
      <c r="AC998" s="36"/>
      <c r="AD998" s="36"/>
      <c r="AE998" s="36"/>
      <c r="AF998" s="36"/>
      <c r="AG998" s="36"/>
      <c r="AH998" s="36"/>
      <c r="AI998" s="36"/>
      <c r="AJ998" s="36"/>
      <c r="AK998" s="36"/>
      <c r="AL998" s="36"/>
    </row>
    <row r="999" spans="22:38" ht="12" x14ac:dyDescent="0.2">
      <c r="V999" s="36"/>
      <c r="W999" s="36"/>
      <c r="X999" s="36"/>
      <c r="Y999" s="36"/>
      <c r="Z999" s="36"/>
      <c r="AA999" s="36"/>
      <c r="AB999" s="36"/>
      <c r="AC999" s="36"/>
      <c r="AD999" s="36"/>
      <c r="AE999" s="36"/>
      <c r="AF999" s="36"/>
      <c r="AG999" s="36"/>
      <c r="AH999" s="36"/>
      <c r="AI999" s="36"/>
      <c r="AJ999" s="36"/>
      <c r="AK999" s="36"/>
      <c r="AL999" s="36"/>
    </row>
    <row r="1000" spans="22:38" ht="12" x14ac:dyDescent="0.2">
      <c r="V1000" s="36"/>
      <c r="W1000" s="36"/>
      <c r="X1000" s="36"/>
      <c r="Y1000" s="36"/>
      <c r="Z1000" s="36"/>
      <c r="AA1000" s="36"/>
      <c r="AB1000" s="36"/>
      <c r="AC1000" s="36"/>
      <c r="AD1000" s="36"/>
      <c r="AE1000" s="36"/>
      <c r="AF1000" s="36"/>
      <c r="AG1000" s="36"/>
      <c r="AH1000" s="36"/>
      <c r="AI1000" s="36"/>
      <c r="AJ1000" s="36"/>
      <c r="AK1000" s="36"/>
      <c r="AL1000" s="36"/>
    </row>
    <row r="1001" spans="22:38" ht="12" x14ac:dyDescent="0.2">
      <c r="V1001" s="36"/>
      <c r="W1001" s="36"/>
      <c r="X1001" s="36"/>
      <c r="Y1001" s="36"/>
      <c r="Z1001" s="36"/>
      <c r="AA1001" s="36"/>
      <c r="AB1001" s="36"/>
      <c r="AC1001" s="36"/>
      <c r="AD1001" s="36"/>
      <c r="AE1001" s="36"/>
      <c r="AF1001" s="36"/>
      <c r="AG1001" s="36"/>
      <c r="AH1001" s="36"/>
      <c r="AI1001" s="36"/>
      <c r="AJ1001" s="36"/>
      <c r="AK1001" s="36"/>
      <c r="AL1001" s="36"/>
    </row>
    <row r="1002" spans="22:38" ht="12" x14ac:dyDescent="0.2">
      <c r="V1002" s="36"/>
      <c r="W1002" s="36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  <c r="AJ1002" s="36"/>
      <c r="AK1002" s="36"/>
      <c r="AL1002" s="36"/>
    </row>
    <row r="1003" spans="22:38" ht="12" x14ac:dyDescent="0.2">
      <c r="V1003" s="36"/>
      <c r="W1003" s="36"/>
      <c r="X1003" s="36"/>
      <c r="Y1003" s="36"/>
      <c r="Z1003" s="36"/>
      <c r="AA1003" s="36"/>
      <c r="AB1003" s="36"/>
      <c r="AC1003" s="36"/>
      <c r="AD1003" s="36"/>
      <c r="AE1003" s="36"/>
      <c r="AF1003" s="36"/>
      <c r="AG1003" s="36"/>
      <c r="AH1003" s="36"/>
      <c r="AI1003" s="36"/>
      <c r="AJ1003" s="36"/>
      <c r="AK1003" s="36"/>
      <c r="AL1003" s="36"/>
    </row>
    <row r="1004" spans="22:38" ht="12" x14ac:dyDescent="0.2">
      <c r="V1004" s="36"/>
      <c r="W1004" s="36"/>
      <c r="X1004" s="36"/>
      <c r="Y1004" s="36"/>
      <c r="Z1004" s="36"/>
      <c r="AA1004" s="36"/>
      <c r="AB1004" s="36"/>
      <c r="AC1004" s="36"/>
      <c r="AD1004" s="36"/>
      <c r="AE1004" s="36"/>
      <c r="AF1004" s="36"/>
      <c r="AG1004" s="36"/>
      <c r="AH1004" s="36"/>
      <c r="AI1004" s="36"/>
      <c r="AJ1004" s="36"/>
      <c r="AK1004" s="36"/>
      <c r="AL1004" s="36"/>
    </row>
    <row r="1005" spans="22:38" ht="12" x14ac:dyDescent="0.2">
      <c r="V1005" s="36"/>
      <c r="W1005" s="36"/>
      <c r="X1005" s="36"/>
      <c r="Y1005" s="36"/>
      <c r="Z1005" s="36"/>
      <c r="AA1005" s="36"/>
      <c r="AB1005" s="36"/>
      <c r="AC1005" s="36"/>
      <c r="AD1005" s="36"/>
      <c r="AE1005" s="36"/>
      <c r="AF1005" s="36"/>
      <c r="AG1005" s="36"/>
      <c r="AH1005" s="36"/>
      <c r="AI1005" s="36"/>
      <c r="AJ1005" s="36"/>
      <c r="AK1005" s="36"/>
      <c r="AL1005" s="36"/>
    </row>
    <row r="1006" spans="22:38" ht="12" x14ac:dyDescent="0.2">
      <c r="V1006" s="36"/>
      <c r="W1006" s="36"/>
      <c r="X1006" s="36"/>
      <c r="Y1006" s="36"/>
      <c r="Z1006" s="36"/>
      <c r="AA1006" s="36"/>
      <c r="AB1006" s="36"/>
      <c r="AC1006" s="36"/>
      <c r="AD1006" s="36"/>
      <c r="AE1006" s="36"/>
      <c r="AF1006" s="36"/>
      <c r="AG1006" s="36"/>
      <c r="AH1006" s="36"/>
      <c r="AI1006" s="36"/>
      <c r="AJ1006" s="36"/>
      <c r="AK1006" s="36"/>
      <c r="AL1006" s="36"/>
    </row>
    <row r="1007" spans="22:38" ht="12" x14ac:dyDescent="0.2">
      <c r="V1007" s="36"/>
      <c r="W1007" s="36"/>
      <c r="X1007" s="36"/>
      <c r="Y1007" s="36"/>
      <c r="Z1007" s="36"/>
      <c r="AA1007" s="36"/>
      <c r="AB1007" s="36"/>
      <c r="AC1007" s="36"/>
      <c r="AD1007" s="36"/>
      <c r="AE1007" s="36"/>
      <c r="AF1007" s="36"/>
      <c r="AG1007" s="36"/>
      <c r="AH1007" s="36"/>
      <c r="AI1007" s="36"/>
      <c r="AJ1007" s="36"/>
      <c r="AK1007" s="36"/>
      <c r="AL1007" s="36"/>
    </row>
    <row r="1008" spans="22:38" ht="12" x14ac:dyDescent="0.2">
      <c r="V1008" s="36"/>
      <c r="W1008" s="36"/>
      <c r="X1008" s="36"/>
      <c r="Y1008" s="36"/>
      <c r="Z1008" s="36"/>
      <c r="AA1008" s="36"/>
      <c r="AB1008" s="36"/>
      <c r="AC1008" s="36"/>
      <c r="AD1008" s="36"/>
      <c r="AE1008" s="36"/>
      <c r="AF1008" s="36"/>
      <c r="AG1008" s="36"/>
      <c r="AH1008" s="36"/>
      <c r="AI1008" s="36"/>
      <c r="AJ1008" s="36"/>
      <c r="AK1008" s="36"/>
      <c r="AL1008" s="36"/>
    </row>
    <row r="1009" spans="22:38" ht="12" x14ac:dyDescent="0.2">
      <c r="V1009" s="36"/>
      <c r="W1009" s="36"/>
      <c r="X1009" s="36"/>
      <c r="Y1009" s="36"/>
      <c r="Z1009" s="36"/>
      <c r="AA1009" s="36"/>
      <c r="AB1009" s="36"/>
      <c r="AC1009" s="36"/>
      <c r="AD1009" s="36"/>
      <c r="AE1009" s="36"/>
      <c r="AF1009" s="36"/>
      <c r="AG1009" s="36"/>
      <c r="AH1009" s="36"/>
      <c r="AI1009" s="36"/>
      <c r="AJ1009" s="36"/>
      <c r="AK1009" s="36"/>
      <c r="AL1009" s="36"/>
    </row>
    <row r="1010" spans="22:38" ht="12" x14ac:dyDescent="0.2">
      <c r="V1010" s="36"/>
      <c r="W1010" s="36"/>
      <c r="X1010" s="36"/>
      <c r="Y1010" s="36"/>
      <c r="Z1010" s="36"/>
      <c r="AA1010" s="36"/>
      <c r="AB1010" s="36"/>
      <c r="AC1010" s="36"/>
      <c r="AD1010" s="36"/>
      <c r="AE1010" s="36"/>
      <c r="AF1010" s="36"/>
      <c r="AG1010" s="36"/>
      <c r="AH1010" s="36"/>
      <c r="AI1010" s="36"/>
      <c r="AJ1010" s="36"/>
      <c r="AK1010" s="36"/>
      <c r="AL1010" s="36"/>
    </row>
    <row r="1011" spans="22:38" ht="12" x14ac:dyDescent="0.2">
      <c r="V1011" s="36"/>
      <c r="W1011" s="36"/>
      <c r="X1011" s="36"/>
      <c r="Y1011" s="36"/>
      <c r="Z1011" s="36"/>
      <c r="AA1011" s="36"/>
      <c r="AB1011" s="36"/>
      <c r="AC1011" s="36"/>
      <c r="AD1011" s="36"/>
      <c r="AE1011" s="36"/>
      <c r="AF1011" s="36"/>
      <c r="AG1011" s="36"/>
      <c r="AH1011" s="36"/>
      <c r="AI1011" s="36"/>
      <c r="AJ1011" s="36"/>
      <c r="AK1011" s="36"/>
      <c r="AL1011" s="36"/>
    </row>
    <row r="1012" spans="22:38" ht="12" x14ac:dyDescent="0.2">
      <c r="V1012" s="36"/>
      <c r="W1012" s="36"/>
      <c r="X1012" s="36"/>
      <c r="Y1012" s="36"/>
      <c r="Z1012" s="36"/>
      <c r="AA1012" s="36"/>
      <c r="AB1012" s="36"/>
      <c r="AC1012" s="36"/>
      <c r="AD1012" s="36"/>
      <c r="AE1012" s="36"/>
      <c r="AF1012" s="36"/>
      <c r="AG1012" s="36"/>
      <c r="AH1012" s="36"/>
      <c r="AI1012" s="36"/>
      <c r="AJ1012" s="36"/>
      <c r="AK1012" s="36"/>
      <c r="AL1012" s="36"/>
    </row>
    <row r="1013" spans="22:38" ht="12" x14ac:dyDescent="0.2">
      <c r="V1013" s="36"/>
      <c r="W1013" s="36"/>
      <c r="X1013" s="36"/>
      <c r="Y1013" s="36"/>
      <c r="Z1013" s="36"/>
      <c r="AA1013" s="36"/>
      <c r="AB1013" s="36"/>
      <c r="AC1013" s="36"/>
      <c r="AD1013" s="36"/>
      <c r="AE1013" s="36"/>
      <c r="AF1013" s="36"/>
      <c r="AG1013" s="36"/>
      <c r="AH1013" s="36"/>
      <c r="AI1013" s="36"/>
      <c r="AJ1013" s="36"/>
      <c r="AK1013" s="36"/>
      <c r="AL1013" s="36"/>
    </row>
    <row r="1014" spans="22:38" ht="12" x14ac:dyDescent="0.2">
      <c r="V1014" s="36"/>
      <c r="W1014" s="36"/>
      <c r="X1014" s="36"/>
      <c r="Y1014" s="36"/>
      <c r="Z1014" s="36"/>
      <c r="AA1014" s="36"/>
      <c r="AB1014" s="36"/>
      <c r="AC1014" s="36"/>
      <c r="AD1014" s="36"/>
      <c r="AE1014" s="36"/>
      <c r="AF1014" s="36"/>
      <c r="AG1014" s="36"/>
      <c r="AH1014" s="36"/>
      <c r="AI1014" s="36"/>
      <c r="AJ1014" s="36"/>
      <c r="AK1014" s="36"/>
      <c r="AL1014" s="36"/>
    </row>
    <row r="1015" spans="22:38" ht="12" x14ac:dyDescent="0.2">
      <c r="V1015" s="36"/>
      <c r="W1015" s="36"/>
      <c r="X1015" s="36"/>
      <c r="Y1015" s="36"/>
      <c r="Z1015" s="36"/>
      <c r="AA1015" s="36"/>
      <c r="AB1015" s="36"/>
      <c r="AC1015" s="36"/>
      <c r="AD1015" s="36"/>
      <c r="AE1015" s="36"/>
      <c r="AF1015" s="36"/>
      <c r="AG1015" s="36"/>
      <c r="AH1015" s="36"/>
      <c r="AI1015" s="36"/>
      <c r="AJ1015" s="36"/>
      <c r="AK1015" s="36"/>
      <c r="AL1015" s="36"/>
    </row>
    <row r="1016" spans="22:38" ht="12" x14ac:dyDescent="0.2">
      <c r="V1016" s="36"/>
      <c r="W1016" s="36"/>
      <c r="X1016" s="36"/>
      <c r="Y1016" s="36"/>
      <c r="Z1016" s="36"/>
      <c r="AA1016" s="36"/>
      <c r="AB1016" s="36"/>
      <c r="AC1016" s="36"/>
      <c r="AD1016" s="36"/>
      <c r="AE1016" s="36"/>
      <c r="AF1016" s="36"/>
      <c r="AG1016" s="36"/>
      <c r="AH1016" s="36"/>
      <c r="AI1016" s="36"/>
      <c r="AJ1016" s="36"/>
      <c r="AK1016" s="36"/>
      <c r="AL1016" s="36"/>
    </row>
    <row r="1017" spans="22:38" ht="12" x14ac:dyDescent="0.2">
      <c r="V1017" s="36"/>
      <c r="W1017" s="36"/>
      <c r="X1017" s="36"/>
      <c r="Y1017" s="36"/>
      <c r="Z1017" s="36"/>
      <c r="AA1017" s="36"/>
      <c r="AB1017" s="36"/>
      <c r="AC1017" s="36"/>
      <c r="AD1017" s="36"/>
      <c r="AE1017" s="36"/>
      <c r="AF1017" s="36"/>
      <c r="AG1017" s="36"/>
      <c r="AH1017" s="36"/>
      <c r="AI1017" s="36"/>
      <c r="AJ1017" s="36"/>
      <c r="AK1017" s="36"/>
      <c r="AL1017" s="36"/>
    </row>
    <row r="1018" spans="22:38" ht="12" x14ac:dyDescent="0.2">
      <c r="V1018" s="36"/>
      <c r="W1018" s="36"/>
      <c r="X1018" s="36"/>
      <c r="Y1018" s="36"/>
      <c r="Z1018" s="36"/>
      <c r="AA1018" s="36"/>
      <c r="AB1018" s="36"/>
      <c r="AC1018" s="36"/>
      <c r="AD1018" s="36"/>
      <c r="AE1018" s="36"/>
      <c r="AF1018" s="36"/>
      <c r="AG1018" s="36"/>
      <c r="AH1018" s="36"/>
      <c r="AI1018" s="36"/>
      <c r="AJ1018" s="36"/>
      <c r="AK1018" s="36"/>
      <c r="AL1018" s="36"/>
    </row>
    <row r="1019" spans="22:38" ht="12" x14ac:dyDescent="0.2">
      <c r="V1019" s="36"/>
      <c r="W1019" s="36"/>
      <c r="X1019" s="36"/>
      <c r="Y1019" s="36"/>
      <c r="Z1019" s="36"/>
      <c r="AA1019" s="36"/>
      <c r="AB1019" s="36"/>
      <c r="AC1019" s="36"/>
      <c r="AD1019" s="36"/>
      <c r="AE1019" s="36"/>
      <c r="AF1019" s="36"/>
      <c r="AG1019" s="36"/>
      <c r="AH1019" s="36"/>
      <c r="AI1019" s="36"/>
      <c r="AJ1019" s="36"/>
      <c r="AK1019" s="36"/>
      <c r="AL1019" s="36"/>
    </row>
    <row r="1020" spans="22:38" ht="12" x14ac:dyDescent="0.2">
      <c r="V1020" s="36"/>
      <c r="W1020" s="36"/>
      <c r="X1020" s="36"/>
      <c r="Y1020" s="36"/>
      <c r="Z1020" s="36"/>
      <c r="AA1020" s="36"/>
      <c r="AB1020" s="36"/>
      <c r="AC1020" s="36"/>
      <c r="AD1020" s="36"/>
      <c r="AE1020" s="36"/>
      <c r="AF1020" s="36"/>
      <c r="AG1020" s="36"/>
      <c r="AH1020" s="36"/>
      <c r="AI1020" s="36"/>
      <c r="AJ1020" s="36"/>
      <c r="AK1020" s="36"/>
      <c r="AL1020" s="36"/>
    </row>
    <row r="1021" spans="22:38" ht="12" x14ac:dyDescent="0.2">
      <c r="V1021" s="36"/>
      <c r="W1021" s="36"/>
      <c r="X1021" s="36"/>
      <c r="Y1021" s="36"/>
      <c r="Z1021" s="36"/>
      <c r="AA1021" s="36"/>
      <c r="AB1021" s="36"/>
      <c r="AC1021" s="36"/>
      <c r="AD1021" s="36"/>
      <c r="AE1021" s="36"/>
      <c r="AF1021" s="36"/>
      <c r="AG1021" s="36"/>
      <c r="AH1021" s="36"/>
      <c r="AI1021" s="36"/>
      <c r="AJ1021" s="36"/>
      <c r="AK1021" s="36"/>
      <c r="AL1021" s="36"/>
    </row>
    <row r="1022" spans="22:38" ht="12" x14ac:dyDescent="0.2">
      <c r="V1022" s="36"/>
      <c r="W1022" s="36"/>
      <c r="X1022" s="36"/>
      <c r="Y1022" s="36"/>
      <c r="Z1022" s="36"/>
      <c r="AA1022" s="36"/>
      <c r="AB1022" s="36"/>
      <c r="AC1022" s="36"/>
      <c r="AD1022" s="36"/>
      <c r="AE1022" s="36"/>
      <c r="AF1022" s="36"/>
      <c r="AG1022" s="36"/>
      <c r="AH1022" s="36"/>
      <c r="AI1022" s="36"/>
      <c r="AJ1022" s="36"/>
      <c r="AK1022" s="36"/>
      <c r="AL1022" s="36"/>
    </row>
    <row r="1023" spans="22:38" ht="12" x14ac:dyDescent="0.2">
      <c r="V1023" s="36"/>
      <c r="W1023" s="36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  <c r="AJ1023" s="36"/>
      <c r="AK1023" s="36"/>
      <c r="AL1023" s="36"/>
    </row>
    <row r="1024" spans="22:38" ht="12" x14ac:dyDescent="0.2">
      <c r="V1024" s="36"/>
      <c r="W1024" s="36"/>
      <c r="X1024" s="36"/>
      <c r="Y1024" s="36"/>
      <c r="Z1024" s="36"/>
      <c r="AA1024" s="36"/>
      <c r="AB1024" s="36"/>
      <c r="AC1024" s="36"/>
      <c r="AD1024" s="36"/>
      <c r="AE1024" s="36"/>
      <c r="AF1024" s="36"/>
      <c r="AG1024" s="36"/>
      <c r="AH1024" s="36"/>
      <c r="AI1024" s="36"/>
      <c r="AJ1024" s="36"/>
      <c r="AK1024" s="36"/>
      <c r="AL1024" s="36"/>
    </row>
    <row r="1025" spans="22:38" ht="12" x14ac:dyDescent="0.2">
      <c r="V1025" s="36"/>
      <c r="W1025" s="36"/>
      <c r="X1025" s="36"/>
      <c r="Y1025" s="36"/>
      <c r="Z1025" s="36"/>
      <c r="AA1025" s="36"/>
      <c r="AB1025" s="36"/>
      <c r="AC1025" s="36"/>
      <c r="AD1025" s="36"/>
      <c r="AE1025" s="36"/>
      <c r="AF1025" s="36"/>
      <c r="AG1025" s="36"/>
      <c r="AH1025" s="36"/>
      <c r="AI1025" s="36"/>
      <c r="AJ1025" s="36"/>
      <c r="AK1025" s="36"/>
      <c r="AL1025" s="36"/>
    </row>
    <row r="1026" spans="22:38" ht="12" x14ac:dyDescent="0.2">
      <c r="V1026" s="36"/>
      <c r="W1026" s="36"/>
      <c r="X1026" s="36"/>
      <c r="Y1026" s="36"/>
      <c r="Z1026" s="36"/>
      <c r="AA1026" s="36"/>
      <c r="AB1026" s="36"/>
      <c r="AC1026" s="36"/>
      <c r="AD1026" s="36"/>
      <c r="AE1026" s="36"/>
      <c r="AF1026" s="36"/>
      <c r="AG1026" s="36"/>
      <c r="AH1026" s="36"/>
      <c r="AI1026" s="36"/>
      <c r="AJ1026" s="36"/>
      <c r="AK1026" s="36"/>
      <c r="AL1026" s="36"/>
    </row>
    <row r="1027" spans="22:38" ht="12" x14ac:dyDescent="0.2">
      <c r="V1027" s="36"/>
      <c r="W1027" s="36"/>
      <c r="X1027" s="36"/>
      <c r="Y1027" s="36"/>
      <c r="Z1027" s="36"/>
      <c r="AA1027" s="36"/>
      <c r="AB1027" s="36"/>
      <c r="AC1027" s="36"/>
      <c r="AD1027" s="36"/>
      <c r="AE1027" s="36"/>
      <c r="AF1027" s="36"/>
      <c r="AG1027" s="36"/>
      <c r="AH1027" s="36"/>
      <c r="AI1027" s="36"/>
      <c r="AJ1027" s="36"/>
      <c r="AK1027" s="36"/>
      <c r="AL1027" s="36"/>
    </row>
    <row r="1028" spans="22:38" ht="12" x14ac:dyDescent="0.2">
      <c r="V1028" s="36"/>
      <c r="W1028" s="36"/>
      <c r="X1028" s="36"/>
      <c r="Y1028" s="36"/>
      <c r="Z1028" s="36"/>
      <c r="AA1028" s="36"/>
      <c r="AB1028" s="36"/>
      <c r="AC1028" s="36"/>
      <c r="AD1028" s="36"/>
      <c r="AE1028" s="36"/>
      <c r="AF1028" s="36"/>
      <c r="AG1028" s="36"/>
      <c r="AH1028" s="36"/>
      <c r="AI1028" s="36"/>
      <c r="AJ1028" s="36"/>
      <c r="AK1028" s="36"/>
      <c r="AL1028" s="36"/>
    </row>
    <row r="1029" spans="22:38" ht="12" x14ac:dyDescent="0.2">
      <c r="V1029" s="36"/>
      <c r="W1029" s="36"/>
      <c r="X1029" s="36"/>
      <c r="Y1029" s="36"/>
      <c r="Z1029" s="36"/>
      <c r="AA1029" s="36"/>
      <c r="AB1029" s="36"/>
      <c r="AC1029" s="36"/>
      <c r="AD1029" s="36"/>
      <c r="AE1029" s="36"/>
      <c r="AF1029" s="36"/>
      <c r="AG1029" s="36"/>
      <c r="AH1029" s="36"/>
      <c r="AI1029" s="36"/>
      <c r="AJ1029" s="36"/>
      <c r="AK1029" s="36"/>
      <c r="AL1029" s="36"/>
    </row>
    <row r="1030" spans="22:38" ht="12" x14ac:dyDescent="0.2">
      <c r="V1030" s="36"/>
      <c r="W1030" s="36"/>
      <c r="X1030" s="36"/>
      <c r="Y1030" s="36"/>
      <c r="Z1030" s="36"/>
      <c r="AA1030" s="36"/>
      <c r="AB1030" s="36"/>
      <c r="AC1030" s="36"/>
      <c r="AD1030" s="36"/>
      <c r="AE1030" s="36"/>
      <c r="AF1030" s="36"/>
      <c r="AG1030" s="36"/>
      <c r="AH1030" s="36"/>
      <c r="AI1030" s="36"/>
      <c r="AJ1030" s="36"/>
      <c r="AK1030" s="36"/>
      <c r="AL1030" s="36"/>
    </row>
    <row r="1031" spans="22:38" ht="12" x14ac:dyDescent="0.2">
      <c r="V1031" s="36"/>
      <c r="W1031" s="36"/>
      <c r="X1031" s="36"/>
      <c r="Y1031" s="36"/>
      <c r="Z1031" s="36"/>
      <c r="AA1031" s="36"/>
      <c r="AB1031" s="36"/>
      <c r="AC1031" s="36"/>
      <c r="AD1031" s="36"/>
      <c r="AE1031" s="36"/>
      <c r="AF1031" s="36"/>
      <c r="AG1031" s="36"/>
      <c r="AH1031" s="36"/>
      <c r="AI1031" s="36"/>
      <c r="AJ1031" s="36"/>
      <c r="AK1031" s="36"/>
      <c r="AL1031" s="36"/>
    </row>
    <row r="1032" spans="22:38" ht="12" x14ac:dyDescent="0.2">
      <c r="V1032" s="36"/>
      <c r="W1032" s="36"/>
      <c r="X1032" s="36"/>
      <c r="Y1032" s="36"/>
      <c r="Z1032" s="36"/>
      <c r="AA1032" s="36"/>
      <c r="AB1032" s="36"/>
      <c r="AC1032" s="36"/>
      <c r="AD1032" s="36"/>
      <c r="AE1032" s="36"/>
      <c r="AF1032" s="36"/>
      <c r="AG1032" s="36"/>
      <c r="AH1032" s="36"/>
      <c r="AI1032" s="36"/>
      <c r="AJ1032" s="36"/>
      <c r="AK1032" s="36"/>
      <c r="AL1032" s="36"/>
    </row>
    <row r="1033" spans="22:38" ht="12" x14ac:dyDescent="0.2">
      <c r="V1033" s="36"/>
      <c r="W1033" s="36"/>
      <c r="X1033" s="36"/>
      <c r="Y1033" s="36"/>
      <c r="Z1033" s="36"/>
      <c r="AA1033" s="36"/>
      <c r="AB1033" s="36"/>
      <c r="AC1033" s="36"/>
      <c r="AD1033" s="36"/>
      <c r="AE1033" s="36"/>
      <c r="AF1033" s="36"/>
      <c r="AG1033" s="36"/>
      <c r="AH1033" s="36"/>
      <c r="AI1033" s="36"/>
      <c r="AJ1033" s="36"/>
      <c r="AK1033" s="36"/>
      <c r="AL1033" s="36"/>
    </row>
    <row r="1034" spans="22:38" ht="12" x14ac:dyDescent="0.2">
      <c r="V1034" s="36"/>
      <c r="W1034" s="36"/>
      <c r="X1034" s="36"/>
      <c r="Y1034" s="36"/>
      <c r="Z1034" s="36"/>
      <c r="AA1034" s="36"/>
      <c r="AB1034" s="36"/>
      <c r="AC1034" s="36"/>
      <c r="AD1034" s="36"/>
      <c r="AE1034" s="36"/>
      <c r="AF1034" s="36"/>
      <c r="AG1034" s="36"/>
      <c r="AH1034" s="36"/>
      <c r="AI1034" s="36"/>
      <c r="AJ1034" s="36"/>
      <c r="AK1034" s="36"/>
      <c r="AL1034" s="36"/>
    </row>
    <row r="1035" spans="22:38" ht="12" x14ac:dyDescent="0.2">
      <c r="V1035" s="36"/>
      <c r="W1035" s="36"/>
      <c r="X1035" s="36"/>
      <c r="Y1035" s="36"/>
      <c r="Z1035" s="36"/>
      <c r="AA1035" s="36"/>
      <c r="AB1035" s="36"/>
      <c r="AC1035" s="36"/>
      <c r="AD1035" s="36"/>
      <c r="AE1035" s="36"/>
      <c r="AF1035" s="36"/>
      <c r="AG1035" s="36"/>
      <c r="AH1035" s="36"/>
      <c r="AI1035" s="36"/>
      <c r="AJ1035" s="36"/>
      <c r="AK1035" s="36"/>
      <c r="AL1035" s="36"/>
    </row>
    <row r="1036" spans="22:38" ht="12" x14ac:dyDescent="0.2">
      <c r="V1036" s="36"/>
      <c r="W1036" s="36"/>
      <c r="X1036" s="36"/>
      <c r="Y1036" s="36"/>
      <c r="Z1036" s="36"/>
      <c r="AA1036" s="36"/>
      <c r="AB1036" s="36"/>
      <c r="AC1036" s="36"/>
      <c r="AD1036" s="36"/>
      <c r="AE1036" s="36"/>
      <c r="AF1036" s="36"/>
      <c r="AG1036" s="36"/>
      <c r="AH1036" s="36"/>
      <c r="AI1036" s="36"/>
      <c r="AJ1036" s="36"/>
      <c r="AK1036" s="36"/>
      <c r="AL1036" s="36"/>
    </row>
    <row r="1037" spans="22:38" ht="12" x14ac:dyDescent="0.2">
      <c r="V1037" s="36"/>
      <c r="W1037" s="36"/>
      <c r="X1037" s="36"/>
      <c r="Y1037" s="36"/>
      <c r="Z1037" s="36"/>
      <c r="AA1037" s="36"/>
      <c r="AB1037" s="36"/>
      <c r="AC1037" s="36"/>
      <c r="AD1037" s="36"/>
      <c r="AE1037" s="36"/>
      <c r="AF1037" s="36"/>
      <c r="AG1037" s="36"/>
      <c r="AH1037" s="36"/>
      <c r="AI1037" s="36"/>
      <c r="AJ1037" s="36"/>
      <c r="AK1037" s="36"/>
      <c r="AL1037" s="36"/>
    </row>
    <row r="1038" spans="22:38" ht="12" x14ac:dyDescent="0.2">
      <c r="V1038" s="36"/>
      <c r="W1038" s="36"/>
      <c r="X1038" s="36"/>
      <c r="Y1038" s="36"/>
      <c r="Z1038" s="36"/>
      <c r="AA1038" s="36"/>
      <c r="AB1038" s="36"/>
      <c r="AC1038" s="36"/>
      <c r="AD1038" s="36"/>
      <c r="AE1038" s="36"/>
      <c r="AF1038" s="36"/>
      <c r="AG1038" s="36"/>
      <c r="AH1038" s="36"/>
      <c r="AI1038" s="36"/>
      <c r="AJ1038" s="36"/>
      <c r="AK1038" s="36"/>
      <c r="AL1038" s="36"/>
    </row>
    <row r="1039" spans="22:38" ht="12" x14ac:dyDescent="0.2">
      <c r="V1039" s="36"/>
      <c r="W1039" s="36"/>
      <c r="X1039" s="36"/>
      <c r="Y1039" s="36"/>
      <c r="Z1039" s="36"/>
      <c r="AA1039" s="36"/>
      <c r="AB1039" s="36"/>
      <c r="AC1039" s="36"/>
      <c r="AD1039" s="36"/>
      <c r="AE1039" s="36"/>
      <c r="AF1039" s="36"/>
      <c r="AG1039" s="36"/>
      <c r="AH1039" s="36"/>
      <c r="AI1039" s="36"/>
      <c r="AJ1039" s="36"/>
      <c r="AK1039" s="36"/>
      <c r="AL1039" s="36"/>
    </row>
    <row r="1040" spans="22:38" ht="12" x14ac:dyDescent="0.2">
      <c r="V1040" s="36"/>
      <c r="W1040" s="36"/>
      <c r="X1040" s="36"/>
      <c r="Y1040" s="36"/>
      <c r="Z1040" s="36"/>
      <c r="AA1040" s="36"/>
      <c r="AB1040" s="36"/>
      <c r="AC1040" s="36"/>
      <c r="AD1040" s="36"/>
      <c r="AE1040" s="36"/>
      <c r="AF1040" s="36"/>
      <c r="AG1040" s="36"/>
      <c r="AH1040" s="36"/>
      <c r="AI1040" s="36"/>
      <c r="AJ1040" s="36"/>
      <c r="AK1040" s="36"/>
      <c r="AL1040" s="36"/>
    </row>
    <row r="1041" spans="22:38" ht="12" x14ac:dyDescent="0.2">
      <c r="V1041" s="36"/>
      <c r="W1041" s="36"/>
      <c r="X1041" s="36"/>
      <c r="Y1041" s="36"/>
      <c r="Z1041" s="36"/>
      <c r="AA1041" s="36"/>
      <c r="AB1041" s="36"/>
      <c r="AC1041" s="36"/>
      <c r="AD1041" s="36"/>
      <c r="AE1041" s="36"/>
      <c r="AF1041" s="36"/>
      <c r="AG1041" s="36"/>
      <c r="AH1041" s="36"/>
      <c r="AI1041" s="36"/>
      <c r="AJ1041" s="36"/>
      <c r="AK1041" s="36"/>
      <c r="AL1041" s="36"/>
    </row>
    <row r="1042" spans="22:38" ht="12" x14ac:dyDescent="0.2">
      <c r="V1042" s="36"/>
      <c r="W1042" s="36"/>
      <c r="X1042" s="36"/>
      <c r="Y1042" s="36"/>
      <c r="Z1042" s="36"/>
      <c r="AA1042" s="36"/>
      <c r="AB1042" s="36"/>
      <c r="AC1042" s="36"/>
      <c r="AD1042" s="36"/>
      <c r="AE1042" s="36"/>
      <c r="AF1042" s="36"/>
      <c r="AG1042" s="36"/>
      <c r="AH1042" s="36"/>
      <c r="AI1042" s="36"/>
      <c r="AJ1042" s="36"/>
      <c r="AK1042" s="36"/>
      <c r="AL1042" s="36"/>
    </row>
    <row r="1043" spans="22:38" ht="12" x14ac:dyDescent="0.2">
      <c r="V1043" s="36"/>
      <c r="W1043" s="36"/>
      <c r="X1043" s="36"/>
      <c r="Y1043" s="36"/>
      <c r="Z1043" s="36"/>
      <c r="AA1043" s="36"/>
      <c r="AB1043" s="36"/>
      <c r="AC1043" s="36"/>
      <c r="AD1043" s="36"/>
      <c r="AE1043" s="36"/>
      <c r="AF1043" s="36"/>
      <c r="AG1043" s="36"/>
      <c r="AH1043" s="36"/>
      <c r="AI1043" s="36"/>
      <c r="AJ1043" s="36"/>
      <c r="AK1043" s="36"/>
      <c r="AL1043" s="36"/>
    </row>
    <row r="1044" spans="22:38" ht="12" x14ac:dyDescent="0.2">
      <c r="V1044" s="36"/>
      <c r="W1044" s="36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  <c r="AJ1044" s="36"/>
      <c r="AK1044" s="36"/>
      <c r="AL1044" s="36"/>
    </row>
    <row r="1045" spans="22:38" ht="12" x14ac:dyDescent="0.2">
      <c r="V1045" s="36"/>
      <c r="W1045" s="36"/>
      <c r="X1045" s="36"/>
      <c r="Y1045" s="36"/>
      <c r="Z1045" s="36"/>
      <c r="AA1045" s="36"/>
      <c r="AB1045" s="36"/>
      <c r="AC1045" s="36"/>
      <c r="AD1045" s="36"/>
      <c r="AE1045" s="36"/>
      <c r="AF1045" s="36"/>
      <c r="AG1045" s="36"/>
      <c r="AH1045" s="36"/>
      <c r="AI1045" s="36"/>
      <c r="AJ1045" s="36"/>
      <c r="AK1045" s="36"/>
      <c r="AL1045" s="36"/>
    </row>
    <row r="1046" spans="22:38" ht="12" x14ac:dyDescent="0.2">
      <c r="V1046" s="36"/>
      <c r="W1046" s="36"/>
      <c r="X1046" s="36"/>
      <c r="Y1046" s="36"/>
      <c r="Z1046" s="36"/>
      <c r="AA1046" s="36"/>
      <c r="AB1046" s="36"/>
      <c r="AC1046" s="36"/>
      <c r="AD1046" s="36"/>
      <c r="AE1046" s="36"/>
      <c r="AF1046" s="36"/>
      <c r="AG1046" s="36"/>
      <c r="AH1046" s="36"/>
      <c r="AI1046" s="36"/>
      <c r="AJ1046" s="36"/>
      <c r="AK1046" s="36"/>
      <c r="AL1046" s="36"/>
    </row>
    <row r="1047" spans="22:38" ht="12" x14ac:dyDescent="0.2">
      <c r="V1047" s="36"/>
      <c r="W1047" s="36"/>
      <c r="X1047" s="36"/>
      <c r="Y1047" s="36"/>
      <c r="Z1047" s="36"/>
      <c r="AA1047" s="36"/>
      <c r="AB1047" s="36"/>
      <c r="AC1047" s="36"/>
      <c r="AD1047" s="36"/>
      <c r="AE1047" s="36"/>
      <c r="AF1047" s="36"/>
      <c r="AG1047" s="36"/>
      <c r="AH1047" s="36"/>
      <c r="AI1047" s="36"/>
      <c r="AJ1047" s="36"/>
      <c r="AK1047" s="36"/>
      <c r="AL1047" s="36"/>
    </row>
    <row r="1048" spans="22:38" ht="12" x14ac:dyDescent="0.2">
      <c r="V1048" s="36"/>
      <c r="W1048" s="36"/>
      <c r="X1048" s="36"/>
      <c r="Y1048" s="36"/>
      <c r="Z1048" s="36"/>
      <c r="AA1048" s="36"/>
      <c r="AB1048" s="36"/>
      <c r="AC1048" s="36"/>
      <c r="AD1048" s="36"/>
      <c r="AE1048" s="36"/>
      <c r="AF1048" s="36"/>
      <c r="AG1048" s="36"/>
      <c r="AH1048" s="36"/>
      <c r="AI1048" s="36"/>
      <c r="AJ1048" s="36"/>
      <c r="AK1048" s="36"/>
      <c r="AL1048" s="36"/>
    </row>
    <row r="1049" spans="22:38" ht="12" x14ac:dyDescent="0.2">
      <c r="V1049" s="36"/>
      <c r="W1049" s="36"/>
      <c r="X1049" s="36"/>
      <c r="Y1049" s="36"/>
      <c r="Z1049" s="36"/>
      <c r="AA1049" s="36"/>
      <c r="AB1049" s="36"/>
      <c r="AC1049" s="36"/>
      <c r="AD1049" s="36"/>
      <c r="AE1049" s="36"/>
      <c r="AF1049" s="36"/>
      <c r="AG1049" s="36"/>
      <c r="AH1049" s="36"/>
      <c r="AI1049" s="36"/>
      <c r="AJ1049" s="36"/>
      <c r="AK1049" s="36"/>
      <c r="AL1049" s="36"/>
    </row>
    <row r="1050" spans="22:38" ht="12" x14ac:dyDescent="0.2">
      <c r="V1050" s="36"/>
      <c r="W1050" s="36"/>
      <c r="X1050" s="36"/>
      <c r="Y1050" s="36"/>
      <c r="Z1050" s="36"/>
      <c r="AA1050" s="36"/>
      <c r="AB1050" s="36"/>
      <c r="AC1050" s="36"/>
      <c r="AD1050" s="36"/>
      <c r="AE1050" s="36"/>
      <c r="AF1050" s="36"/>
      <c r="AG1050" s="36"/>
      <c r="AH1050" s="36"/>
      <c r="AI1050" s="36"/>
      <c r="AJ1050" s="36"/>
      <c r="AK1050" s="36"/>
      <c r="AL1050" s="36"/>
    </row>
    <row r="1051" spans="22:38" ht="12" x14ac:dyDescent="0.2">
      <c r="V1051" s="36"/>
      <c r="W1051" s="36"/>
      <c r="X1051" s="36"/>
      <c r="Y1051" s="36"/>
      <c r="Z1051" s="36"/>
      <c r="AA1051" s="36"/>
      <c r="AB1051" s="36"/>
      <c r="AC1051" s="36"/>
      <c r="AD1051" s="36"/>
      <c r="AE1051" s="36"/>
      <c r="AF1051" s="36"/>
      <c r="AG1051" s="36"/>
      <c r="AH1051" s="36"/>
      <c r="AI1051" s="36"/>
      <c r="AJ1051" s="36"/>
      <c r="AK1051" s="36"/>
      <c r="AL1051" s="36"/>
    </row>
    <row r="1052" spans="22:38" ht="12" x14ac:dyDescent="0.2">
      <c r="V1052" s="36"/>
      <c r="W1052" s="36"/>
      <c r="X1052" s="36"/>
      <c r="Y1052" s="36"/>
      <c r="Z1052" s="36"/>
      <c r="AA1052" s="36"/>
      <c r="AB1052" s="36"/>
      <c r="AC1052" s="36"/>
      <c r="AD1052" s="36"/>
      <c r="AE1052" s="36"/>
      <c r="AF1052" s="36"/>
      <c r="AG1052" s="36"/>
      <c r="AH1052" s="36"/>
      <c r="AI1052" s="36"/>
      <c r="AJ1052" s="36"/>
      <c r="AK1052" s="36"/>
      <c r="AL1052" s="36"/>
    </row>
    <row r="1053" spans="22:38" ht="12" x14ac:dyDescent="0.2">
      <c r="V1053" s="36"/>
      <c r="W1053" s="36"/>
      <c r="X1053" s="36"/>
      <c r="Y1053" s="36"/>
      <c r="Z1053" s="36"/>
      <c r="AA1053" s="36"/>
      <c r="AB1053" s="36"/>
      <c r="AC1053" s="36"/>
      <c r="AD1053" s="36"/>
      <c r="AE1053" s="36"/>
      <c r="AF1053" s="36"/>
      <c r="AG1053" s="36"/>
      <c r="AH1053" s="36"/>
      <c r="AI1053" s="36"/>
      <c r="AJ1053" s="36"/>
      <c r="AK1053" s="36"/>
      <c r="AL1053" s="36"/>
    </row>
    <row r="1054" spans="22:38" ht="12" x14ac:dyDescent="0.2">
      <c r="V1054" s="36"/>
      <c r="W1054" s="36"/>
      <c r="X1054" s="36"/>
      <c r="Y1054" s="36"/>
      <c r="Z1054" s="36"/>
      <c r="AA1054" s="36"/>
      <c r="AB1054" s="36"/>
      <c r="AC1054" s="36"/>
      <c r="AD1054" s="36"/>
      <c r="AE1054" s="36"/>
      <c r="AF1054" s="36"/>
      <c r="AG1054" s="36"/>
      <c r="AH1054" s="36"/>
      <c r="AI1054" s="36"/>
      <c r="AJ1054" s="36"/>
      <c r="AK1054" s="36"/>
      <c r="AL1054" s="36"/>
    </row>
    <row r="1055" spans="22:38" ht="12" x14ac:dyDescent="0.2">
      <c r="V1055" s="36"/>
      <c r="W1055" s="36"/>
      <c r="X1055" s="36"/>
      <c r="Y1055" s="36"/>
      <c r="Z1055" s="36"/>
      <c r="AA1055" s="36"/>
      <c r="AB1055" s="36"/>
      <c r="AC1055" s="36"/>
      <c r="AD1055" s="36"/>
      <c r="AE1055" s="36"/>
      <c r="AF1055" s="36"/>
      <c r="AG1055" s="36"/>
      <c r="AH1055" s="36"/>
      <c r="AI1055" s="36"/>
      <c r="AJ1055" s="36"/>
      <c r="AK1055" s="36"/>
      <c r="AL1055" s="36"/>
    </row>
    <row r="1056" spans="22:38" ht="12" x14ac:dyDescent="0.2">
      <c r="V1056" s="36"/>
      <c r="W1056" s="36"/>
      <c r="X1056" s="36"/>
      <c r="Y1056" s="36"/>
      <c r="Z1056" s="36"/>
      <c r="AA1056" s="36"/>
      <c r="AB1056" s="36"/>
      <c r="AC1056" s="36"/>
      <c r="AD1056" s="36"/>
      <c r="AE1056" s="36"/>
      <c r="AF1056" s="36"/>
      <c r="AG1056" s="36"/>
      <c r="AH1056" s="36"/>
      <c r="AI1056" s="36"/>
      <c r="AJ1056" s="36"/>
      <c r="AK1056" s="36"/>
      <c r="AL1056" s="36"/>
    </row>
    <row r="1057" spans="22:38" ht="12" x14ac:dyDescent="0.2">
      <c r="V1057" s="36"/>
      <c r="W1057" s="36"/>
      <c r="X1057" s="36"/>
      <c r="Y1057" s="36"/>
      <c r="Z1057" s="36"/>
      <c r="AA1057" s="36"/>
      <c r="AB1057" s="36"/>
      <c r="AC1057" s="36"/>
      <c r="AD1057" s="36"/>
      <c r="AE1057" s="36"/>
      <c r="AF1057" s="36"/>
      <c r="AG1057" s="36"/>
      <c r="AH1057" s="36"/>
      <c r="AI1057" s="36"/>
      <c r="AJ1057" s="36"/>
      <c r="AK1057" s="36"/>
      <c r="AL1057" s="36"/>
    </row>
    <row r="1058" spans="22:38" ht="12" x14ac:dyDescent="0.2">
      <c r="V1058" s="36"/>
      <c r="W1058" s="36"/>
      <c r="X1058" s="36"/>
      <c r="Y1058" s="36"/>
      <c r="Z1058" s="36"/>
      <c r="AA1058" s="36"/>
      <c r="AB1058" s="36"/>
      <c r="AC1058" s="36"/>
      <c r="AD1058" s="36"/>
      <c r="AE1058" s="36"/>
      <c r="AF1058" s="36"/>
      <c r="AG1058" s="36"/>
      <c r="AH1058" s="36"/>
      <c r="AI1058" s="36"/>
      <c r="AJ1058" s="36"/>
      <c r="AK1058" s="36"/>
      <c r="AL1058" s="36"/>
    </row>
    <row r="1059" spans="22:38" ht="12" x14ac:dyDescent="0.2">
      <c r="V1059" s="36"/>
      <c r="W1059" s="36"/>
      <c r="X1059" s="36"/>
      <c r="Y1059" s="36"/>
      <c r="Z1059" s="36"/>
      <c r="AA1059" s="36"/>
      <c r="AB1059" s="36"/>
      <c r="AC1059" s="36"/>
      <c r="AD1059" s="36"/>
      <c r="AE1059" s="36"/>
      <c r="AF1059" s="36"/>
      <c r="AG1059" s="36"/>
      <c r="AH1059" s="36"/>
      <c r="AI1059" s="36"/>
      <c r="AJ1059" s="36"/>
      <c r="AK1059" s="36"/>
      <c r="AL1059" s="36"/>
    </row>
    <row r="1060" spans="22:38" ht="12" x14ac:dyDescent="0.2">
      <c r="V1060" s="36"/>
      <c r="W1060" s="36"/>
      <c r="X1060" s="36"/>
      <c r="Y1060" s="36"/>
      <c r="Z1060" s="36"/>
      <c r="AA1060" s="36"/>
      <c r="AB1060" s="36"/>
      <c r="AC1060" s="36"/>
      <c r="AD1060" s="36"/>
      <c r="AE1060" s="36"/>
      <c r="AF1060" s="36"/>
      <c r="AG1060" s="36"/>
      <c r="AH1060" s="36"/>
      <c r="AI1060" s="36"/>
      <c r="AJ1060" s="36"/>
      <c r="AK1060" s="36"/>
      <c r="AL1060" s="36"/>
    </row>
    <row r="1061" spans="22:38" ht="12" x14ac:dyDescent="0.2">
      <c r="V1061" s="36"/>
      <c r="W1061" s="36"/>
      <c r="X1061" s="36"/>
      <c r="Y1061" s="36"/>
      <c r="Z1061" s="36"/>
      <c r="AA1061" s="36"/>
      <c r="AB1061" s="36"/>
      <c r="AC1061" s="36"/>
      <c r="AD1061" s="36"/>
      <c r="AE1061" s="36"/>
      <c r="AF1061" s="36"/>
      <c r="AG1061" s="36"/>
      <c r="AH1061" s="36"/>
      <c r="AI1061" s="36"/>
      <c r="AJ1061" s="36"/>
      <c r="AK1061" s="36"/>
      <c r="AL1061" s="36"/>
    </row>
    <row r="1062" spans="22:38" ht="12" x14ac:dyDescent="0.2">
      <c r="V1062" s="36"/>
      <c r="W1062" s="36"/>
      <c r="X1062" s="36"/>
      <c r="Y1062" s="36"/>
      <c r="Z1062" s="36"/>
      <c r="AA1062" s="36"/>
      <c r="AB1062" s="36"/>
      <c r="AC1062" s="36"/>
      <c r="AD1062" s="36"/>
      <c r="AE1062" s="36"/>
      <c r="AF1062" s="36"/>
      <c r="AG1062" s="36"/>
      <c r="AH1062" s="36"/>
      <c r="AI1062" s="36"/>
      <c r="AJ1062" s="36"/>
      <c r="AK1062" s="36"/>
      <c r="AL1062" s="36"/>
    </row>
    <row r="1063" spans="22:38" ht="12" x14ac:dyDescent="0.2">
      <c r="V1063" s="36"/>
      <c r="W1063" s="36"/>
      <c r="X1063" s="36"/>
      <c r="Y1063" s="36"/>
      <c r="Z1063" s="36"/>
      <c r="AA1063" s="36"/>
      <c r="AB1063" s="36"/>
      <c r="AC1063" s="36"/>
      <c r="AD1063" s="36"/>
      <c r="AE1063" s="36"/>
      <c r="AF1063" s="36"/>
      <c r="AG1063" s="36"/>
      <c r="AH1063" s="36"/>
      <c r="AI1063" s="36"/>
      <c r="AJ1063" s="36"/>
      <c r="AK1063" s="36"/>
      <c r="AL1063" s="36"/>
    </row>
    <row r="1064" spans="22:38" ht="12" x14ac:dyDescent="0.2">
      <c r="V1064" s="36"/>
      <c r="W1064" s="36"/>
      <c r="X1064" s="36"/>
      <c r="Y1064" s="36"/>
      <c r="Z1064" s="36"/>
      <c r="AA1064" s="36"/>
      <c r="AB1064" s="36"/>
      <c r="AC1064" s="36"/>
      <c r="AD1064" s="36"/>
      <c r="AE1064" s="36"/>
      <c r="AF1064" s="36"/>
      <c r="AG1064" s="36"/>
      <c r="AH1064" s="36"/>
      <c r="AI1064" s="36"/>
      <c r="AJ1064" s="36"/>
      <c r="AK1064" s="36"/>
      <c r="AL1064" s="36"/>
    </row>
    <row r="1065" spans="22:38" ht="12" x14ac:dyDescent="0.2">
      <c r="V1065" s="36"/>
      <c r="W1065" s="36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  <c r="AJ1065" s="36"/>
      <c r="AK1065" s="36"/>
      <c r="AL1065" s="36"/>
    </row>
    <row r="1066" spans="22:38" ht="12" x14ac:dyDescent="0.2">
      <c r="V1066" s="36"/>
      <c r="W1066" s="36"/>
      <c r="X1066" s="36"/>
      <c r="Y1066" s="36"/>
      <c r="Z1066" s="36"/>
      <c r="AA1066" s="36"/>
      <c r="AB1066" s="36"/>
      <c r="AC1066" s="36"/>
      <c r="AD1066" s="36"/>
      <c r="AE1066" s="36"/>
      <c r="AF1066" s="36"/>
      <c r="AG1066" s="36"/>
      <c r="AH1066" s="36"/>
      <c r="AI1066" s="36"/>
      <c r="AJ1066" s="36"/>
      <c r="AK1066" s="36"/>
      <c r="AL1066" s="36"/>
    </row>
    <row r="1067" spans="22:38" ht="12" x14ac:dyDescent="0.2">
      <c r="V1067" s="36"/>
      <c r="W1067" s="36"/>
      <c r="X1067" s="36"/>
      <c r="Y1067" s="36"/>
      <c r="Z1067" s="36"/>
      <c r="AA1067" s="36"/>
      <c r="AB1067" s="36"/>
      <c r="AC1067" s="36"/>
      <c r="AD1067" s="36"/>
      <c r="AE1067" s="36"/>
      <c r="AF1067" s="36"/>
      <c r="AG1067" s="36"/>
      <c r="AH1067" s="36"/>
      <c r="AI1067" s="36"/>
      <c r="AJ1067" s="36"/>
      <c r="AK1067" s="36"/>
      <c r="AL1067" s="36"/>
    </row>
    <row r="1068" spans="22:38" ht="12" x14ac:dyDescent="0.2">
      <c r="V1068" s="36"/>
      <c r="W1068" s="36"/>
      <c r="X1068" s="36"/>
      <c r="Y1068" s="36"/>
      <c r="Z1068" s="36"/>
      <c r="AA1068" s="36"/>
      <c r="AB1068" s="36"/>
      <c r="AC1068" s="36"/>
      <c r="AD1068" s="36"/>
      <c r="AE1068" s="36"/>
      <c r="AF1068" s="36"/>
      <c r="AG1068" s="36"/>
      <c r="AH1068" s="36"/>
      <c r="AI1068" s="36"/>
      <c r="AJ1068" s="36"/>
      <c r="AK1068" s="36"/>
      <c r="AL1068" s="36"/>
    </row>
    <row r="1069" spans="22:38" ht="12" x14ac:dyDescent="0.2">
      <c r="V1069" s="36"/>
      <c r="W1069" s="36"/>
      <c r="X1069" s="36"/>
      <c r="Y1069" s="36"/>
      <c r="Z1069" s="36"/>
      <c r="AA1069" s="36"/>
      <c r="AB1069" s="36"/>
      <c r="AC1069" s="36"/>
      <c r="AD1069" s="36"/>
      <c r="AE1069" s="36"/>
      <c r="AF1069" s="36"/>
      <c r="AG1069" s="36"/>
      <c r="AH1069" s="36"/>
      <c r="AI1069" s="36"/>
      <c r="AJ1069" s="36"/>
      <c r="AK1069" s="36"/>
      <c r="AL1069" s="36"/>
    </row>
    <row r="1070" spans="22:38" ht="12" x14ac:dyDescent="0.2">
      <c r="V1070" s="36"/>
      <c r="W1070" s="36"/>
      <c r="X1070" s="36"/>
      <c r="Y1070" s="36"/>
      <c r="Z1070" s="36"/>
      <c r="AA1070" s="36"/>
      <c r="AB1070" s="36"/>
      <c r="AC1070" s="36"/>
      <c r="AD1070" s="36"/>
      <c r="AE1070" s="36"/>
      <c r="AF1070" s="36"/>
      <c r="AG1070" s="36"/>
      <c r="AH1070" s="36"/>
      <c r="AI1070" s="36"/>
      <c r="AJ1070" s="36"/>
      <c r="AK1070" s="36"/>
      <c r="AL1070" s="36"/>
    </row>
    <row r="1071" spans="22:38" ht="12" x14ac:dyDescent="0.2">
      <c r="V1071" s="36"/>
      <c r="W1071" s="36"/>
      <c r="X1071" s="36"/>
      <c r="Y1071" s="36"/>
      <c r="Z1071" s="36"/>
      <c r="AA1071" s="36"/>
      <c r="AB1071" s="36"/>
      <c r="AC1071" s="36"/>
      <c r="AD1071" s="36"/>
      <c r="AE1071" s="36"/>
      <c r="AF1071" s="36"/>
      <c r="AG1071" s="36"/>
      <c r="AH1071" s="36"/>
      <c r="AI1071" s="36"/>
      <c r="AJ1071" s="36"/>
      <c r="AK1071" s="36"/>
      <c r="AL1071" s="36"/>
    </row>
    <row r="1072" spans="22:38" ht="12" x14ac:dyDescent="0.2">
      <c r="V1072" s="36"/>
      <c r="W1072" s="36"/>
      <c r="X1072" s="36"/>
      <c r="Y1072" s="36"/>
      <c r="Z1072" s="36"/>
      <c r="AA1072" s="36"/>
      <c r="AB1072" s="36"/>
      <c r="AC1072" s="36"/>
      <c r="AD1072" s="36"/>
      <c r="AE1072" s="36"/>
      <c r="AF1072" s="36"/>
      <c r="AG1072" s="36"/>
      <c r="AH1072" s="36"/>
      <c r="AI1072" s="36"/>
      <c r="AJ1072" s="36"/>
      <c r="AK1072" s="36"/>
      <c r="AL1072" s="36"/>
    </row>
    <row r="1073" spans="22:38" ht="12" x14ac:dyDescent="0.2">
      <c r="V1073" s="36"/>
      <c r="W1073" s="36"/>
      <c r="X1073" s="36"/>
      <c r="Y1073" s="36"/>
      <c r="Z1073" s="36"/>
      <c r="AA1073" s="36"/>
      <c r="AB1073" s="36"/>
      <c r="AC1073" s="36"/>
      <c r="AD1073" s="36"/>
      <c r="AE1073" s="36"/>
      <c r="AF1073" s="36"/>
      <c r="AG1073" s="36"/>
      <c r="AH1073" s="36"/>
      <c r="AI1073" s="36"/>
      <c r="AJ1073" s="36"/>
      <c r="AK1073" s="36"/>
      <c r="AL1073" s="36"/>
    </row>
    <row r="1074" spans="22:38" ht="12" x14ac:dyDescent="0.2">
      <c r="V1074" s="36"/>
      <c r="W1074" s="36"/>
      <c r="X1074" s="36"/>
      <c r="Y1074" s="36"/>
      <c r="Z1074" s="36"/>
      <c r="AA1074" s="36"/>
      <c r="AB1074" s="36"/>
      <c r="AC1074" s="36"/>
      <c r="AD1074" s="36"/>
      <c r="AE1074" s="36"/>
      <c r="AF1074" s="36"/>
      <c r="AG1074" s="36"/>
      <c r="AH1074" s="36"/>
      <c r="AI1074" s="36"/>
      <c r="AJ1074" s="36"/>
      <c r="AK1074" s="36"/>
      <c r="AL1074" s="36"/>
    </row>
    <row r="1075" spans="22:38" ht="12" x14ac:dyDescent="0.2">
      <c r="V1075" s="36"/>
      <c r="W1075" s="36"/>
      <c r="X1075" s="36"/>
      <c r="Y1075" s="36"/>
      <c r="Z1075" s="36"/>
      <c r="AA1075" s="36"/>
      <c r="AB1075" s="36"/>
      <c r="AC1075" s="36"/>
      <c r="AD1075" s="36"/>
      <c r="AE1075" s="36"/>
      <c r="AF1075" s="36"/>
      <c r="AG1075" s="36"/>
      <c r="AH1075" s="36"/>
      <c r="AI1075" s="36"/>
      <c r="AJ1075" s="36"/>
      <c r="AK1075" s="36"/>
      <c r="AL1075" s="36"/>
    </row>
    <row r="1076" spans="22:38" ht="12" x14ac:dyDescent="0.2">
      <c r="V1076" s="36"/>
      <c r="W1076" s="36"/>
      <c r="X1076" s="36"/>
      <c r="Y1076" s="36"/>
      <c r="Z1076" s="36"/>
      <c r="AA1076" s="36"/>
      <c r="AB1076" s="36"/>
      <c r="AC1076" s="36"/>
      <c r="AD1076" s="36"/>
      <c r="AE1076" s="36"/>
      <c r="AF1076" s="36"/>
      <c r="AG1076" s="36"/>
      <c r="AH1076" s="36"/>
      <c r="AI1076" s="36"/>
      <c r="AJ1076" s="36"/>
      <c r="AK1076" s="36"/>
      <c r="AL1076" s="36"/>
    </row>
    <row r="1077" spans="22:38" ht="12" x14ac:dyDescent="0.2">
      <c r="V1077" s="36"/>
      <c r="W1077" s="36"/>
      <c r="X1077" s="36"/>
      <c r="Y1077" s="36"/>
      <c r="Z1077" s="36"/>
      <c r="AA1077" s="36"/>
      <c r="AB1077" s="36"/>
      <c r="AC1077" s="36"/>
      <c r="AD1077" s="36"/>
      <c r="AE1077" s="36"/>
      <c r="AF1077" s="36"/>
      <c r="AG1077" s="36"/>
      <c r="AH1077" s="36"/>
      <c r="AI1077" s="36"/>
      <c r="AJ1077" s="36"/>
      <c r="AK1077" s="36"/>
      <c r="AL1077" s="36"/>
    </row>
    <row r="1078" spans="22:38" ht="12" x14ac:dyDescent="0.2">
      <c r="V1078" s="36"/>
      <c r="W1078" s="36"/>
      <c r="X1078" s="36"/>
      <c r="Y1078" s="36"/>
      <c r="Z1078" s="36"/>
      <c r="AA1078" s="36"/>
      <c r="AB1078" s="36"/>
      <c r="AC1078" s="36"/>
      <c r="AD1078" s="36"/>
      <c r="AE1078" s="36"/>
      <c r="AF1078" s="36"/>
      <c r="AG1078" s="36"/>
      <c r="AH1078" s="36"/>
      <c r="AI1078" s="36"/>
      <c r="AJ1078" s="36"/>
      <c r="AK1078" s="36"/>
      <c r="AL1078" s="36"/>
    </row>
    <row r="1079" spans="22:38" ht="12" x14ac:dyDescent="0.2">
      <c r="V1079" s="36"/>
      <c r="W1079" s="36"/>
      <c r="X1079" s="36"/>
      <c r="Y1079" s="36"/>
      <c r="Z1079" s="36"/>
      <c r="AA1079" s="36"/>
      <c r="AB1079" s="36"/>
      <c r="AC1079" s="36"/>
      <c r="AD1079" s="36"/>
      <c r="AE1079" s="36"/>
      <c r="AF1079" s="36"/>
      <c r="AG1079" s="36"/>
      <c r="AH1079" s="36"/>
      <c r="AI1079" s="36"/>
      <c r="AJ1079" s="36"/>
      <c r="AK1079" s="36"/>
      <c r="AL1079" s="36"/>
    </row>
    <row r="1080" spans="22:38" ht="12" x14ac:dyDescent="0.2">
      <c r="V1080" s="36"/>
      <c r="W1080" s="36"/>
      <c r="X1080" s="36"/>
      <c r="Y1080" s="36"/>
      <c r="Z1080" s="36"/>
      <c r="AA1080" s="36"/>
      <c r="AB1080" s="36"/>
      <c r="AC1080" s="36"/>
      <c r="AD1080" s="36"/>
      <c r="AE1080" s="36"/>
      <c r="AF1080" s="36"/>
      <c r="AG1080" s="36"/>
      <c r="AH1080" s="36"/>
      <c r="AI1080" s="36"/>
      <c r="AJ1080" s="36"/>
      <c r="AK1080" s="36"/>
      <c r="AL1080" s="36"/>
    </row>
    <row r="1081" spans="22:38" ht="12" x14ac:dyDescent="0.2">
      <c r="V1081" s="36"/>
      <c r="W1081" s="36"/>
      <c r="X1081" s="36"/>
      <c r="Y1081" s="36"/>
      <c r="Z1081" s="36"/>
      <c r="AA1081" s="36"/>
      <c r="AB1081" s="36"/>
      <c r="AC1081" s="36"/>
      <c r="AD1081" s="36"/>
      <c r="AE1081" s="36"/>
      <c r="AF1081" s="36"/>
      <c r="AG1081" s="36"/>
      <c r="AH1081" s="36"/>
      <c r="AI1081" s="36"/>
      <c r="AJ1081" s="36"/>
      <c r="AK1081" s="36"/>
      <c r="AL1081" s="36"/>
    </row>
    <row r="1082" spans="22:38" ht="12" x14ac:dyDescent="0.2">
      <c r="V1082" s="36"/>
      <c r="W1082" s="36"/>
      <c r="X1082" s="36"/>
      <c r="Y1082" s="36"/>
      <c r="Z1082" s="36"/>
      <c r="AA1082" s="36"/>
      <c r="AB1082" s="36"/>
      <c r="AC1082" s="36"/>
      <c r="AD1082" s="36"/>
      <c r="AE1082" s="36"/>
      <c r="AF1082" s="36"/>
      <c r="AG1082" s="36"/>
      <c r="AH1082" s="36"/>
      <c r="AI1082" s="36"/>
      <c r="AJ1082" s="36"/>
      <c r="AK1082" s="36"/>
      <c r="AL1082" s="36"/>
    </row>
    <row r="1083" spans="22:38" ht="12" x14ac:dyDescent="0.2">
      <c r="V1083" s="36"/>
      <c r="W1083" s="36"/>
      <c r="X1083" s="36"/>
      <c r="Y1083" s="36"/>
      <c r="Z1083" s="36"/>
      <c r="AA1083" s="36"/>
      <c r="AB1083" s="36"/>
      <c r="AC1083" s="36"/>
      <c r="AD1083" s="36"/>
      <c r="AE1083" s="36"/>
      <c r="AF1083" s="36"/>
      <c r="AG1083" s="36"/>
      <c r="AH1083" s="36"/>
      <c r="AI1083" s="36"/>
      <c r="AJ1083" s="36"/>
      <c r="AK1083" s="36"/>
      <c r="AL1083" s="36"/>
    </row>
    <row r="1084" spans="22:38" ht="12" x14ac:dyDescent="0.2">
      <c r="V1084" s="36"/>
      <c r="W1084" s="36"/>
      <c r="X1084" s="36"/>
      <c r="Y1084" s="36"/>
      <c r="Z1084" s="36"/>
      <c r="AA1084" s="36"/>
      <c r="AB1084" s="36"/>
      <c r="AC1084" s="36"/>
      <c r="AD1084" s="36"/>
      <c r="AE1084" s="36"/>
      <c r="AF1084" s="36"/>
      <c r="AG1084" s="36"/>
      <c r="AH1084" s="36"/>
      <c r="AI1084" s="36"/>
      <c r="AJ1084" s="36"/>
      <c r="AK1084" s="36"/>
      <c r="AL1084" s="36"/>
    </row>
    <row r="1085" spans="22:38" ht="12" x14ac:dyDescent="0.2">
      <c r="V1085" s="36"/>
      <c r="W1085" s="36"/>
      <c r="X1085" s="36"/>
      <c r="Y1085" s="36"/>
      <c r="Z1085" s="36"/>
      <c r="AA1085" s="36"/>
      <c r="AB1085" s="36"/>
      <c r="AC1085" s="36"/>
      <c r="AD1085" s="36"/>
      <c r="AE1085" s="36"/>
      <c r="AF1085" s="36"/>
      <c r="AG1085" s="36"/>
      <c r="AH1085" s="36"/>
      <c r="AI1085" s="36"/>
      <c r="AJ1085" s="36"/>
      <c r="AK1085" s="36"/>
      <c r="AL1085" s="36"/>
    </row>
    <row r="1086" spans="22:38" ht="12" x14ac:dyDescent="0.2">
      <c r="V1086" s="36"/>
      <c r="W1086" s="36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  <c r="AJ1086" s="36"/>
      <c r="AK1086" s="36"/>
      <c r="AL1086" s="36"/>
    </row>
    <row r="1087" spans="22:38" ht="12" x14ac:dyDescent="0.2">
      <c r="V1087" s="36"/>
      <c r="W1087" s="36"/>
      <c r="X1087" s="36"/>
      <c r="Y1087" s="36"/>
      <c r="Z1087" s="36"/>
      <c r="AA1087" s="36"/>
      <c r="AB1087" s="36"/>
      <c r="AC1087" s="36"/>
      <c r="AD1087" s="36"/>
      <c r="AE1087" s="36"/>
      <c r="AF1087" s="36"/>
      <c r="AG1087" s="36"/>
      <c r="AH1087" s="36"/>
      <c r="AI1087" s="36"/>
      <c r="AJ1087" s="36"/>
      <c r="AK1087" s="36"/>
      <c r="AL1087" s="36"/>
    </row>
    <row r="1088" spans="22:38" ht="12" x14ac:dyDescent="0.2">
      <c r="V1088" s="36"/>
      <c r="W1088" s="36"/>
      <c r="X1088" s="36"/>
      <c r="Y1088" s="36"/>
      <c r="Z1088" s="36"/>
      <c r="AA1088" s="36"/>
      <c r="AB1088" s="36"/>
      <c r="AC1088" s="36"/>
      <c r="AD1088" s="36"/>
      <c r="AE1088" s="36"/>
      <c r="AF1088" s="36"/>
      <c r="AG1088" s="36"/>
      <c r="AH1088" s="36"/>
      <c r="AI1088" s="36"/>
      <c r="AJ1088" s="36"/>
      <c r="AK1088" s="36"/>
      <c r="AL1088" s="36"/>
    </row>
    <row r="1089" spans="22:38" ht="12" x14ac:dyDescent="0.2">
      <c r="V1089" s="36"/>
      <c r="W1089" s="36"/>
      <c r="X1089" s="36"/>
      <c r="Y1089" s="36"/>
      <c r="Z1089" s="36"/>
      <c r="AA1089" s="36"/>
      <c r="AB1089" s="36"/>
      <c r="AC1089" s="36"/>
      <c r="AD1089" s="36"/>
      <c r="AE1089" s="36"/>
      <c r="AF1089" s="36"/>
      <c r="AG1089" s="36"/>
      <c r="AH1089" s="36"/>
      <c r="AI1089" s="36"/>
      <c r="AJ1089" s="36"/>
      <c r="AK1089" s="36"/>
      <c r="AL1089" s="36"/>
    </row>
    <row r="1090" spans="22:38" ht="12" x14ac:dyDescent="0.2">
      <c r="V1090" s="36"/>
      <c r="W1090" s="36"/>
      <c r="X1090" s="36"/>
      <c r="Y1090" s="36"/>
      <c r="Z1090" s="36"/>
      <c r="AA1090" s="36"/>
      <c r="AB1090" s="36"/>
      <c r="AC1090" s="36"/>
      <c r="AD1090" s="36"/>
      <c r="AE1090" s="36"/>
      <c r="AF1090" s="36"/>
      <c r="AG1090" s="36"/>
      <c r="AH1090" s="36"/>
      <c r="AI1090" s="36"/>
      <c r="AJ1090" s="36"/>
      <c r="AK1090" s="36"/>
      <c r="AL1090" s="36"/>
    </row>
    <row r="1091" spans="22:38" ht="12" x14ac:dyDescent="0.2">
      <c r="V1091" s="36"/>
      <c r="W1091" s="36"/>
      <c r="X1091" s="36"/>
      <c r="Y1091" s="36"/>
      <c r="Z1091" s="36"/>
      <c r="AA1091" s="36"/>
      <c r="AB1091" s="36"/>
      <c r="AC1091" s="36"/>
      <c r="AD1091" s="36"/>
      <c r="AE1091" s="36"/>
      <c r="AF1091" s="36"/>
      <c r="AG1091" s="36"/>
      <c r="AH1091" s="36"/>
      <c r="AI1091" s="36"/>
      <c r="AJ1091" s="36"/>
      <c r="AK1091" s="36"/>
      <c r="AL1091" s="36"/>
    </row>
    <row r="1092" spans="22:38" ht="12" x14ac:dyDescent="0.2">
      <c r="V1092" s="36"/>
      <c r="W1092" s="36"/>
      <c r="X1092" s="36"/>
      <c r="Y1092" s="36"/>
      <c r="Z1092" s="36"/>
      <c r="AA1092" s="36"/>
      <c r="AB1092" s="36"/>
      <c r="AC1092" s="36"/>
      <c r="AD1092" s="36"/>
      <c r="AE1092" s="36"/>
      <c r="AF1092" s="36"/>
      <c r="AG1092" s="36"/>
      <c r="AH1092" s="36"/>
      <c r="AI1092" s="36"/>
      <c r="AJ1092" s="36"/>
      <c r="AK1092" s="36"/>
      <c r="AL1092" s="36"/>
    </row>
    <row r="1093" spans="22:38" ht="12" x14ac:dyDescent="0.2">
      <c r="V1093" s="36"/>
      <c r="W1093" s="36"/>
      <c r="X1093" s="36"/>
      <c r="Y1093" s="36"/>
      <c r="Z1093" s="36"/>
      <c r="AA1093" s="36"/>
      <c r="AB1093" s="36"/>
      <c r="AC1093" s="36"/>
      <c r="AD1093" s="36"/>
      <c r="AE1093" s="36"/>
      <c r="AF1093" s="36"/>
      <c r="AG1093" s="36"/>
      <c r="AH1093" s="36"/>
      <c r="AI1093" s="36"/>
      <c r="AJ1093" s="36"/>
      <c r="AK1093" s="36"/>
      <c r="AL1093" s="36"/>
    </row>
    <row r="1094" spans="22:38" ht="12" x14ac:dyDescent="0.2">
      <c r="V1094" s="36"/>
      <c r="W1094" s="36"/>
      <c r="X1094" s="36"/>
      <c r="Y1094" s="36"/>
      <c r="Z1094" s="36"/>
      <c r="AA1094" s="36"/>
      <c r="AB1094" s="36"/>
      <c r="AC1094" s="36"/>
      <c r="AD1094" s="36"/>
      <c r="AE1094" s="36"/>
      <c r="AF1094" s="36"/>
      <c r="AG1094" s="36"/>
      <c r="AH1094" s="36"/>
      <c r="AI1094" s="36"/>
      <c r="AJ1094" s="36"/>
      <c r="AK1094" s="36"/>
      <c r="AL1094" s="36"/>
    </row>
    <row r="1095" spans="22:38" ht="12" x14ac:dyDescent="0.2">
      <c r="V1095" s="36"/>
      <c r="W1095" s="36"/>
      <c r="X1095" s="36"/>
      <c r="Y1095" s="36"/>
      <c r="Z1095" s="36"/>
      <c r="AA1095" s="36"/>
      <c r="AB1095" s="36"/>
      <c r="AC1095" s="36"/>
      <c r="AD1095" s="36"/>
      <c r="AE1095" s="36"/>
      <c r="AF1095" s="36"/>
      <c r="AG1095" s="36"/>
      <c r="AH1095" s="36"/>
      <c r="AI1095" s="36"/>
      <c r="AJ1095" s="36"/>
      <c r="AK1095" s="36"/>
      <c r="AL1095" s="36"/>
    </row>
    <row r="1096" spans="22:38" ht="12" x14ac:dyDescent="0.2">
      <c r="V1096" s="36"/>
      <c r="W1096" s="36"/>
      <c r="X1096" s="36"/>
      <c r="Y1096" s="36"/>
      <c r="Z1096" s="36"/>
      <c r="AA1096" s="36"/>
      <c r="AB1096" s="36"/>
      <c r="AC1096" s="36"/>
      <c r="AD1096" s="36"/>
      <c r="AE1096" s="36"/>
      <c r="AF1096" s="36"/>
      <c r="AG1096" s="36"/>
      <c r="AH1096" s="36"/>
      <c r="AI1096" s="36"/>
      <c r="AJ1096" s="36"/>
      <c r="AK1096" s="36"/>
      <c r="AL1096" s="36"/>
    </row>
    <row r="1097" spans="22:38" ht="12" x14ac:dyDescent="0.2">
      <c r="V1097" s="36"/>
      <c r="W1097" s="36"/>
      <c r="X1097" s="36"/>
      <c r="Y1097" s="36"/>
      <c r="Z1097" s="36"/>
      <c r="AA1097" s="36"/>
      <c r="AB1097" s="36"/>
      <c r="AC1097" s="36"/>
      <c r="AD1097" s="36"/>
      <c r="AE1097" s="36"/>
      <c r="AF1097" s="36"/>
      <c r="AG1097" s="36"/>
      <c r="AH1097" s="36"/>
      <c r="AI1097" s="36"/>
      <c r="AJ1097" s="36"/>
      <c r="AK1097" s="36"/>
      <c r="AL1097" s="36"/>
    </row>
    <row r="1098" spans="22:38" ht="12" x14ac:dyDescent="0.2">
      <c r="V1098" s="36"/>
      <c r="W1098" s="36"/>
      <c r="X1098" s="36"/>
      <c r="Y1098" s="36"/>
      <c r="Z1098" s="36"/>
      <c r="AA1098" s="36"/>
      <c r="AB1098" s="36"/>
      <c r="AC1098" s="36"/>
      <c r="AD1098" s="36"/>
      <c r="AE1098" s="36"/>
      <c r="AF1098" s="36"/>
      <c r="AG1098" s="36"/>
      <c r="AH1098" s="36"/>
      <c r="AI1098" s="36"/>
      <c r="AJ1098" s="36"/>
      <c r="AK1098" s="36"/>
      <c r="AL1098" s="36"/>
    </row>
    <row r="1099" spans="22:38" ht="12" x14ac:dyDescent="0.2">
      <c r="V1099" s="36"/>
      <c r="W1099" s="36"/>
      <c r="X1099" s="36"/>
      <c r="Y1099" s="36"/>
      <c r="Z1099" s="36"/>
      <c r="AA1099" s="36"/>
      <c r="AB1099" s="36"/>
      <c r="AC1099" s="36"/>
      <c r="AD1099" s="36"/>
      <c r="AE1099" s="36"/>
      <c r="AF1099" s="36"/>
      <c r="AG1099" s="36"/>
      <c r="AH1099" s="36"/>
      <c r="AI1099" s="36"/>
      <c r="AJ1099" s="36"/>
      <c r="AK1099" s="36"/>
      <c r="AL1099" s="36"/>
    </row>
    <row r="1100" spans="22:38" ht="12" x14ac:dyDescent="0.2">
      <c r="V1100" s="36"/>
      <c r="W1100" s="36"/>
      <c r="X1100" s="36"/>
      <c r="Y1100" s="36"/>
      <c r="Z1100" s="36"/>
      <c r="AA1100" s="36"/>
      <c r="AB1100" s="36"/>
      <c r="AC1100" s="36"/>
      <c r="AD1100" s="36"/>
      <c r="AE1100" s="36"/>
      <c r="AF1100" s="36"/>
      <c r="AG1100" s="36"/>
      <c r="AH1100" s="36"/>
      <c r="AI1100" s="36"/>
      <c r="AJ1100" s="36"/>
      <c r="AK1100" s="36"/>
      <c r="AL1100" s="36"/>
    </row>
    <row r="1101" spans="22:38" ht="12" x14ac:dyDescent="0.2">
      <c r="V1101" s="36"/>
      <c r="W1101" s="36"/>
      <c r="X1101" s="36"/>
      <c r="Y1101" s="36"/>
      <c r="Z1101" s="36"/>
      <c r="AA1101" s="36"/>
      <c r="AB1101" s="36"/>
      <c r="AC1101" s="36"/>
      <c r="AD1101" s="36"/>
      <c r="AE1101" s="36"/>
      <c r="AF1101" s="36"/>
      <c r="AG1101" s="36"/>
      <c r="AH1101" s="36"/>
      <c r="AI1101" s="36"/>
      <c r="AJ1101" s="36"/>
      <c r="AK1101" s="36"/>
      <c r="AL1101" s="36"/>
    </row>
    <row r="1102" spans="22:38" ht="12" x14ac:dyDescent="0.2">
      <c r="V1102" s="36"/>
      <c r="W1102" s="36"/>
      <c r="X1102" s="36"/>
      <c r="Y1102" s="36"/>
      <c r="Z1102" s="36"/>
      <c r="AA1102" s="36"/>
      <c r="AB1102" s="36"/>
      <c r="AC1102" s="36"/>
      <c r="AD1102" s="36"/>
      <c r="AE1102" s="36"/>
      <c r="AF1102" s="36"/>
      <c r="AG1102" s="36"/>
      <c r="AH1102" s="36"/>
      <c r="AI1102" s="36"/>
      <c r="AJ1102" s="36"/>
      <c r="AK1102" s="36"/>
      <c r="AL1102" s="36"/>
    </row>
    <row r="1103" spans="22:38" ht="12" x14ac:dyDescent="0.2">
      <c r="V1103" s="36"/>
      <c r="W1103" s="36"/>
      <c r="X1103" s="36"/>
      <c r="Y1103" s="36"/>
      <c r="Z1103" s="36"/>
      <c r="AA1103" s="36"/>
      <c r="AB1103" s="36"/>
      <c r="AC1103" s="36"/>
      <c r="AD1103" s="36"/>
      <c r="AE1103" s="36"/>
      <c r="AF1103" s="36"/>
      <c r="AG1103" s="36"/>
      <c r="AH1103" s="36"/>
      <c r="AI1103" s="36"/>
      <c r="AJ1103" s="36"/>
      <c r="AK1103" s="36"/>
      <c r="AL1103" s="36"/>
    </row>
    <row r="1104" spans="22:38" ht="12" x14ac:dyDescent="0.2">
      <c r="V1104" s="36"/>
      <c r="W1104" s="36"/>
      <c r="X1104" s="36"/>
      <c r="Y1104" s="36"/>
      <c r="Z1104" s="36"/>
      <c r="AA1104" s="36"/>
      <c r="AB1104" s="36"/>
      <c r="AC1104" s="36"/>
      <c r="AD1104" s="36"/>
      <c r="AE1104" s="36"/>
      <c r="AF1104" s="36"/>
      <c r="AG1104" s="36"/>
      <c r="AH1104" s="36"/>
      <c r="AI1104" s="36"/>
      <c r="AJ1104" s="36"/>
      <c r="AK1104" s="36"/>
      <c r="AL1104" s="36"/>
    </row>
    <row r="1105" spans="22:38" ht="12" x14ac:dyDescent="0.2">
      <c r="V1105" s="36"/>
      <c r="W1105" s="36"/>
      <c r="X1105" s="36"/>
      <c r="Y1105" s="36"/>
      <c r="Z1105" s="36"/>
      <c r="AA1105" s="36"/>
      <c r="AB1105" s="36"/>
      <c r="AC1105" s="36"/>
      <c r="AD1105" s="36"/>
      <c r="AE1105" s="36"/>
      <c r="AF1105" s="36"/>
      <c r="AG1105" s="36"/>
      <c r="AH1105" s="36"/>
      <c r="AI1105" s="36"/>
      <c r="AJ1105" s="36"/>
      <c r="AK1105" s="36"/>
      <c r="AL1105" s="36"/>
    </row>
    <row r="1106" spans="22:38" ht="12" x14ac:dyDescent="0.2">
      <c r="V1106" s="36"/>
      <c r="W1106" s="36"/>
      <c r="X1106" s="36"/>
      <c r="Y1106" s="36"/>
      <c r="Z1106" s="36"/>
      <c r="AA1106" s="36"/>
      <c r="AB1106" s="36"/>
      <c r="AC1106" s="36"/>
      <c r="AD1106" s="36"/>
      <c r="AE1106" s="36"/>
      <c r="AF1106" s="36"/>
      <c r="AG1106" s="36"/>
      <c r="AH1106" s="36"/>
      <c r="AI1106" s="36"/>
      <c r="AJ1106" s="36"/>
      <c r="AK1106" s="36"/>
      <c r="AL1106" s="36"/>
    </row>
    <row r="1107" spans="22:38" ht="12" x14ac:dyDescent="0.2">
      <c r="V1107" s="36"/>
      <c r="W1107" s="36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  <c r="AJ1107" s="36"/>
      <c r="AK1107" s="36"/>
      <c r="AL1107" s="36"/>
    </row>
    <row r="1108" spans="22:38" ht="12" x14ac:dyDescent="0.2">
      <c r="V1108" s="36"/>
      <c r="W1108" s="36"/>
      <c r="X1108" s="36"/>
      <c r="Y1108" s="36"/>
      <c r="Z1108" s="36"/>
      <c r="AA1108" s="36"/>
      <c r="AB1108" s="36"/>
      <c r="AC1108" s="36"/>
      <c r="AD1108" s="36"/>
      <c r="AE1108" s="36"/>
      <c r="AF1108" s="36"/>
      <c r="AG1108" s="36"/>
      <c r="AH1108" s="36"/>
      <c r="AI1108" s="36"/>
      <c r="AJ1108" s="36"/>
      <c r="AK1108" s="36"/>
      <c r="AL1108" s="36"/>
    </row>
    <row r="1109" spans="22:38" ht="12" x14ac:dyDescent="0.2">
      <c r="V1109" s="36"/>
      <c r="W1109" s="36"/>
      <c r="X1109" s="36"/>
      <c r="Y1109" s="36"/>
      <c r="Z1109" s="36"/>
      <c r="AA1109" s="36"/>
      <c r="AB1109" s="36"/>
      <c r="AC1109" s="36"/>
      <c r="AD1109" s="36"/>
      <c r="AE1109" s="36"/>
      <c r="AF1109" s="36"/>
      <c r="AG1109" s="36"/>
      <c r="AH1109" s="36"/>
      <c r="AI1109" s="36"/>
      <c r="AJ1109" s="36"/>
      <c r="AK1109" s="36"/>
      <c r="AL1109" s="36"/>
    </row>
    <row r="1110" spans="22:38" ht="12" x14ac:dyDescent="0.2">
      <c r="V1110" s="36"/>
      <c r="W1110" s="36"/>
      <c r="X1110" s="36"/>
      <c r="Y1110" s="36"/>
      <c r="Z1110" s="36"/>
      <c r="AA1110" s="36"/>
      <c r="AB1110" s="36"/>
      <c r="AC1110" s="36"/>
      <c r="AD1110" s="36"/>
      <c r="AE1110" s="36"/>
      <c r="AF1110" s="36"/>
      <c r="AG1110" s="36"/>
      <c r="AH1110" s="36"/>
      <c r="AI1110" s="36"/>
      <c r="AJ1110" s="36"/>
      <c r="AK1110" s="36"/>
      <c r="AL1110" s="36"/>
    </row>
    <row r="1111" spans="22:38" ht="12" x14ac:dyDescent="0.2">
      <c r="V1111" s="36"/>
      <c r="W1111" s="36"/>
      <c r="X1111" s="36"/>
      <c r="Y1111" s="36"/>
      <c r="Z1111" s="36"/>
      <c r="AA1111" s="36"/>
      <c r="AB1111" s="36"/>
      <c r="AC1111" s="36"/>
      <c r="AD1111" s="36"/>
      <c r="AE1111" s="36"/>
      <c r="AF1111" s="36"/>
      <c r="AG1111" s="36"/>
      <c r="AH1111" s="36"/>
      <c r="AI1111" s="36"/>
      <c r="AJ1111" s="36"/>
      <c r="AK1111" s="36"/>
      <c r="AL1111" s="36"/>
    </row>
    <row r="1112" spans="22:38" ht="12" x14ac:dyDescent="0.2">
      <c r="V1112" s="36"/>
      <c r="W1112" s="36"/>
      <c r="X1112" s="36"/>
      <c r="Y1112" s="36"/>
      <c r="Z1112" s="36"/>
      <c r="AA1112" s="36"/>
      <c r="AB1112" s="36"/>
      <c r="AC1112" s="36"/>
      <c r="AD1112" s="36"/>
      <c r="AE1112" s="36"/>
      <c r="AF1112" s="36"/>
      <c r="AG1112" s="36"/>
      <c r="AH1112" s="36"/>
      <c r="AI1112" s="36"/>
      <c r="AJ1112" s="36"/>
      <c r="AK1112" s="36"/>
      <c r="AL1112" s="36"/>
    </row>
    <row r="1113" spans="22:38" ht="12" x14ac:dyDescent="0.2">
      <c r="V1113" s="36"/>
      <c r="W1113" s="36"/>
      <c r="X1113" s="36"/>
      <c r="Y1113" s="36"/>
      <c r="Z1113" s="36"/>
      <c r="AA1113" s="36"/>
      <c r="AB1113" s="36"/>
      <c r="AC1113" s="36"/>
      <c r="AD1113" s="36"/>
      <c r="AE1113" s="36"/>
      <c r="AF1113" s="36"/>
      <c r="AG1113" s="36"/>
      <c r="AH1113" s="36"/>
      <c r="AI1113" s="36"/>
      <c r="AJ1113" s="36"/>
      <c r="AK1113" s="36"/>
      <c r="AL1113" s="36"/>
    </row>
    <row r="1114" spans="22:38" ht="12" x14ac:dyDescent="0.2">
      <c r="V1114" s="36"/>
      <c r="W1114" s="36"/>
      <c r="X1114" s="36"/>
      <c r="Y1114" s="36"/>
      <c r="Z1114" s="36"/>
      <c r="AA1114" s="36"/>
      <c r="AB1114" s="36"/>
      <c r="AC1114" s="36"/>
      <c r="AD1114" s="36"/>
      <c r="AE1114" s="36"/>
      <c r="AF1114" s="36"/>
      <c r="AG1114" s="36"/>
      <c r="AH1114" s="36"/>
      <c r="AI1114" s="36"/>
      <c r="AJ1114" s="36"/>
      <c r="AK1114" s="36"/>
      <c r="AL1114" s="36"/>
    </row>
    <row r="1115" spans="22:38" ht="12" x14ac:dyDescent="0.2">
      <c r="V1115" s="36"/>
      <c r="W1115" s="36"/>
      <c r="X1115" s="36"/>
      <c r="Y1115" s="36"/>
      <c r="Z1115" s="36"/>
      <c r="AA1115" s="36"/>
      <c r="AB1115" s="36"/>
      <c r="AC1115" s="36"/>
      <c r="AD1115" s="36"/>
      <c r="AE1115" s="36"/>
      <c r="AF1115" s="36"/>
      <c r="AG1115" s="36"/>
      <c r="AH1115" s="36"/>
      <c r="AI1115" s="36"/>
      <c r="AJ1115" s="36"/>
      <c r="AK1115" s="36"/>
      <c r="AL1115" s="36"/>
    </row>
    <row r="1116" spans="22:38" ht="12" x14ac:dyDescent="0.2">
      <c r="V1116" s="36"/>
      <c r="W1116" s="36"/>
      <c r="X1116" s="36"/>
      <c r="Y1116" s="36"/>
      <c r="Z1116" s="36"/>
      <c r="AA1116" s="36"/>
      <c r="AB1116" s="36"/>
      <c r="AC1116" s="36"/>
      <c r="AD1116" s="36"/>
      <c r="AE1116" s="36"/>
      <c r="AF1116" s="36"/>
      <c r="AG1116" s="36"/>
      <c r="AH1116" s="36"/>
      <c r="AI1116" s="36"/>
      <c r="AJ1116" s="36"/>
      <c r="AK1116" s="36"/>
      <c r="AL1116" s="36"/>
    </row>
    <row r="1117" spans="22:38" ht="12" x14ac:dyDescent="0.2">
      <c r="V1117" s="36"/>
      <c r="W1117" s="36"/>
      <c r="X1117" s="36"/>
      <c r="Y1117" s="36"/>
      <c r="Z1117" s="36"/>
      <c r="AA1117" s="36"/>
      <c r="AB1117" s="36"/>
      <c r="AC1117" s="36"/>
      <c r="AD1117" s="36"/>
      <c r="AE1117" s="36"/>
      <c r="AF1117" s="36"/>
      <c r="AG1117" s="36"/>
      <c r="AH1117" s="36"/>
      <c r="AI1117" s="36"/>
      <c r="AJ1117" s="36"/>
      <c r="AK1117" s="36"/>
      <c r="AL1117" s="36"/>
    </row>
    <row r="1118" spans="22:38" ht="12" x14ac:dyDescent="0.2">
      <c r="V1118" s="36"/>
      <c r="W1118" s="36"/>
      <c r="X1118" s="36"/>
      <c r="Y1118" s="36"/>
      <c r="Z1118" s="36"/>
      <c r="AA1118" s="36"/>
      <c r="AB1118" s="36"/>
      <c r="AC1118" s="36"/>
      <c r="AD1118" s="36"/>
      <c r="AE1118" s="36"/>
      <c r="AF1118" s="36"/>
      <c r="AG1118" s="36"/>
      <c r="AH1118" s="36"/>
      <c r="AI1118" s="36"/>
      <c r="AJ1118" s="36"/>
      <c r="AK1118" s="36"/>
      <c r="AL1118" s="36"/>
    </row>
    <row r="1119" spans="22:38" ht="12" x14ac:dyDescent="0.2">
      <c r="V1119" s="36"/>
      <c r="W1119" s="36"/>
      <c r="X1119" s="36"/>
      <c r="Y1119" s="36"/>
      <c r="Z1119" s="36"/>
      <c r="AA1119" s="36"/>
      <c r="AB1119" s="36"/>
      <c r="AC1119" s="36"/>
      <c r="AD1119" s="36"/>
      <c r="AE1119" s="36"/>
      <c r="AF1119" s="36"/>
      <c r="AG1119" s="36"/>
      <c r="AH1119" s="36"/>
      <c r="AI1119" s="36"/>
      <c r="AJ1119" s="36"/>
      <c r="AK1119" s="36"/>
      <c r="AL1119" s="36"/>
    </row>
    <row r="1120" spans="22:38" ht="12" x14ac:dyDescent="0.2">
      <c r="V1120" s="36"/>
      <c r="W1120" s="36"/>
      <c r="X1120" s="36"/>
      <c r="Y1120" s="36"/>
      <c r="Z1120" s="36"/>
      <c r="AA1120" s="36"/>
      <c r="AB1120" s="36"/>
      <c r="AC1120" s="36"/>
      <c r="AD1120" s="36"/>
      <c r="AE1120" s="36"/>
      <c r="AF1120" s="36"/>
      <c r="AG1120" s="36"/>
      <c r="AH1120" s="36"/>
      <c r="AI1120" s="36"/>
      <c r="AJ1120" s="36"/>
      <c r="AK1120" s="36"/>
      <c r="AL1120" s="36"/>
    </row>
    <row r="1121" spans="22:38" ht="12" x14ac:dyDescent="0.2">
      <c r="V1121" s="36"/>
      <c r="W1121" s="36"/>
      <c r="X1121" s="36"/>
      <c r="Y1121" s="36"/>
      <c r="Z1121" s="36"/>
      <c r="AA1121" s="36"/>
      <c r="AB1121" s="36"/>
      <c r="AC1121" s="36"/>
      <c r="AD1121" s="36"/>
      <c r="AE1121" s="36"/>
      <c r="AF1121" s="36"/>
      <c r="AG1121" s="36"/>
      <c r="AH1121" s="36"/>
      <c r="AI1121" s="36"/>
      <c r="AJ1121" s="36"/>
      <c r="AK1121" s="36"/>
      <c r="AL1121" s="36"/>
    </row>
    <row r="1122" spans="22:38" ht="12" x14ac:dyDescent="0.2">
      <c r="V1122" s="36"/>
      <c r="W1122" s="36"/>
      <c r="X1122" s="36"/>
      <c r="Y1122" s="36"/>
      <c r="Z1122" s="36"/>
      <c r="AA1122" s="36"/>
      <c r="AB1122" s="36"/>
      <c r="AC1122" s="36"/>
      <c r="AD1122" s="36"/>
      <c r="AE1122" s="36"/>
      <c r="AF1122" s="36"/>
      <c r="AG1122" s="36"/>
      <c r="AH1122" s="36"/>
      <c r="AI1122" s="36"/>
      <c r="AJ1122" s="36"/>
      <c r="AK1122" s="36"/>
      <c r="AL1122" s="36"/>
    </row>
    <row r="1123" spans="22:38" ht="12" x14ac:dyDescent="0.2">
      <c r="V1123" s="36"/>
      <c r="W1123" s="36"/>
      <c r="X1123" s="36"/>
      <c r="Y1123" s="36"/>
      <c r="Z1123" s="36"/>
      <c r="AA1123" s="36"/>
      <c r="AB1123" s="36"/>
      <c r="AC1123" s="36"/>
      <c r="AD1123" s="36"/>
      <c r="AE1123" s="36"/>
      <c r="AF1123" s="36"/>
      <c r="AG1123" s="36"/>
      <c r="AH1123" s="36"/>
      <c r="AI1123" s="36"/>
      <c r="AJ1123" s="36"/>
      <c r="AK1123" s="36"/>
      <c r="AL1123" s="36"/>
    </row>
    <row r="1124" spans="22:38" ht="12" x14ac:dyDescent="0.2">
      <c r="V1124" s="36"/>
      <c r="W1124" s="36"/>
      <c r="X1124" s="36"/>
      <c r="Y1124" s="36"/>
      <c r="Z1124" s="36"/>
      <c r="AA1124" s="36"/>
      <c r="AB1124" s="36"/>
      <c r="AC1124" s="36"/>
      <c r="AD1124" s="36"/>
      <c r="AE1124" s="36"/>
      <c r="AF1124" s="36"/>
      <c r="AG1124" s="36"/>
      <c r="AH1124" s="36"/>
      <c r="AI1124" s="36"/>
      <c r="AJ1124" s="36"/>
      <c r="AK1124" s="36"/>
      <c r="AL1124" s="36"/>
    </row>
    <row r="1125" spans="22:38" ht="12" x14ac:dyDescent="0.2">
      <c r="V1125" s="36"/>
      <c r="W1125" s="36"/>
      <c r="X1125" s="36"/>
      <c r="Y1125" s="36"/>
      <c r="Z1125" s="36"/>
      <c r="AA1125" s="36"/>
      <c r="AB1125" s="36"/>
      <c r="AC1125" s="36"/>
      <c r="AD1125" s="36"/>
      <c r="AE1125" s="36"/>
      <c r="AF1125" s="36"/>
      <c r="AG1125" s="36"/>
      <c r="AH1125" s="36"/>
      <c r="AI1125" s="36"/>
      <c r="AJ1125" s="36"/>
      <c r="AK1125" s="36"/>
      <c r="AL1125" s="36"/>
    </row>
    <row r="1126" spans="22:38" ht="12" x14ac:dyDescent="0.2">
      <c r="V1126" s="36"/>
      <c r="W1126" s="36"/>
      <c r="X1126" s="36"/>
      <c r="Y1126" s="36"/>
      <c r="Z1126" s="36"/>
      <c r="AA1126" s="36"/>
      <c r="AB1126" s="36"/>
      <c r="AC1126" s="36"/>
      <c r="AD1126" s="36"/>
      <c r="AE1126" s="36"/>
      <c r="AF1126" s="36"/>
      <c r="AG1126" s="36"/>
      <c r="AH1126" s="36"/>
      <c r="AI1126" s="36"/>
      <c r="AJ1126" s="36"/>
      <c r="AK1126" s="36"/>
      <c r="AL1126" s="36"/>
    </row>
    <row r="1127" spans="22:38" ht="12" x14ac:dyDescent="0.2">
      <c r="V1127" s="36"/>
      <c r="W1127" s="36"/>
      <c r="X1127" s="36"/>
      <c r="Y1127" s="36"/>
      <c r="Z1127" s="36"/>
      <c r="AA1127" s="36"/>
      <c r="AB1127" s="36"/>
      <c r="AC1127" s="36"/>
      <c r="AD1127" s="36"/>
      <c r="AE1127" s="36"/>
      <c r="AF1127" s="36"/>
      <c r="AG1127" s="36"/>
      <c r="AH1127" s="36"/>
      <c r="AI1127" s="36"/>
      <c r="AJ1127" s="36"/>
      <c r="AK1127" s="36"/>
      <c r="AL1127" s="36"/>
    </row>
    <row r="1128" spans="22:38" ht="12" x14ac:dyDescent="0.2">
      <c r="V1128" s="36"/>
      <c r="W1128" s="36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  <c r="AJ1128" s="36"/>
      <c r="AK1128" s="36"/>
      <c r="AL1128" s="36"/>
    </row>
    <row r="1129" spans="22:38" ht="12" x14ac:dyDescent="0.2">
      <c r="V1129" s="36"/>
      <c r="W1129" s="36"/>
      <c r="X1129" s="36"/>
      <c r="Y1129" s="36"/>
      <c r="Z1129" s="36"/>
      <c r="AA1129" s="36"/>
      <c r="AB1129" s="36"/>
      <c r="AC1129" s="36"/>
      <c r="AD1129" s="36"/>
      <c r="AE1129" s="36"/>
      <c r="AF1129" s="36"/>
      <c r="AG1129" s="36"/>
      <c r="AH1129" s="36"/>
      <c r="AI1129" s="36"/>
      <c r="AJ1129" s="36"/>
      <c r="AK1129" s="36"/>
      <c r="AL1129" s="36"/>
    </row>
    <row r="1130" spans="22:38" ht="12" x14ac:dyDescent="0.2">
      <c r="V1130" s="36"/>
      <c r="W1130" s="36"/>
      <c r="X1130" s="36"/>
      <c r="Y1130" s="36"/>
      <c r="Z1130" s="36"/>
      <c r="AA1130" s="36"/>
      <c r="AB1130" s="36"/>
      <c r="AC1130" s="36"/>
      <c r="AD1130" s="36"/>
      <c r="AE1130" s="36"/>
      <c r="AF1130" s="36"/>
      <c r="AG1130" s="36"/>
      <c r="AH1130" s="36"/>
      <c r="AI1130" s="36"/>
      <c r="AJ1130" s="36"/>
      <c r="AK1130" s="36"/>
      <c r="AL1130" s="36"/>
    </row>
    <row r="1131" spans="22:38" ht="12" x14ac:dyDescent="0.2">
      <c r="V1131" s="36"/>
      <c r="W1131" s="36"/>
      <c r="X1131" s="36"/>
      <c r="Y1131" s="36"/>
      <c r="Z1131" s="36"/>
      <c r="AA1131" s="36"/>
      <c r="AB1131" s="36"/>
      <c r="AC1131" s="36"/>
      <c r="AD1131" s="36"/>
      <c r="AE1131" s="36"/>
      <c r="AF1131" s="36"/>
      <c r="AG1131" s="36"/>
      <c r="AH1131" s="36"/>
      <c r="AI1131" s="36"/>
      <c r="AJ1131" s="36"/>
      <c r="AK1131" s="36"/>
      <c r="AL1131" s="36"/>
    </row>
    <row r="1132" spans="22:38" ht="12" x14ac:dyDescent="0.2">
      <c r="V1132" s="36"/>
      <c r="W1132" s="36"/>
      <c r="X1132" s="36"/>
      <c r="Y1132" s="36"/>
      <c r="Z1132" s="36"/>
      <c r="AA1132" s="36"/>
      <c r="AB1132" s="36"/>
      <c r="AC1132" s="36"/>
      <c r="AD1132" s="36"/>
      <c r="AE1132" s="36"/>
      <c r="AF1132" s="36"/>
      <c r="AG1132" s="36"/>
      <c r="AH1132" s="36"/>
      <c r="AI1132" s="36"/>
      <c r="AJ1132" s="36"/>
      <c r="AK1132" s="36"/>
      <c r="AL1132" s="36"/>
    </row>
    <row r="1133" spans="22:38" ht="12" x14ac:dyDescent="0.2">
      <c r="V1133" s="36"/>
      <c r="W1133" s="36"/>
      <c r="X1133" s="36"/>
      <c r="Y1133" s="36"/>
      <c r="Z1133" s="36"/>
      <c r="AA1133" s="36"/>
      <c r="AB1133" s="36"/>
      <c r="AC1133" s="36"/>
      <c r="AD1133" s="36"/>
      <c r="AE1133" s="36"/>
      <c r="AF1133" s="36"/>
      <c r="AG1133" s="36"/>
      <c r="AH1133" s="36"/>
      <c r="AI1133" s="36"/>
      <c r="AJ1133" s="36"/>
      <c r="AK1133" s="36"/>
      <c r="AL1133" s="36"/>
    </row>
    <row r="1134" spans="22:38" ht="12" x14ac:dyDescent="0.2">
      <c r="V1134" s="36"/>
      <c r="W1134" s="36"/>
      <c r="X1134" s="36"/>
      <c r="Y1134" s="36"/>
      <c r="Z1134" s="36"/>
      <c r="AA1134" s="36"/>
      <c r="AB1134" s="36"/>
      <c r="AC1134" s="36"/>
      <c r="AD1134" s="36"/>
      <c r="AE1134" s="36"/>
      <c r="AF1134" s="36"/>
      <c r="AG1134" s="36"/>
      <c r="AH1134" s="36"/>
      <c r="AI1134" s="36"/>
      <c r="AJ1134" s="36"/>
      <c r="AK1134" s="36"/>
      <c r="AL1134" s="36"/>
    </row>
    <row r="1135" spans="22:38" ht="12" x14ac:dyDescent="0.2">
      <c r="V1135" s="36"/>
      <c r="W1135" s="36"/>
      <c r="X1135" s="36"/>
      <c r="Y1135" s="36"/>
      <c r="Z1135" s="36"/>
      <c r="AA1135" s="36"/>
      <c r="AB1135" s="36"/>
      <c r="AC1135" s="36"/>
      <c r="AD1135" s="36"/>
      <c r="AE1135" s="36"/>
      <c r="AF1135" s="36"/>
      <c r="AG1135" s="36"/>
      <c r="AH1135" s="36"/>
      <c r="AI1135" s="36"/>
      <c r="AJ1135" s="36"/>
      <c r="AK1135" s="36"/>
      <c r="AL1135" s="36"/>
    </row>
    <row r="1136" spans="22:38" ht="12" x14ac:dyDescent="0.2">
      <c r="V1136" s="36"/>
      <c r="W1136" s="36"/>
      <c r="X1136" s="36"/>
      <c r="Y1136" s="36"/>
      <c r="Z1136" s="36"/>
      <c r="AA1136" s="36"/>
      <c r="AB1136" s="36"/>
      <c r="AC1136" s="36"/>
      <c r="AD1136" s="36"/>
      <c r="AE1136" s="36"/>
      <c r="AF1136" s="36"/>
      <c r="AG1136" s="36"/>
      <c r="AH1136" s="36"/>
      <c r="AI1136" s="36"/>
      <c r="AJ1136" s="36"/>
      <c r="AK1136" s="36"/>
      <c r="AL1136" s="36"/>
    </row>
    <row r="1137" spans="22:38" ht="12" x14ac:dyDescent="0.2">
      <c r="V1137" s="36"/>
      <c r="W1137" s="36"/>
      <c r="X1137" s="36"/>
      <c r="Y1137" s="36"/>
      <c r="Z1137" s="36"/>
      <c r="AA1137" s="36"/>
      <c r="AB1137" s="36"/>
      <c r="AC1137" s="36"/>
      <c r="AD1137" s="36"/>
      <c r="AE1137" s="36"/>
      <c r="AF1137" s="36"/>
      <c r="AG1137" s="36"/>
      <c r="AH1137" s="36"/>
      <c r="AI1137" s="36"/>
      <c r="AJ1137" s="36"/>
      <c r="AK1137" s="36"/>
      <c r="AL1137" s="36"/>
    </row>
    <row r="1138" spans="22:38" ht="12" x14ac:dyDescent="0.2">
      <c r="V1138" s="36"/>
      <c r="W1138" s="36"/>
      <c r="X1138" s="36"/>
      <c r="Y1138" s="36"/>
      <c r="Z1138" s="36"/>
      <c r="AA1138" s="36"/>
      <c r="AB1138" s="36"/>
      <c r="AC1138" s="36"/>
      <c r="AD1138" s="36"/>
      <c r="AE1138" s="36"/>
      <c r="AF1138" s="36"/>
      <c r="AG1138" s="36"/>
      <c r="AH1138" s="36"/>
      <c r="AI1138" s="36"/>
      <c r="AJ1138" s="36"/>
      <c r="AK1138" s="36"/>
      <c r="AL1138" s="36"/>
    </row>
    <row r="1139" spans="22:38" ht="12" x14ac:dyDescent="0.2">
      <c r="V1139" s="36"/>
      <c r="W1139" s="36"/>
      <c r="X1139" s="36"/>
      <c r="Y1139" s="36"/>
      <c r="Z1139" s="36"/>
      <c r="AA1139" s="36"/>
      <c r="AB1139" s="36"/>
      <c r="AC1139" s="36"/>
      <c r="AD1139" s="36"/>
      <c r="AE1139" s="36"/>
      <c r="AF1139" s="36"/>
      <c r="AG1139" s="36"/>
      <c r="AH1139" s="36"/>
      <c r="AI1139" s="36"/>
      <c r="AJ1139" s="36"/>
      <c r="AK1139" s="36"/>
      <c r="AL1139" s="36"/>
    </row>
    <row r="1140" spans="22:38" ht="12" x14ac:dyDescent="0.2">
      <c r="V1140" s="36"/>
      <c r="W1140" s="36"/>
      <c r="X1140" s="36"/>
      <c r="Y1140" s="36"/>
      <c r="Z1140" s="36"/>
      <c r="AA1140" s="36"/>
      <c r="AB1140" s="36"/>
      <c r="AC1140" s="36"/>
      <c r="AD1140" s="36"/>
      <c r="AE1140" s="36"/>
      <c r="AF1140" s="36"/>
      <c r="AG1140" s="36"/>
      <c r="AH1140" s="36"/>
      <c r="AI1140" s="36"/>
      <c r="AJ1140" s="36"/>
      <c r="AK1140" s="36"/>
      <c r="AL1140" s="36"/>
    </row>
    <row r="1141" spans="22:38" ht="12" x14ac:dyDescent="0.2">
      <c r="V1141" s="36"/>
      <c r="W1141" s="36"/>
      <c r="X1141" s="36"/>
      <c r="Y1141" s="36"/>
      <c r="Z1141" s="36"/>
      <c r="AA1141" s="36"/>
      <c r="AB1141" s="36"/>
      <c r="AC1141" s="36"/>
      <c r="AD1141" s="36"/>
      <c r="AE1141" s="36"/>
      <c r="AF1141" s="36"/>
      <c r="AG1141" s="36"/>
      <c r="AH1141" s="36"/>
      <c r="AI1141" s="36"/>
      <c r="AJ1141" s="36"/>
      <c r="AK1141" s="36"/>
      <c r="AL1141" s="36"/>
    </row>
    <row r="1142" spans="22:38" ht="12" x14ac:dyDescent="0.2">
      <c r="V1142" s="36"/>
      <c r="W1142" s="36"/>
      <c r="X1142" s="36"/>
      <c r="Y1142" s="36"/>
      <c r="Z1142" s="36"/>
      <c r="AA1142" s="36"/>
      <c r="AB1142" s="36"/>
      <c r="AC1142" s="36"/>
      <c r="AD1142" s="36"/>
      <c r="AE1142" s="36"/>
      <c r="AF1142" s="36"/>
      <c r="AG1142" s="36"/>
      <c r="AH1142" s="36"/>
      <c r="AI1142" s="36"/>
      <c r="AJ1142" s="36"/>
      <c r="AK1142" s="36"/>
      <c r="AL1142" s="36"/>
    </row>
    <row r="1143" spans="22:38" ht="12" x14ac:dyDescent="0.2">
      <c r="V1143" s="36"/>
      <c r="W1143" s="36"/>
      <c r="X1143" s="36"/>
      <c r="Y1143" s="36"/>
      <c r="Z1143" s="36"/>
      <c r="AA1143" s="36"/>
      <c r="AB1143" s="36"/>
      <c r="AC1143" s="36"/>
      <c r="AD1143" s="36"/>
      <c r="AE1143" s="36"/>
      <c r="AF1143" s="36"/>
      <c r="AG1143" s="36"/>
      <c r="AH1143" s="36"/>
      <c r="AI1143" s="36"/>
      <c r="AJ1143" s="36"/>
      <c r="AK1143" s="36"/>
      <c r="AL1143" s="36"/>
    </row>
    <row r="1144" spans="22:38" ht="12" x14ac:dyDescent="0.2">
      <c r="V1144" s="36"/>
      <c r="W1144" s="36"/>
      <c r="X1144" s="36"/>
      <c r="Y1144" s="36"/>
      <c r="Z1144" s="36"/>
      <c r="AA1144" s="36"/>
      <c r="AB1144" s="36"/>
      <c r="AC1144" s="36"/>
      <c r="AD1144" s="36"/>
      <c r="AE1144" s="36"/>
      <c r="AF1144" s="36"/>
      <c r="AG1144" s="36"/>
      <c r="AH1144" s="36"/>
      <c r="AI1144" s="36"/>
      <c r="AJ1144" s="36"/>
      <c r="AK1144" s="36"/>
      <c r="AL1144" s="36"/>
    </row>
    <row r="1145" spans="22:38" ht="12" x14ac:dyDescent="0.2">
      <c r="V1145" s="36"/>
      <c r="W1145" s="36"/>
      <c r="X1145" s="36"/>
      <c r="Y1145" s="36"/>
      <c r="Z1145" s="36"/>
      <c r="AA1145" s="36"/>
      <c r="AB1145" s="36"/>
      <c r="AC1145" s="36"/>
      <c r="AD1145" s="36"/>
      <c r="AE1145" s="36"/>
      <c r="AF1145" s="36"/>
      <c r="AG1145" s="36"/>
      <c r="AH1145" s="36"/>
      <c r="AI1145" s="36"/>
      <c r="AJ1145" s="36"/>
      <c r="AK1145" s="36"/>
      <c r="AL1145" s="36"/>
    </row>
    <row r="1146" spans="22:38" ht="12" x14ac:dyDescent="0.2">
      <c r="V1146" s="36"/>
      <c r="W1146" s="36"/>
      <c r="X1146" s="36"/>
      <c r="Y1146" s="36"/>
      <c r="Z1146" s="36"/>
      <c r="AA1146" s="36"/>
      <c r="AB1146" s="36"/>
      <c r="AC1146" s="36"/>
      <c r="AD1146" s="36"/>
      <c r="AE1146" s="36"/>
      <c r="AF1146" s="36"/>
      <c r="AG1146" s="36"/>
      <c r="AH1146" s="36"/>
      <c r="AI1146" s="36"/>
      <c r="AJ1146" s="36"/>
      <c r="AK1146" s="36"/>
      <c r="AL1146" s="36"/>
    </row>
    <row r="1147" spans="22:38" ht="12" x14ac:dyDescent="0.2">
      <c r="V1147" s="36"/>
      <c r="W1147" s="36"/>
      <c r="X1147" s="36"/>
      <c r="Y1147" s="36"/>
      <c r="Z1147" s="36"/>
      <c r="AA1147" s="36"/>
      <c r="AB1147" s="36"/>
      <c r="AC1147" s="36"/>
      <c r="AD1147" s="36"/>
      <c r="AE1147" s="36"/>
      <c r="AF1147" s="36"/>
      <c r="AG1147" s="36"/>
      <c r="AH1147" s="36"/>
      <c r="AI1147" s="36"/>
      <c r="AJ1147" s="36"/>
      <c r="AK1147" s="36"/>
      <c r="AL1147" s="36"/>
    </row>
    <row r="1148" spans="22:38" ht="12" x14ac:dyDescent="0.2">
      <c r="V1148" s="36"/>
      <c r="W1148" s="36"/>
      <c r="X1148" s="36"/>
      <c r="Y1148" s="36"/>
      <c r="Z1148" s="36"/>
      <c r="AA1148" s="36"/>
      <c r="AB1148" s="36"/>
      <c r="AC1148" s="36"/>
      <c r="AD1148" s="36"/>
      <c r="AE1148" s="36"/>
      <c r="AF1148" s="36"/>
      <c r="AG1148" s="36"/>
      <c r="AH1148" s="36"/>
      <c r="AI1148" s="36"/>
      <c r="AJ1148" s="36"/>
      <c r="AK1148" s="36"/>
      <c r="AL1148" s="36"/>
    </row>
    <row r="1149" spans="22:38" ht="12" x14ac:dyDescent="0.2">
      <c r="V1149" s="36"/>
      <c r="W1149" s="36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  <c r="AJ1149" s="36"/>
      <c r="AK1149" s="36"/>
      <c r="AL1149" s="36"/>
    </row>
    <row r="1150" spans="22:38" ht="12" x14ac:dyDescent="0.2">
      <c r="V1150" s="36"/>
      <c r="W1150" s="36"/>
      <c r="X1150" s="36"/>
      <c r="Y1150" s="36"/>
      <c r="Z1150" s="36"/>
      <c r="AA1150" s="36"/>
      <c r="AB1150" s="36"/>
      <c r="AC1150" s="36"/>
      <c r="AD1150" s="36"/>
      <c r="AE1150" s="36"/>
      <c r="AF1150" s="36"/>
      <c r="AG1150" s="36"/>
      <c r="AH1150" s="36"/>
      <c r="AI1150" s="36"/>
      <c r="AJ1150" s="36"/>
      <c r="AK1150" s="36"/>
      <c r="AL1150" s="36"/>
    </row>
    <row r="1151" spans="22:38" ht="12" x14ac:dyDescent="0.2">
      <c r="V1151" s="36"/>
      <c r="W1151" s="36"/>
      <c r="X1151" s="36"/>
      <c r="Y1151" s="36"/>
      <c r="Z1151" s="36"/>
      <c r="AA1151" s="36"/>
      <c r="AB1151" s="36"/>
      <c r="AC1151" s="36"/>
      <c r="AD1151" s="36"/>
      <c r="AE1151" s="36"/>
      <c r="AF1151" s="36"/>
      <c r="AG1151" s="36"/>
      <c r="AH1151" s="36"/>
      <c r="AI1151" s="36"/>
      <c r="AJ1151" s="36"/>
      <c r="AK1151" s="36"/>
      <c r="AL1151" s="36"/>
    </row>
    <row r="1152" spans="22:38" ht="12" x14ac:dyDescent="0.2">
      <c r="V1152" s="36"/>
      <c r="W1152" s="36"/>
      <c r="X1152" s="36"/>
      <c r="Y1152" s="36"/>
      <c r="Z1152" s="36"/>
      <c r="AA1152" s="36"/>
      <c r="AB1152" s="36"/>
      <c r="AC1152" s="36"/>
      <c r="AD1152" s="36"/>
      <c r="AE1152" s="36"/>
      <c r="AF1152" s="36"/>
      <c r="AG1152" s="36"/>
      <c r="AH1152" s="36"/>
      <c r="AI1152" s="36"/>
      <c r="AJ1152" s="36"/>
      <c r="AK1152" s="36"/>
      <c r="AL1152" s="36"/>
    </row>
    <row r="1153" spans="22:38" ht="12" x14ac:dyDescent="0.2">
      <c r="V1153" s="36"/>
      <c r="W1153" s="36"/>
      <c r="X1153" s="36"/>
      <c r="Y1153" s="36"/>
      <c r="Z1153" s="36"/>
      <c r="AA1153" s="36"/>
      <c r="AB1153" s="36"/>
      <c r="AC1153" s="36"/>
      <c r="AD1153" s="36"/>
      <c r="AE1153" s="36"/>
      <c r="AF1153" s="36"/>
      <c r="AG1153" s="36"/>
      <c r="AH1153" s="36"/>
      <c r="AI1153" s="36"/>
      <c r="AJ1153" s="36"/>
      <c r="AK1153" s="36"/>
      <c r="AL1153" s="36"/>
    </row>
    <row r="1154" spans="22:38" ht="12" x14ac:dyDescent="0.2">
      <c r="V1154" s="36"/>
      <c r="W1154" s="36"/>
      <c r="X1154" s="36"/>
      <c r="Y1154" s="36"/>
      <c r="Z1154" s="36"/>
      <c r="AA1154" s="36"/>
      <c r="AB1154" s="36"/>
      <c r="AC1154" s="36"/>
      <c r="AD1154" s="36"/>
      <c r="AE1154" s="36"/>
      <c r="AF1154" s="36"/>
      <c r="AG1154" s="36"/>
      <c r="AH1154" s="36"/>
      <c r="AI1154" s="36"/>
      <c r="AJ1154" s="36"/>
      <c r="AK1154" s="36"/>
      <c r="AL1154" s="36"/>
    </row>
    <row r="1155" spans="22:38" ht="12" x14ac:dyDescent="0.2">
      <c r="V1155" s="36"/>
      <c r="W1155" s="36"/>
      <c r="X1155" s="36"/>
      <c r="Y1155" s="36"/>
      <c r="Z1155" s="36"/>
      <c r="AA1155" s="36"/>
      <c r="AB1155" s="36"/>
      <c r="AC1155" s="36"/>
      <c r="AD1155" s="36"/>
      <c r="AE1155" s="36"/>
      <c r="AF1155" s="36"/>
      <c r="AG1155" s="36"/>
      <c r="AH1155" s="36"/>
      <c r="AI1155" s="36"/>
      <c r="AJ1155" s="36"/>
      <c r="AK1155" s="36"/>
      <c r="AL1155" s="36"/>
    </row>
    <row r="1156" spans="22:38" ht="12" x14ac:dyDescent="0.2">
      <c r="V1156" s="36"/>
      <c r="W1156" s="36"/>
      <c r="X1156" s="36"/>
      <c r="Y1156" s="36"/>
      <c r="Z1156" s="36"/>
      <c r="AA1156" s="36"/>
      <c r="AB1156" s="36"/>
      <c r="AC1156" s="36"/>
      <c r="AD1156" s="36"/>
      <c r="AE1156" s="36"/>
      <c r="AF1156" s="36"/>
      <c r="AG1156" s="36"/>
      <c r="AH1156" s="36"/>
      <c r="AI1156" s="36"/>
      <c r="AJ1156" s="36"/>
      <c r="AK1156" s="36"/>
      <c r="AL1156" s="36"/>
    </row>
    <row r="1157" spans="22:38" ht="12" x14ac:dyDescent="0.2">
      <c r="V1157" s="36"/>
      <c r="W1157" s="36"/>
      <c r="X1157" s="36"/>
      <c r="Y1157" s="36"/>
      <c r="Z1157" s="36"/>
      <c r="AA1157" s="36"/>
      <c r="AB1157" s="36"/>
      <c r="AC1157" s="36"/>
      <c r="AD1157" s="36"/>
      <c r="AE1157" s="36"/>
      <c r="AF1157" s="36"/>
      <c r="AG1157" s="36"/>
      <c r="AH1157" s="36"/>
      <c r="AI1157" s="36"/>
      <c r="AJ1157" s="36"/>
      <c r="AK1157" s="36"/>
      <c r="AL1157" s="36"/>
    </row>
    <row r="1158" spans="22:38" ht="12" x14ac:dyDescent="0.2">
      <c r="V1158" s="36"/>
      <c r="W1158" s="36"/>
      <c r="X1158" s="36"/>
      <c r="Y1158" s="36"/>
      <c r="Z1158" s="36"/>
      <c r="AA1158" s="36"/>
      <c r="AB1158" s="36"/>
      <c r="AC1158" s="36"/>
      <c r="AD1158" s="36"/>
      <c r="AE1158" s="36"/>
      <c r="AF1158" s="36"/>
      <c r="AG1158" s="36"/>
      <c r="AH1158" s="36"/>
      <c r="AI1158" s="36"/>
      <c r="AJ1158" s="36"/>
      <c r="AK1158" s="36"/>
      <c r="AL1158" s="36"/>
    </row>
    <row r="1159" spans="22:38" ht="12" x14ac:dyDescent="0.2">
      <c r="V1159" s="36"/>
      <c r="W1159" s="36"/>
      <c r="X1159" s="36"/>
      <c r="Y1159" s="36"/>
      <c r="Z1159" s="36"/>
      <c r="AA1159" s="36"/>
      <c r="AB1159" s="36"/>
      <c r="AC1159" s="36"/>
      <c r="AD1159" s="36"/>
      <c r="AE1159" s="36"/>
      <c r="AF1159" s="36"/>
      <c r="AG1159" s="36"/>
      <c r="AH1159" s="36"/>
      <c r="AI1159" s="36"/>
      <c r="AJ1159" s="36"/>
      <c r="AK1159" s="36"/>
      <c r="AL1159" s="36"/>
    </row>
    <row r="1160" spans="22:38" ht="12" x14ac:dyDescent="0.2">
      <c r="V1160" s="36"/>
      <c r="W1160" s="36"/>
      <c r="X1160" s="36"/>
      <c r="Y1160" s="36"/>
      <c r="Z1160" s="36"/>
      <c r="AA1160" s="36"/>
      <c r="AB1160" s="36"/>
      <c r="AC1160" s="36"/>
      <c r="AD1160" s="36"/>
      <c r="AE1160" s="36"/>
      <c r="AF1160" s="36"/>
      <c r="AG1160" s="36"/>
      <c r="AH1160" s="36"/>
      <c r="AI1160" s="36"/>
      <c r="AJ1160" s="36"/>
      <c r="AK1160" s="36"/>
      <c r="AL1160" s="36"/>
    </row>
    <row r="1161" spans="22:38" ht="12" x14ac:dyDescent="0.2">
      <c r="V1161" s="36"/>
      <c r="W1161" s="36"/>
      <c r="X1161" s="36"/>
      <c r="Y1161" s="36"/>
      <c r="Z1161" s="36"/>
      <c r="AA1161" s="36"/>
      <c r="AB1161" s="36"/>
      <c r="AC1161" s="36"/>
      <c r="AD1161" s="36"/>
      <c r="AE1161" s="36"/>
      <c r="AF1161" s="36"/>
      <c r="AG1161" s="36"/>
      <c r="AH1161" s="36"/>
      <c r="AI1161" s="36"/>
      <c r="AJ1161" s="36"/>
      <c r="AK1161" s="36"/>
      <c r="AL1161" s="36"/>
    </row>
    <row r="1162" spans="22:38" ht="12" x14ac:dyDescent="0.2">
      <c r="V1162" s="36"/>
      <c r="W1162" s="36"/>
      <c r="X1162" s="36"/>
      <c r="Y1162" s="36"/>
      <c r="Z1162" s="36"/>
      <c r="AA1162" s="36"/>
      <c r="AB1162" s="36"/>
      <c r="AC1162" s="36"/>
      <c r="AD1162" s="36"/>
      <c r="AE1162" s="36"/>
      <c r="AF1162" s="36"/>
      <c r="AG1162" s="36"/>
      <c r="AH1162" s="36"/>
      <c r="AI1162" s="36"/>
      <c r="AJ1162" s="36"/>
      <c r="AK1162" s="36"/>
      <c r="AL1162" s="36"/>
    </row>
    <row r="1163" spans="22:38" ht="12" x14ac:dyDescent="0.2">
      <c r="V1163" s="36"/>
      <c r="W1163" s="36"/>
      <c r="X1163" s="36"/>
      <c r="Y1163" s="36"/>
      <c r="Z1163" s="36"/>
      <c r="AA1163" s="36"/>
      <c r="AB1163" s="36"/>
      <c r="AC1163" s="36"/>
      <c r="AD1163" s="36"/>
      <c r="AE1163" s="36"/>
      <c r="AF1163" s="36"/>
      <c r="AG1163" s="36"/>
      <c r="AH1163" s="36"/>
      <c r="AI1163" s="36"/>
      <c r="AJ1163" s="36"/>
      <c r="AK1163" s="36"/>
      <c r="AL1163" s="36"/>
    </row>
    <row r="1164" spans="22:38" ht="12" x14ac:dyDescent="0.2">
      <c r="V1164" s="36"/>
      <c r="W1164" s="36"/>
      <c r="X1164" s="36"/>
      <c r="Y1164" s="36"/>
      <c r="Z1164" s="36"/>
      <c r="AA1164" s="36"/>
      <c r="AB1164" s="36"/>
      <c r="AC1164" s="36"/>
      <c r="AD1164" s="36"/>
      <c r="AE1164" s="36"/>
      <c r="AF1164" s="36"/>
      <c r="AG1164" s="36"/>
      <c r="AH1164" s="36"/>
      <c r="AI1164" s="36"/>
      <c r="AJ1164" s="36"/>
      <c r="AK1164" s="36"/>
      <c r="AL1164" s="36"/>
    </row>
    <row r="1165" spans="22:38" ht="12" x14ac:dyDescent="0.2">
      <c r="V1165" s="36"/>
      <c r="W1165" s="36"/>
      <c r="X1165" s="36"/>
      <c r="Y1165" s="36"/>
      <c r="Z1165" s="36"/>
      <c r="AA1165" s="36"/>
      <c r="AB1165" s="36"/>
      <c r="AC1165" s="36"/>
      <c r="AD1165" s="36"/>
      <c r="AE1165" s="36"/>
      <c r="AF1165" s="36"/>
      <c r="AG1165" s="36"/>
      <c r="AH1165" s="36"/>
      <c r="AI1165" s="36"/>
      <c r="AJ1165" s="36"/>
      <c r="AK1165" s="36"/>
      <c r="AL1165" s="36"/>
    </row>
    <row r="1166" spans="22:38" ht="12" x14ac:dyDescent="0.2">
      <c r="V1166" s="36"/>
      <c r="W1166" s="36"/>
      <c r="X1166" s="36"/>
      <c r="Y1166" s="36"/>
      <c r="Z1166" s="36"/>
      <c r="AA1166" s="36"/>
      <c r="AB1166" s="36"/>
      <c r="AC1166" s="36"/>
      <c r="AD1166" s="36"/>
      <c r="AE1166" s="36"/>
      <c r="AF1166" s="36"/>
      <c r="AG1166" s="36"/>
      <c r="AH1166" s="36"/>
      <c r="AI1166" s="36"/>
      <c r="AJ1166" s="36"/>
      <c r="AK1166" s="36"/>
      <c r="AL1166" s="36"/>
    </row>
    <row r="1167" spans="22:38" ht="12" x14ac:dyDescent="0.2">
      <c r="V1167" s="36"/>
      <c r="W1167" s="36"/>
      <c r="X1167" s="36"/>
      <c r="Y1167" s="36"/>
      <c r="Z1167" s="36"/>
      <c r="AA1167" s="36"/>
      <c r="AB1167" s="36"/>
      <c r="AC1167" s="36"/>
      <c r="AD1167" s="36"/>
      <c r="AE1167" s="36"/>
      <c r="AF1167" s="36"/>
      <c r="AG1167" s="36"/>
      <c r="AH1167" s="36"/>
      <c r="AI1167" s="36"/>
      <c r="AJ1167" s="36"/>
      <c r="AK1167" s="36"/>
      <c r="AL1167" s="36"/>
    </row>
    <row r="1168" spans="22:38" ht="12" x14ac:dyDescent="0.2">
      <c r="V1168" s="36"/>
      <c r="W1168" s="36"/>
      <c r="X1168" s="36"/>
      <c r="Y1168" s="36"/>
      <c r="Z1168" s="36"/>
      <c r="AA1168" s="36"/>
      <c r="AB1168" s="36"/>
      <c r="AC1168" s="36"/>
      <c r="AD1168" s="36"/>
      <c r="AE1168" s="36"/>
      <c r="AF1168" s="36"/>
      <c r="AG1168" s="36"/>
      <c r="AH1168" s="36"/>
      <c r="AI1168" s="36"/>
      <c r="AJ1168" s="36"/>
      <c r="AK1168" s="36"/>
      <c r="AL1168" s="36"/>
    </row>
    <row r="1169" spans="22:38" ht="12" x14ac:dyDescent="0.2">
      <c r="V1169" s="36"/>
      <c r="W1169" s="36"/>
      <c r="X1169" s="36"/>
      <c r="Y1169" s="36"/>
      <c r="Z1169" s="36"/>
      <c r="AA1169" s="36"/>
      <c r="AB1169" s="36"/>
      <c r="AC1169" s="36"/>
      <c r="AD1169" s="36"/>
      <c r="AE1169" s="36"/>
      <c r="AF1169" s="36"/>
      <c r="AG1169" s="36"/>
      <c r="AH1169" s="36"/>
      <c r="AI1169" s="36"/>
      <c r="AJ1169" s="36"/>
      <c r="AK1169" s="36"/>
      <c r="AL1169" s="36"/>
    </row>
    <row r="1170" spans="22:38" ht="12" x14ac:dyDescent="0.2">
      <c r="V1170" s="36"/>
      <c r="W1170" s="36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  <c r="AJ1170" s="36"/>
      <c r="AK1170" s="36"/>
      <c r="AL1170" s="36"/>
    </row>
    <row r="1171" spans="22:38" ht="12" x14ac:dyDescent="0.2">
      <c r="V1171" s="36"/>
      <c r="W1171" s="36"/>
      <c r="X1171" s="36"/>
      <c r="Y1171" s="36"/>
      <c r="Z1171" s="36"/>
      <c r="AA1171" s="36"/>
      <c r="AB1171" s="36"/>
      <c r="AC1171" s="36"/>
      <c r="AD1171" s="36"/>
      <c r="AE1171" s="36"/>
      <c r="AF1171" s="36"/>
      <c r="AG1171" s="36"/>
      <c r="AH1171" s="36"/>
      <c r="AI1171" s="36"/>
      <c r="AJ1171" s="36"/>
      <c r="AK1171" s="36"/>
      <c r="AL1171" s="36"/>
    </row>
    <row r="1172" spans="22:38" ht="12" x14ac:dyDescent="0.2">
      <c r="V1172" s="36"/>
      <c r="W1172" s="36"/>
      <c r="X1172" s="36"/>
      <c r="Y1172" s="36"/>
      <c r="Z1172" s="36"/>
      <c r="AA1172" s="36"/>
      <c r="AB1172" s="36"/>
      <c r="AC1172" s="36"/>
      <c r="AD1172" s="36"/>
      <c r="AE1172" s="36"/>
      <c r="AF1172" s="36"/>
      <c r="AG1172" s="36"/>
      <c r="AH1172" s="36"/>
      <c r="AI1172" s="36"/>
      <c r="AJ1172" s="36"/>
      <c r="AK1172" s="36"/>
      <c r="AL1172" s="36"/>
    </row>
    <row r="1173" spans="22:38" ht="12" x14ac:dyDescent="0.2">
      <c r="V1173" s="36"/>
      <c r="W1173" s="36"/>
      <c r="X1173" s="36"/>
      <c r="Y1173" s="36"/>
      <c r="Z1173" s="36"/>
      <c r="AA1173" s="36"/>
      <c r="AB1173" s="36"/>
      <c r="AC1173" s="36"/>
      <c r="AD1173" s="36"/>
      <c r="AE1173" s="36"/>
      <c r="AF1173" s="36"/>
      <c r="AG1173" s="36"/>
      <c r="AH1173" s="36"/>
      <c r="AI1173" s="36"/>
      <c r="AJ1173" s="36"/>
      <c r="AK1173" s="36"/>
      <c r="AL1173" s="36"/>
    </row>
    <row r="1174" spans="22:38" ht="12" x14ac:dyDescent="0.2">
      <c r="V1174" s="36"/>
      <c r="W1174" s="36"/>
      <c r="X1174" s="36"/>
      <c r="Y1174" s="36"/>
      <c r="Z1174" s="36"/>
      <c r="AA1174" s="36"/>
      <c r="AB1174" s="36"/>
      <c r="AC1174" s="36"/>
      <c r="AD1174" s="36"/>
      <c r="AE1174" s="36"/>
      <c r="AF1174" s="36"/>
      <c r="AG1174" s="36"/>
      <c r="AH1174" s="36"/>
      <c r="AI1174" s="36"/>
      <c r="AJ1174" s="36"/>
      <c r="AK1174" s="36"/>
      <c r="AL1174" s="36"/>
    </row>
    <row r="1175" spans="22:38" ht="12" x14ac:dyDescent="0.2">
      <c r="V1175" s="36"/>
      <c r="W1175" s="36"/>
      <c r="X1175" s="36"/>
      <c r="Y1175" s="36"/>
      <c r="Z1175" s="36"/>
      <c r="AA1175" s="36"/>
      <c r="AB1175" s="36"/>
      <c r="AC1175" s="36"/>
      <c r="AD1175" s="36"/>
      <c r="AE1175" s="36"/>
      <c r="AF1175" s="36"/>
      <c r="AG1175" s="36"/>
      <c r="AH1175" s="36"/>
      <c r="AI1175" s="36"/>
      <c r="AJ1175" s="36"/>
      <c r="AK1175" s="36"/>
      <c r="AL1175" s="36"/>
    </row>
    <row r="1176" spans="22:38" ht="12" x14ac:dyDescent="0.2">
      <c r="V1176" s="36"/>
      <c r="W1176" s="36"/>
      <c r="X1176" s="36"/>
      <c r="Y1176" s="36"/>
      <c r="Z1176" s="36"/>
      <c r="AA1176" s="36"/>
      <c r="AB1176" s="36"/>
      <c r="AC1176" s="36"/>
      <c r="AD1176" s="36"/>
      <c r="AE1176" s="36"/>
      <c r="AF1176" s="36"/>
      <c r="AG1176" s="36"/>
      <c r="AH1176" s="36"/>
      <c r="AI1176" s="36"/>
      <c r="AJ1176" s="36"/>
      <c r="AK1176" s="36"/>
      <c r="AL1176" s="36"/>
    </row>
    <row r="1177" spans="22:38" ht="12" x14ac:dyDescent="0.2">
      <c r="V1177" s="36"/>
      <c r="W1177" s="36"/>
      <c r="X1177" s="36"/>
      <c r="Y1177" s="36"/>
      <c r="Z1177" s="36"/>
      <c r="AA1177" s="36"/>
      <c r="AB1177" s="36"/>
      <c r="AC1177" s="36"/>
      <c r="AD1177" s="36"/>
      <c r="AE1177" s="36"/>
      <c r="AF1177" s="36"/>
      <c r="AG1177" s="36"/>
      <c r="AH1177" s="36"/>
      <c r="AI1177" s="36"/>
      <c r="AJ1177" s="36"/>
      <c r="AK1177" s="36"/>
      <c r="AL1177" s="36"/>
    </row>
    <row r="1178" spans="22:38" ht="12" x14ac:dyDescent="0.2">
      <c r="V1178" s="36"/>
      <c r="W1178" s="36"/>
      <c r="X1178" s="36"/>
      <c r="Y1178" s="36"/>
      <c r="Z1178" s="36"/>
      <c r="AA1178" s="36"/>
      <c r="AB1178" s="36"/>
      <c r="AC1178" s="36"/>
      <c r="AD1178" s="36"/>
      <c r="AE1178" s="36"/>
      <c r="AF1178" s="36"/>
      <c r="AG1178" s="36"/>
      <c r="AH1178" s="36"/>
      <c r="AI1178" s="36"/>
      <c r="AJ1178" s="36"/>
      <c r="AK1178" s="36"/>
      <c r="AL1178" s="36"/>
    </row>
    <row r="1179" spans="22:38" ht="12" x14ac:dyDescent="0.2">
      <c r="V1179" s="36"/>
      <c r="W1179" s="36"/>
      <c r="X1179" s="36"/>
      <c r="Y1179" s="36"/>
      <c r="Z1179" s="36"/>
      <c r="AA1179" s="36"/>
      <c r="AB1179" s="36"/>
      <c r="AC1179" s="36"/>
      <c r="AD1179" s="36"/>
      <c r="AE1179" s="36"/>
      <c r="AF1179" s="36"/>
      <c r="AG1179" s="36"/>
      <c r="AH1179" s="36"/>
      <c r="AI1179" s="36"/>
      <c r="AJ1179" s="36"/>
      <c r="AK1179" s="36"/>
      <c r="AL1179" s="36"/>
    </row>
    <row r="1180" spans="22:38" ht="12" x14ac:dyDescent="0.2">
      <c r="V1180" s="36"/>
      <c r="W1180" s="36"/>
      <c r="X1180" s="36"/>
      <c r="Y1180" s="36"/>
      <c r="Z1180" s="36"/>
      <c r="AA1180" s="36"/>
      <c r="AB1180" s="36"/>
      <c r="AC1180" s="36"/>
      <c r="AD1180" s="36"/>
      <c r="AE1180" s="36"/>
      <c r="AF1180" s="36"/>
      <c r="AG1180" s="36"/>
      <c r="AH1180" s="36"/>
      <c r="AI1180" s="36"/>
      <c r="AJ1180" s="36"/>
      <c r="AK1180" s="36"/>
      <c r="AL1180" s="36"/>
    </row>
    <row r="1181" spans="22:38" ht="12" x14ac:dyDescent="0.2">
      <c r="V1181" s="36"/>
      <c r="W1181" s="36"/>
      <c r="X1181" s="36"/>
      <c r="Y1181" s="36"/>
      <c r="Z1181" s="36"/>
      <c r="AA1181" s="36"/>
      <c r="AB1181" s="36"/>
      <c r="AC1181" s="36"/>
      <c r="AD1181" s="36"/>
      <c r="AE1181" s="36"/>
      <c r="AF1181" s="36"/>
      <c r="AG1181" s="36"/>
      <c r="AH1181" s="36"/>
      <c r="AI1181" s="36"/>
      <c r="AJ1181" s="36"/>
      <c r="AK1181" s="36"/>
      <c r="AL1181" s="36"/>
    </row>
    <row r="1182" spans="22:38" ht="12" x14ac:dyDescent="0.2">
      <c r="V1182" s="36"/>
      <c r="W1182" s="36"/>
      <c r="X1182" s="36"/>
      <c r="Y1182" s="36"/>
      <c r="Z1182" s="36"/>
      <c r="AA1182" s="36"/>
      <c r="AB1182" s="36"/>
      <c r="AC1182" s="36"/>
      <c r="AD1182" s="36"/>
      <c r="AE1182" s="36"/>
      <c r="AF1182" s="36"/>
      <c r="AG1182" s="36"/>
      <c r="AH1182" s="36"/>
      <c r="AI1182" s="36"/>
      <c r="AJ1182" s="36"/>
      <c r="AK1182" s="36"/>
      <c r="AL1182" s="36"/>
    </row>
    <row r="1183" spans="22:38" ht="12" x14ac:dyDescent="0.2">
      <c r="V1183" s="36"/>
      <c r="W1183" s="36"/>
      <c r="X1183" s="36"/>
      <c r="Y1183" s="36"/>
      <c r="Z1183" s="36"/>
      <c r="AA1183" s="36"/>
      <c r="AB1183" s="36"/>
      <c r="AC1183" s="36"/>
      <c r="AD1183" s="36"/>
      <c r="AE1183" s="36"/>
      <c r="AF1183" s="36"/>
      <c r="AG1183" s="36"/>
      <c r="AH1183" s="36"/>
      <c r="AI1183" s="36"/>
      <c r="AJ1183" s="36"/>
      <c r="AK1183" s="36"/>
      <c r="AL1183" s="36"/>
    </row>
    <row r="1184" spans="22:38" ht="12" x14ac:dyDescent="0.2">
      <c r="V1184" s="36"/>
      <c r="W1184" s="36"/>
      <c r="X1184" s="36"/>
      <c r="Y1184" s="36"/>
      <c r="Z1184" s="36"/>
      <c r="AA1184" s="36"/>
      <c r="AB1184" s="36"/>
      <c r="AC1184" s="36"/>
      <c r="AD1184" s="36"/>
      <c r="AE1184" s="36"/>
      <c r="AF1184" s="36"/>
      <c r="AG1184" s="36"/>
      <c r="AH1184" s="36"/>
      <c r="AI1184" s="36"/>
      <c r="AJ1184" s="36"/>
      <c r="AK1184" s="36"/>
      <c r="AL1184" s="36"/>
    </row>
    <row r="1185" spans="22:38" ht="12" x14ac:dyDescent="0.2">
      <c r="V1185" s="36"/>
      <c r="W1185" s="36"/>
      <c r="X1185" s="36"/>
      <c r="Y1185" s="36"/>
      <c r="Z1185" s="36"/>
      <c r="AA1185" s="36"/>
      <c r="AB1185" s="36"/>
      <c r="AC1185" s="36"/>
      <c r="AD1185" s="36"/>
      <c r="AE1185" s="36"/>
      <c r="AF1185" s="36"/>
      <c r="AG1185" s="36"/>
      <c r="AH1185" s="36"/>
      <c r="AI1185" s="36"/>
      <c r="AJ1185" s="36"/>
      <c r="AK1185" s="36"/>
      <c r="AL1185" s="36"/>
    </row>
    <row r="1186" spans="22:38" ht="12" x14ac:dyDescent="0.2">
      <c r="V1186" s="36"/>
      <c r="W1186" s="36"/>
      <c r="X1186" s="36"/>
      <c r="Y1186" s="36"/>
      <c r="Z1186" s="36"/>
      <c r="AA1186" s="36"/>
      <c r="AB1186" s="36"/>
      <c r="AC1186" s="36"/>
      <c r="AD1186" s="36"/>
      <c r="AE1186" s="36"/>
      <c r="AF1186" s="36"/>
      <c r="AG1186" s="36"/>
      <c r="AH1186" s="36"/>
      <c r="AI1186" s="36"/>
      <c r="AJ1186" s="36"/>
      <c r="AK1186" s="36"/>
      <c r="AL1186" s="36"/>
    </row>
    <row r="1187" spans="22:38" ht="12" x14ac:dyDescent="0.2">
      <c r="V1187" s="36"/>
      <c r="W1187" s="36"/>
      <c r="X1187" s="36"/>
      <c r="Y1187" s="36"/>
      <c r="Z1187" s="36"/>
      <c r="AA1187" s="36"/>
      <c r="AB1187" s="36"/>
      <c r="AC1187" s="36"/>
      <c r="AD1187" s="36"/>
      <c r="AE1187" s="36"/>
      <c r="AF1187" s="36"/>
      <c r="AG1187" s="36"/>
      <c r="AH1187" s="36"/>
      <c r="AI1187" s="36"/>
      <c r="AJ1187" s="36"/>
      <c r="AK1187" s="36"/>
      <c r="AL1187" s="36"/>
    </row>
    <row r="1188" spans="22:38" ht="12" x14ac:dyDescent="0.2">
      <c r="V1188" s="36"/>
      <c r="W1188" s="36"/>
      <c r="X1188" s="36"/>
      <c r="Y1188" s="36"/>
      <c r="Z1188" s="36"/>
      <c r="AA1188" s="36"/>
      <c r="AB1188" s="36"/>
      <c r="AC1188" s="36"/>
      <c r="AD1188" s="36"/>
      <c r="AE1188" s="36"/>
      <c r="AF1188" s="36"/>
      <c r="AG1188" s="36"/>
      <c r="AH1188" s="36"/>
      <c r="AI1188" s="36"/>
      <c r="AJ1188" s="36"/>
      <c r="AK1188" s="36"/>
      <c r="AL1188" s="36"/>
    </row>
    <row r="1189" spans="22:38" ht="12" x14ac:dyDescent="0.2">
      <c r="V1189" s="36"/>
      <c r="W1189" s="36"/>
      <c r="X1189" s="36"/>
      <c r="Y1189" s="36"/>
      <c r="Z1189" s="36"/>
      <c r="AA1189" s="36"/>
      <c r="AB1189" s="36"/>
      <c r="AC1189" s="36"/>
      <c r="AD1189" s="36"/>
      <c r="AE1189" s="36"/>
      <c r="AF1189" s="36"/>
      <c r="AG1189" s="36"/>
      <c r="AH1189" s="36"/>
      <c r="AI1189" s="36"/>
      <c r="AJ1189" s="36"/>
      <c r="AK1189" s="36"/>
      <c r="AL1189" s="36"/>
    </row>
    <row r="1190" spans="22:38" ht="12" x14ac:dyDescent="0.2">
      <c r="V1190" s="36"/>
      <c r="W1190" s="36"/>
      <c r="X1190" s="36"/>
      <c r="Y1190" s="36"/>
      <c r="Z1190" s="36"/>
      <c r="AA1190" s="36"/>
      <c r="AB1190" s="36"/>
      <c r="AC1190" s="36"/>
      <c r="AD1190" s="36"/>
      <c r="AE1190" s="36"/>
      <c r="AF1190" s="36"/>
      <c r="AG1190" s="36"/>
      <c r="AH1190" s="36"/>
      <c r="AI1190" s="36"/>
      <c r="AJ1190" s="36"/>
      <c r="AK1190" s="36"/>
      <c r="AL1190" s="36"/>
    </row>
    <row r="1191" spans="22:38" ht="12" x14ac:dyDescent="0.2">
      <c r="V1191" s="36"/>
      <c r="W1191" s="36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  <c r="AJ1191" s="36"/>
      <c r="AK1191" s="36"/>
      <c r="AL1191" s="36"/>
    </row>
    <row r="1192" spans="22:38" ht="12" x14ac:dyDescent="0.2">
      <c r="V1192" s="36"/>
      <c r="W1192" s="36"/>
      <c r="X1192" s="36"/>
      <c r="Y1192" s="36"/>
      <c r="Z1192" s="36"/>
      <c r="AA1192" s="36"/>
      <c r="AB1192" s="36"/>
      <c r="AC1192" s="36"/>
      <c r="AD1192" s="36"/>
      <c r="AE1192" s="36"/>
      <c r="AF1192" s="36"/>
      <c r="AG1192" s="36"/>
      <c r="AH1192" s="36"/>
      <c r="AI1192" s="36"/>
      <c r="AJ1192" s="36"/>
      <c r="AK1192" s="36"/>
      <c r="AL1192" s="36"/>
    </row>
    <row r="1193" spans="22:38" ht="12" x14ac:dyDescent="0.2">
      <c r="V1193" s="36"/>
      <c r="W1193" s="36"/>
      <c r="X1193" s="36"/>
      <c r="Y1193" s="36"/>
      <c r="Z1193" s="36"/>
      <c r="AA1193" s="36"/>
      <c r="AB1193" s="36"/>
      <c r="AC1193" s="36"/>
      <c r="AD1193" s="36"/>
      <c r="AE1193" s="36"/>
      <c r="AF1193" s="36"/>
      <c r="AG1193" s="36"/>
      <c r="AH1193" s="36"/>
      <c r="AI1193" s="36"/>
      <c r="AJ1193" s="36"/>
      <c r="AK1193" s="36"/>
      <c r="AL1193" s="36"/>
    </row>
    <row r="1194" spans="22:38" ht="12" x14ac:dyDescent="0.2">
      <c r="V1194" s="36"/>
      <c r="W1194" s="36"/>
      <c r="X1194" s="36"/>
      <c r="Y1194" s="36"/>
      <c r="Z1194" s="36"/>
      <c r="AA1194" s="36"/>
      <c r="AB1194" s="36"/>
      <c r="AC1194" s="36"/>
      <c r="AD1194" s="36"/>
      <c r="AE1194" s="36"/>
      <c r="AF1194" s="36"/>
      <c r="AG1194" s="36"/>
      <c r="AH1194" s="36"/>
      <c r="AI1194" s="36"/>
      <c r="AJ1194" s="36"/>
      <c r="AK1194" s="36"/>
      <c r="AL1194" s="36"/>
    </row>
    <row r="1195" spans="22:38" ht="12" x14ac:dyDescent="0.2">
      <c r="V1195" s="36"/>
      <c r="W1195" s="36"/>
      <c r="X1195" s="36"/>
      <c r="Y1195" s="36"/>
      <c r="Z1195" s="36"/>
      <c r="AA1195" s="36"/>
      <c r="AB1195" s="36"/>
      <c r="AC1195" s="36"/>
      <c r="AD1195" s="36"/>
      <c r="AE1195" s="36"/>
      <c r="AF1195" s="36"/>
      <c r="AG1195" s="36"/>
      <c r="AH1195" s="36"/>
      <c r="AI1195" s="36"/>
      <c r="AJ1195" s="36"/>
      <c r="AK1195" s="36"/>
      <c r="AL1195" s="36"/>
    </row>
    <row r="1196" spans="22:38" ht="12" x14ac:dyDescent="0.2">
      <c r="V1196" s="36"/>
      <c r="W1196" s="36"/>
      <c r="X1196" s="36"/>
      <c r="Y1196" s="36"/>
      <c r="Z1196" s="36"/>
      <c r="AA1196" s="36"/>
      <c r="AB1196" s="36"/>
      <c r="AC1196" s="36"/>
      <c r="AD1196" s="36"/>
      <c r="AE1196" s="36"/>
      <c r="AF1196" s="36"/>
      <c r="AG1196" s="36"/>
      <c r="AH1196" s="36"/>
      <c r="AI1196" s="36"/>
      <c r="AJ1196" s="36"/>
      <c r="AK1196" s="36"/>
      <c r="AL1196" s="36"/>
    </row>
    <row r="1197" spans="22:38" ht="12" x14ac:dyDescent="0.2">
      <c r="V1197" s="36"/>
      <c r="W1197" s="36"/>
      <c r="X1197" s="36"/>
      <c r="Y1197" s="36"/>
      <c r="Z1197" s="36"/>
      <c r="AA1197" s="36"/>
      <c r="AB1197" s="36"/>
      <c r="AC1197" s="36"/>
      <c r="AD1197" s="36"/>
      <c r="AE1197" s="36"/>
      <c r="AF1197" s="36"/>
      <c r="AG1197" s="36"/>
      <c r="AH1197" s="36"/>
      <c r="AI1197" s="36"/>
      <c r="AJ1197" s="36"/>
      <c r="AK1197" s="36"/>
      <c r="AL1197" s="36"/>
    </row>
    <row r="1198" spans="22:38" ht="12" x14ac:dyDescent="0.2">
      <c r="V1198" s="36"/>
      <c r="W1198" s="36"/>
      <c r="X1198" s="36"/>
      <c r="Y1198" s="36"/>
      <c r="Z1198" s="36"/>
      <c r="AA1198" s="36"/>
      <c r="AB1198" s="36"/>
      <c r="AC1198" s="36"/>
      <c r="AD1198" s="36"/>
      <c r="AE1198" s="36"/>
      <c r="AF1198" s="36"/>
      <c r="AG1198" s="36"/>
      <c r="AH1198" s="36"/>
      <c r="AI1198" s="36"/>
      <c r="AJ1198" s="36"/>
      <c r="AK1198" s="36"/>
      <c r="AL1198" s="36"/>
    </row>
    <row r="1199" spans="22:38" ht="12" x14ac:dyDescent="0.2">
      <c r="V1199" s="36"/>
      <c r="W1199" s="36"/>
      <c r="X1199" s="36"/>
      <c r="Y1199" s="36"/>
      <c r="Z1199" s="36"/>
      <c r="AA1199" s="36"/>
      <c r="AB1199" s="36"/>
      <c r="AC1199" s="36"/>
      <c r="AD1199" s="36"/>
      <c r="AE1199" s="36"/>
      <c r="AF1199" s="36"/>
      <c r="AG1199" s="36"/>
      <c r="AH1199" s="36"/>
      <c r="AI1199" s="36"/>
      <c r="AJ1199" s="36"/>
      <c r="AK1199" s="36"/>
      <c r="AL1199" s="36"/>
    </row>
    <row r="1200" spans="22:38" ht="12" x14ac:dyDescent="0.2">
      <c r="V1200" s="36"/>
      <c r="W1200" s="36"/>
      <c r="X1200" s="36"/>
      <c r="Y1200" s="36"/>
      <c r="Z1200" s="36"/>
      <c r="AA1200" s="36"/>
      <c r="AB1200" s="36"/>
      <c r="AC1200" s="36"/>
      <c r="AD1200" s="36"/>
      <c r="AE1200" s="36"/>
      <c r="AF1200" s="36"/>
      <c r="AG1200" s="36"/>
      <c r="AH1200" s="36"/>
      <c r="AI1200" s="36"/>
      <c r="AJ1200" s="36"/>
      <c r="AK1200" s="36"/>
      <c r="AL1200" s="36"/>
    </row>
    <row r="1201" spans="22:38" ht="12" x14ac:dyDescent="0.2">
      <c r="V1201" s="36"/>
      <c r="W1201" s="36"/>
      <c r="X1201" s="36"/>
      <c r="Y1201" s="36"/>
      <c r="Z1201" s="36"/>
      <c r="AA1201" s="36"/>
      <c r="AB1201" s="36"/>
      <c r="AC1201" s="36"/>
      <c r="AD1201" s="36"/>
      <c r="AE1201" s="36"/>
      <c r="AF1201" s="36"/>
      <c r="AG1201" s="36"/>
      <c r="AH1201" s="36"/>
      <c r="AI1201" s="36"/>
      <c r="AJ1201" s="36"/>
      <c r="AK1201" s="36"/>
      <c r="AL1201" s="36"/>
    </row>
    <row r="1202" spans="22:38" ht="12" x14ac:dyDescent="0.2">
      <c r="V1202" s="36"/>
      <c r="W1202" s="36"/>
      <c r="X1202" s="36"/>
      <c r="Y1202" s="36"/>
      <c r="Z1202" s="36"/>
      <c r="AA1202" s="36"/>
      <c r="AB1202" s="36"/>
      <c r="AC1202" s="36"/>
      <c r="AD1202" s="36"/>
      <c r="AE1202" s="36"/>
      <c r="AF1202" s="36"/>
      <c r="AG1202" s="36"/>
      <c r="AH1202" s="36"/>
      <c r="AI1202" s="36"/>
      <c r="AJ1202" s="36"/>
      <c r="AK1202" s="36"/>
      <c r="AL1202" s="36"/>
    </row>
    <row r="1203" spans="22:38" ht="12" x14ac:dyDescent="0.2">
      <c r="V1203" s="36"/>
      <c r="W1203" s="36"/>
      <c r="X1203" s="36"/>
      <c r="Y1203" s="36"/>
      <c r="Z1203" s="36"/>
      <c r="AA1203" s="36"/>
      <c r="AB1203" s="36"/>
      <c r="AC1203" s="36"/>
      <c r="AD1203" s="36"/>
      <c r="AE1203" s="36"/>
      <c r="AF1203" s="36"/>
      <c r="AG1203" s="36"/>
      <c r="AH1203" s="36"/>
      <c r="AI1203" s="36"/>
      <c r="AJ1203" s="36"/>
      <c r="AK1203" s="36"/>
      <c r="AL1203" s="36"/>
    </row>
    <row r="1204" spans="22:38" ht="12" x14ac:dyDescent="0.2">
      <c r="V1204" s="36"/>
      <c r="W1204" s="36"/>
      <c r="X1204" s="36"/>
      <c r="Y1204" s="36"/>
      <c r="Z1204" s="36"/>
      <c r="AA1204" s="36"/>
      <c r="AB1204" s="36"/>
      <c r="AC1204" s="36"/>
      <c r="AD1204" s="36"/>
      <c r="AE1204" s="36"/>
      <c r="AF1204" s="36"/>
      <c r="AG1204" s="36"/>
      <c r="AH1204" s="36"/>
      <c r="AI1204" s="36"/>
      <c r="AJ1204" s="36"/>
      <c r="AK1204" s="36"/>
      <c r="AL1204" s="36"/>
    </row>
    <row r="1205" spans="22:38" ht="12" x14ac:dyDescent="0.2">
      <c r="V1205" s="36"/>
      <c r="W1205" s="36"/>
      <c r="X1205" s="36"/>
      <c r="Y1205" s="36"/>
      <c r="Z1205" s="36"/>
      <c r="AA1205" s="36"/>
      <c r="AB1205" s="36"/>
      <c r="AC1205" s="36"/>
      <c r="AD1205" s="36"/>
      <c r="AE1205" s="36"/>
      <c r="AF1205" s="36"/>
      <c r="AG1205" s="36"/>
      <c r="AH1205" s="36"/>
      <c r="AI1205" s="36"/>
      <c r="AJ1205" s="36"/>
      <c r="AK1205" s="36"/>
      <c r="AL1205" s="36"/>
    </row>
    <row r="1206" spans="22:38" ht="12" x14ac:dyDescent="0.2">
      <c r="V1206" s="36"/>
      <c r="W1206" s="36"/>
      <c r="X1206" s="36"/>
      <c r="Y1206" s="36"/>
      <c r="Z1206" s="36"/>
      <c r="AA1206" s="36"/>
      <c r="AB1206" s="36"/>
      <c r="AC1206" s="36"/>
      <c r="AD1206" s="36"/>
      <c r="AE1206" s="36"/>
      <c r="AF1206" s="36"/>
      <c r="AG1206" s="36"/>
      <c r="AH1206" s="36"/>
      <c r="AI1206" s="36"/>
      <c r="AJ1206" s="36"/>
      <c r="AK1206" s="36"/>
      <c r="AL1206" s="36"/>
    </row>
    <row r="1207" spans="22:38" ht="12" x14ac:dyDescent="0.2">
      <c r="V1207" s="36"/>
      <c r="W1207" s="36"/>
      <c r="X1207" s="36"/>
      <c r="Y1207" s="36"/>
      <c r="Z1207" s="36"/>
      <c r="AA1207" s="36"/>
      <c r="AB1207" s="36"/>
      <c r="AC1207" s="36"/>
      <c r="AD1207" s="36"/>
      <c r="AE1207" s="36"/>
      <c r="AF1207" s="36"/>
      <c r="AG1207" s="36"/>
      <c r="AH1207" s="36"/>
      <c r="AI1207" s="36"/>
      <c r="AJ1207" s="36"/>
      <c r="AK1207" s="36"/>
      <c r="AL1207" s="36"/>
    </row>
    <row r="1208" spans="22:38" ht="12" x14ac:dyDescent="0.2">
      <c r="V1208" s="36"/>
      <c r="W1208" s="36"/>
      <c r="X1208" s="36"/>
      <c r="Y1208" s="36"/>
      <c r="Z1208" s="36"/>
      <c r="AA1208" s="36"/>
      <c r="AB1208" s="36"/>
      <c r="AC1208" s="36"/>
      <c r="AD1208" s="36"/>
      <c r="AE1208" s="36"/>
      <c r="AF1208" s="36"/>
      <c r="AG1208" s="36"/>
      <c r="AH1208" s="36"/>
      <c r="AI1208" s="36"/>
      <c r="AJ1208" s="36"/>
      <c r="AK1208" s="36"/>
      <c r="AL1208" s="36"/>
    </row>
    <row r="1209" spans="22:38" ht="12" x14ac:dyDescent="0.2">
      <c r="V1209" s="36"/>
      <c r="W1209" s="36"/>
      <c r="X1209" s="36"/>
      <c r="Y1209" s="36"/>
      <c r="Z1209" s="36"/>
      <c r="AA1209" s="36"/>
      <c r="AB1209" s="36"/>
      <c r="AC1209" s="36"/>
      <c r="AD1209" s="36"/>
      <c r="AE1209" s="36"/>
      <c r="AF1209" s="36"/>
      <c r="AG1209" s="36"/>
      <c r="AH1209" s="36"/>
      <c r="AI1209" s="36"/>
      <c r="AJ1209" s="36"/>
      <c r="AK1209" s="36"/>
      <c r="AL1209" s="36"/>
    </row>
    <row r="1210" spans="22:38" ht="12" x14ac:dyDescent="0.2">
      <c r="V1210" s="36"/>
      <c r="W1210" s="36"/>
      <c r="X1210" s="36"/>
      <c r="Y1210" s="36"/>
      <c r="Z1210" s="36"/>
      <c r="AA1210" s="36"/>
      <c r="AB1210" s="36"/>
      <c r="AC1210" s="36"/>
      <c r="AD1210" s="36"/>
      <c r="AE1210" s="36"/>
      <c r="AF1210" s="36"/>
      <c r="AG1210" s="36"/>
      <c r="AH1210" s="36"/>
      <c r="AI1210" s="36"/>
      <c r="AJ1210" s="36"/>
      <c r="AK1210" s="36"/>
      <c r="AL1210" s="36"/>
    </row>
    <row r="1211" spans="22:38" ht="12" x14ac:dyDescent="0.2">
      <c r="V1211" s="36"/>
      <c r="W1211" s="36"/>
      <c r="X1211" s="36"/>
      <c r="Y1211" s="36"/>
      <c r="Z1211" s="36"/>
      <c r="AA1211" s="36"/>
      <c r="AB1211" s="36"/>
      <c r="AC1211" s="36"/>
      <c r="AD1211" s="36"/>
      <c r="AE1211" s="36"/>
      <c r="AF1211" s="36"/>
      <c r="AG1211" s="36"/>
      <c r="AH1211" s="36"/>
      <c r="AI1211" s="36"/>
      <c r="AJ1211" s="36"/>
      <c r="AK1211" s="36"/>
      <c r="AL1211" s="36"/>
    </row>
    <row r="1212" spans="22:38" ht="12" x14ac:dyDescent="0.2">
      <c r="V1212" s="36"/>
      <c r="W1212" s="36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  <c r="AJ1212" s="36"/>
      <c r="AK1212" s="36"/>
      <c r="AL1212" s="36"/>
    </row>
    <row r="1213" spans="22:38" ht="12" x14ac:dyDescent="0.2">
      <c r="V1213" s="36"/>
      <c r="W1213" s="36"/>
      <c r="X1213" s="36"/>
      <c r="Y1213" s="36"/>
      <c r="Z1213" s="36"/>
      <c r="AA1213" s="36"/>
      <c r="AB1213" s="36"/>
      <c r="AC1213" s="36"/>
      <c r="AD1213" s="36"/>
      <c r="AE1213" s="36"/>
      <c r="AF1213" s="36"/>
      <c r="AG1213" s="36"/>
      <c r="AH1213" s="36"/>
      <c r="AI1213" s="36"/>
      <c r="AJ1213" s="36"/>
      <c r="AK1213" s="36"/>
      <c r="AL1213" s="36"/>
    </row>
    <row r="1214" spans="22:38" ht="12" x14ac:dyDescent="0.2">
      <c r="V1214" s="36"/>
      <c r="W1214" s="36"/>
      <c r="X1214" s="36"/>
      <c r="Y1214" s="36"/>
      <c r="Z1214" s="36"/>
      <c r="AA1214" s="36"/>
      <c r="AB1214" s="36"/>
      <c r="AC1214" s="36"/>
      <c r="AD1214" s="36"/>
      <c r="AE1214" s="36"/>
      <c r="AF1214" s="36"/>
      <c r="AG1214" s="36"/>
      <c r="AH1214" s="36"/>
      <c r="AI1214" s="36"/>
      <c r="AJ1214" s="36"/>
      <c r="AK1214" s="36"/>
      <c r="AL1214" s="36"/>
    </row>
    <row r="1215" spans="22:38" ht="12" x14ac:dyDescent="0.2">
      <c r="V1215" s="36"/>
      <c r="W1215" s="36"/>
      <c r="X1215" s="36"/>
      <c r="Y1215" s="36"/>
      <c r="Z1215" s="36"/>
      <c r="AA1215" s="36"/>
      <c r="AB1215" s="36"/>
      <c r="AC1215" s="36"/>
      <c r="AD1215" s="36"/>
      <c r="AE1215" s="36"/>
      <c r="AF1215" s="36"/>
      <c r="AG1215" s="36"/>
      <c r="AH1215" s="36"/>
      <c r="AI1215" s="36"/>
      <c r="AJ1215" s="36"/>
      <c r="AK1215" s="36"/>
      <c r="AL1215" s="36"/>
    </row>
    <row r="1216" spans="22:38" ht="12" x14ac:dyDescent="0.2">
      <c r="V1216" s="36"/>
      <c r="W1216" s="36"/>
      <c r="X1216" s="36"/>
      <c r="Y1216" s="36"/>
      <c r="Z1216" s="36"/>
      <c r="AA1216" s="36"/>
      <c r="AB1216" s="36"/>
      <c r="AC1216" s="36"/>
      <c r="AD1216" s="36"/>
      <c r="AE1216" s="36"/>
      <c r="AF1216" s="36"/>
      <c r="AG1216" s="36"/>
      <c r="AH1216" s="36"/>
      <c r="AI1216" s="36"/>
      <c r="AJ1216" s="36"/>
      <c r="AK1216" s="36"/>
      <c r="AL1216" s="36"/>
    </row>
    <row r="1217" spans="22:38" ht="12" x14ac:dyDescent="0.2">
      <c r="V1217" s="36"/>
      <c r="W1217" s="36"/>
      <c r="X1217" s="36"/>
      <c r="Y1217" s="36"/>
      <c r="Z1217" s="36"/>
      <c r="AA1217" s="36"/>
      <c r="AB1217" s="36"/>
      <c r="AC1217" s="36"/>
      <c r="AD1217" s="36"/>
      <c r="AE1217" s="36"/>
      <c r="AF1217" s="36"/>
      <c r="AG1217" s="36"/>
      <c r="AH1217" s="36"/>
      <c r="AI1217" s="36"/>
      <c r="AJ1217" s="36"/>
      <c r="AK1217" s="36"/>
      <c r="AL1217" s="36"/>
    </row>
    <row r="1218" spans="22:38" ht="12" x14ac:dyDescent="0.2">
      <c r="V1218" s="36"/>
      <c r="W1218" s="36"/>
      <c r="X1218" s="36"/>
      <c r="Y1218" s="36"/>
      <c r="Z1218" s="36"/>
      <c r="AA1218" s="36"/>
      <c r="AB1218" s="36"/>
      <c r="AC1218" s="36"/>
      <c r="AD1218" s="36"/>
      <c r="AE1218" s="36"/>
      <c r="AF1218" s="36"/>
      <c r="AG1218" s="36"/>
      <c r="AH1218" s="36"/>
      <c r="AI1218" s="36"/>
      <c r="AJ1218" s="36"/>
      <c r="AK1218" s="36"/>
      <c r="AL1218" s="36"/>
    </row>
    <row r="1219" spans="22:38" ht="12" x14ac:dyDescent="0.2">
      <c r="V1219" s="36"/>
      <c r="W1219" s="36"/>
      <c r="X1219" s="36"/>
      <c r="Y1219" s="36"/>
      <c r="Z1219" s="36"/>
      <c r="AA1219" s="36"/>
      <c r="AB1219" s="36"/>
      <c r="AC1219" s="36"/>
      <c r="AD1219" s="36"/>
      <c r="AE1219" s="36"/>
      <c r="AF1219" s="36"/>
      <c r="AG1219" s="36"/>
      <c r="AH1219" s="36"/>
      <c r="AI1219" s="36"/>
      <c r="AJ1219" s="36"/>
      <c r="AK1219" s="36"/>
      <c r="AL1219" s="36"/>
    </row>
    <row r="1220" spans="22:38" ht="12" x14ac:dyDescent="0.2">
      <c r="V1220" s="36"/>
      <c r="W1220" s="36"/>
      <c r="X1220" s="36"/>
      <c r="Y1220" s="36"/>
      <c r="Z1220" s="36"/>
      <c r="AA1220" s="36"/>
      <c r="AB1220" s="36"/>
      <c r="AC1220" s="36"/>
      <c r="AD1220" s="36"/>
      <c r="AE1220" s="36"/>
      <c r="AF1220" s="36"/>
      <c r="AG1220" s="36"/>
      <c r="AH1220" s="36"/>
      <c r="AI1220" s="36"/>
      <c r="AJ1220" s="36"/>
      <c r="AK1220" s="36"/>
      <c r="AL1220" s="36"/>
    </row>
    <row r="1221" spans="22:38" ht="12" x14ac:dyDescent="0.2">
      <c r="V1221" s="36"/>
      <c r="W1221" s="36"/>
      <c r="X1221" s="36"/>
      <c r="Y1221" s="36"/>
      <c r="Z1221" s="36"/>
      <c r="AA1221" s="36"/>
      <c r="AB1221" s="36"/>
      <c r="AC1221" s="36"/>
      <c r="AD1221" s="36"/>
      <c r="AE1221" s="36"/>
      <c r="AF1221" s="36"/>
      <c r="AG1221" s="36"/>
      <c r="AH1221" s="36"/>
      <c r="AI1221" s="36"/>
      <c r="AJ1221" s="36"/>
      <c r="AK1221" s="36"/>
      <c r="AL1221" s="36"/>
    </row>
    <row r="1222" spans="22:38" ht="12" x14ac:dyDescent="0.2">
      <c r="V1222" s="36"/>
      <c r="W1222" s="36"/>
      <c r="X1222" s="36"/>
      <c r="Y1222" s="36"/>
      <c r="Z1222" s="36"/>
      <c r="AA1222" s="36"/>
      <c r="AB1222" s="36"/>
      <c r="AC1222" s="36"/>
      <c r="AD1222" s="36"/>
      <c r="AE1222" s="36"/>
      <c r="AF1222" s="36"/>
      <c r="AG1222" s="36"/>
      <c r="AH1222" s="36"/>
      <c r="AI1222" s="36"/>
      <c r="AJ1222" s="36"/>
      <c r="AK1222" s="36"/>
      <c r="AL1222" s="36"/>
    </row>
    <row r="1223" spans="22:38" ht="12" x14ac:dyDescent="0.2">
      <c r="V1223" s="36"/>
      <c r="W1223" s="36"/>
      <c r="X1223" s="36"/>
      <c r="Y1223" s="36"/>
      <c r="Z1223" s="36"/>
      <c r="AA1223" s="36"/>
      <c r="AB1223" s="36"/>
      <c r="AC1223" s="36"/>
      <c r="AD1223" s="36"/>
      <c r="AE1223" s="36"/>
      <c r="AF1223" s="36"/>
      <c r="AG1223" s="36"/>
      <c r="AH1223" s="36"/>
      <c r="AI1223" s="36"/>
      <c r="AJ1223" s="36"/>
      <c r="AK1223" s="36"/>
      <c r="AL1223" s="36"/>
    </row>
    <row r="1224" spans="22:38" ht="12" x14ac:dyDescent="0.2">
      <c r="V1224" s="36"/>
      <c r="W1224" s="36"/>
      <c r="X1224" s="36"/>
      <c r="Y1224" s="36"/>
      <c r="Z1224" s="36"/>
      <c r="AA1224" s="36"/>
      <c r="AB1224" s="36"/>
      <c r="AC1224" s="36"/>
      <c r="AD1224" s="36"/>
      <c r="AE1224" s="36"/>
      <c r="AF1224" s="36"/>
      <c r="AG1224" s="36"/>
      <c r="AH1224" s="36"/>
      <c r="AI1224" s="36"/>
      <c r="AJ1224" s="36"/>
      <c r="AK1224" s="36"/>
      <c r="AL1224" s="36"/>
    </row>
    <row r="1225" spans="22:38" ht="12" x14ac:dyDescent="0.2">
      <c r="V1225" s="36"/>
      <c r="W1225" s="36"/>
      <c r="X1225" s="36"/>
      <c r="Y1225" s="36"/>
      <c r="Z1225" s="36"/>
      <c r="AA1225" s="36"/>
      <c r="AB1225" s="36"/>
      <c r="AC1225" s="36"/>
      <c r="AD1225" s="36"/>
      <c r="AE1225" s="36"/>
      <c r="AF1225" s="36"/>
      <c r="AG1225" s="36"/>
      <c r="AH1225" s="36"/>
      <c r="AI1225" s="36"/>
      <c r="AJ1225" s="36"/>
      <c r="AK1225" s="36"/>
      <c r="AL1225" s="36"/>
    </row>
    <row r="1226" spans="22:38" ht="12" x14ac:dyDescent="0.2">
      <c r="V1226" s="36"/>
      <c r="W1226" s="36"/>
      <c r="X1226" s="36"/>
      <c r="Y1226" s="36"/>
      <c r="Z1226" s="36"/>
      <c r="AA1226" s="36"/>
      <c r="AB1226" s="36"/>
      <c r="AC1226" s="36"/>
      <c r="AD1226" s="36"/>
      <c r="AE1226" s="36"/>
      <c r="AF1226" s="36"/>
      <c r="AG1226" s="36"/>
      <c r="AH1226" s="36"/>
      <c r="AI1226" s="36"/>
      <c r="AJ1226" s="36"/>
      <c r="AK1226" s="36"/>
      <c r="AL1226" s="36"/>
    </row>
    <row r="1227" spans="22:38" ht="12" x14ac:dyDescent="0.2">
      <c r="V1227" s="36"/>
      <c r="W1227" s="36"/>
      <c r="X1227" s="36"/>
      <c r="Y1227" s="36"/>
      <c r="Z1227" s="36"/>
      <c r="AA1227" s="36"/>
      <c r="AB1227" s="36"/>
      <c r="AC1227" s="36"/>
      <c r="AD1227" s="36"/>
      <c r="AE1227" s="36"/>
      <c r="AF1227" s="36"/>
      <c r="AG1227" s="36"/>
      <c r="AH1227" s="36"/>
      <c r="AI1227" s="36"/>
      <c r="AJ1227" s="36"/>
      <c r="AK1227" s="36"/>
      <c r="AL1227" s="36"/>
    </row>
    <row r="1228" spans="22:38" ht="12" x14ac:dyDescent="0.2">
      <c r="V1228" s="36"/>
      <c r="W1228" s="36"/>
      <c r="X1228" s="36"/>
      <c r="Y1228" s="36"/>
      <c r="Z1228" s="36"/>
      <c r="AA1228" s="36"/>
      <c r="AB1228" s="36"/>
      <c r="AC1228" s="36"/>
      <c r="AD1228" s="36"/>
      <c r="AE1228" s="36"/>
      <c r="AF1228" s="36"/>
      <c r="AG1228" s="36"/>
      <c r="AH1228" s="36"/>
      <c r="AI1228" s="36"/>
      <c r="AJ1228" s="36"/>
      <c r="AK1228" s="36"/>
      <c r="AL1228" s="36"/>
    </row>
    <row r="1229" spans="22:38" ht="12" x14ac:dyDescent="0.2">
      <c r="V1229" s="36"/>
      <c r="W1229" s="36"/>
      <c r="X1229" s="36"/>
      <c r="Y1229" s="36"/>
      <c r="Z1229" s="36"/>
      <c r="AA1229" s="36"/>
      <c r="AB1229" s="36"/>
      <c r="AC1229" s="36"/>
      <c r="AD1229" s="36"/>
      <c r="AE1229" s="36"/>
      <c r="AF1229" s="36"/>
      <c r="AG1229" s="36"/>
      <c r="AH1229" s="36"/>
      <c r="AI1229" s="36"/>
      <c r="AJ1229" s="36"/>
      <c r="AK1229" s="36"/>
      <c r="AL1229" s="36"/>
    </row>
    <row r="1230" spans="22:38" ht="12" x14ac:dyDescent="0.2">
      <c r="V1230" s="36"/>
      <c r="W1230" s="36"/>
      <c r="X1230" s="36"/>
      <c r="Y1230" s="36"/>
      <c r="Z1230" s="36"/>
      <c r="AA1230" s="36"/>
      <c r="AB1230" s="36"/>
      <c r="AC1230" s="36"/>
      <c r="AD1230" s="36"/>
      <c r="AE1230" s="36"/>
      <c r="AF1230" s="36"/>
      <c r="AG1230" s="36"/>
      <c r="AH1230" s="36"/>
      <c r="AI1230" s="36"/>
      <c r="AJ1230" s="36"/>
      <c r="AK1230" s="36"/>
      <c r="AL1230" s="36"/>
    </row>
    <row r="1231" spans="22:38" ht="12" x14ac:dyDescent="0.2">
      <c r="V1231" s="36"/>
      <c r="W1231" s="36"/>
      <c r="X1231" s="36"/>
      <c r="Y1231" s="36"/>
      <c r="Z1231" s="36"/>
      <c r="AA1231" s="36"/>
      <c r="AB1231" s="36"/>
      <c r="AC1231" s="36"/>
      <c r="AD1231" s="36"/>
      <c r="AE1231" s="36"/>
      <c r="AF1231" s="36"/>
      <c r="AG1231" s="36"/>
      <c r="AH1231" s="36"/>
      <c r="AI1231" s="36"/>
      <c r="AJ1231" s="36"/>
      <c r="AK1231" s="36"/>
      <c r="AL1231" s="36"/>
    </row>
    <row r="1232" spans="22:38" ht="12" x14ac:dyDescent="0.2">
      <c r="V1232" s="36"/>
      <c r="W1232" s="36"/>
      <c r="X1232" s="36"/>
      <c r="Y1232" s="36"/>
      <c r="Z1232" s="36"/>
      <c r="AA1232" s="36"/>
      <c r="AB1232" s="36"/>
      <c r="AC1232" s="36"/>
      <c r="AD1232" s="36"/>
      <c r="AE1232" s="36"/>
      <c r="AF1232" s="36"/>
      <c r="AG1232" s="36"/>
      <c r="AH1232" s="36"/>
      <c r="AI1232" s="36"/>
      <c r="AJ1232" s="36"/>
      <c r="AK1232" s="36"/>
      <c r="AL1232" s="36"/>
    </row>
    <row r="1233" spans="22:38" ht="12" x14ac:dyDescent="0.2">
      <c r="V1233" s="36"/>
      <c r="W1233" s="36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  <c r="AJ1233" s="36"/>
      <c r="AK1233" s="36"/>
      <c r="AL1233" s="36"/>
    </row>
    <row r="1234" spans="22:38" ht="12" x14ac:dyDescent="0.2">
      <c r="V1234" s="36"/>
      <c r="W1234" s="36"/>
      <c r="X1234" s="36"/>
      <c r="Y1234" s="36"/>
      <c r="Z1234" s="36"/>
      <c r="AA1234" s="36"/>
      <c r="AB1234" s="36"/>
      <c r="AC1234" s="36"/>
      <c r="AD1234" s="36"/>
      <c r="AE1234" s="36"/>
      <c r="AF1234" s="36"/>
      <c r="AG1234" s="36"/>
      <c r="AH1234" s="36"/>
      <c r="AI1234" s="36"/>
      <c r="AJ1234" s="36"/>
      <c r="AK1234" s="36"/>
      <c r="AL1234" s="36"/>
    </row>
    <row r="1235" spans="22:38" ht="12" x14ac:dyDescent="0.2">
      <c r="V1235" s="36"/>
      <c r="W1235" s="36"/>
      <c r="X1235" s="36"/>
      <c r="Y1235" s="36"/>
      <c r="Z1235" s="36"/>
      <c r="AA1235" s="36"/>
      <c r="AB1235" s="36"/>
      <c r="AC1235" s="36"/>
      <c r="AD1235" s="36"/>
      <c r="AE1235" s="36"/>
      <c r="AF1235" s="36"/>
      <c r="AG1235" s="36"/>
      <c r="AH1235" s="36"/>
      <c r="AI1235" s="36"/>
      <c r="AJ1235" s="36"/>
      <c r="AK1235" s="36"/>
      <c r="AL1235" s="36"/>
    </row>
    <row r="1236" spans="22:38" ht="12" x14ac:dyDescent="0.2">
      <c r="V1236" s="36"/>
      <c r="W1236" s="36"/>
      <c r="X1236" s="36"/>
      <c r="Y1236" s="36"/>
      <c r="Z1236" s="36"/>
      <c r="AA1236" s="36"/>
      <c r="AB1236" s="36"/>
      <c r="AC1236" s="36"/>
      <c r="AD1236" s="36"/>
      <c r="AE1236" s="36"/>
      <c r="AF1236" s="36"/>
      <c r="AG1236" s="36"/>
      <c r="AH1236" s="36"/>
      <c r="AI1236" s="36"/>
      <c r="AJ1236" s="36"/>
      <c r="AK1236" s="36"/>
      <c r="AL1236" s="36"/>
    </row>
    <row r="1237" spans="22:38" ht="12" x14ac:dyDescent="0.2">
      <c r="V1237" s="36"/>
      <c r="W1237" s="36"/>
      <c r="X1237" s="36"/>
      <c r="Y1237" s="36"/>
      <c r="Z1237" s="36"/>
      <c r="AA1237" s="36"/>
      <c r="AB1237" s="36"/>
      <c r="AC1237" s="36"/>
      <c r="AD1237" s="36"/>
      <c r="AE1237" s="36"/>
      <c r="AF1237" s="36"/>
      <c r="AG1237" s="36"/>
      <c r="AH1237" s="36"/>
      <c r="AI1237" s="36"/>
      <c r="AJ1237" s="36"/>
      <c r="AK1237" s="36"/>
      <c r="AL1237" s="36"/>
    </row>
    <row r="1238" spans="22:38" ht="12" x14ac:dyDescent="0.2">
      <c r="V1238" s="36"/>
      <c r="W1238" s="36"/>
      <c r="X1238" s="36"/>
      <c r="Y1238" s="36"/>
      <c r="Z1238" s="36"/>
      <c r="AA1238" s="36"/>
      <c r="AB1238" s="36"/>
      <c r="AC1238" s="36"/>
      <c r="AD1238" s="36"/>
      <c r="AE1238" s="36"/>
      <c r="AF1238" s="36"/>
      <c r="AG1238" s="36"/>
      <c r="AH1238" s="36"/>
      <c r="AI1238" s="36"/>
      <c r="AJ1238" s="36"/>
      <c r="AK1238" s="36"/>
      <c r="AL1238" s="36"/>
    </row>
    <row r="1239" spans="22:38" ht="12" x14ac:dyDescent="0.2">
      <c r="V1239" s="36"/>
      <c r="W1239" s="36"/>
      <c r="X1239" s="36"/>
      <c r="Y1239" s="36"/>
      <c r="Z1239" s="36"/>
      <c r="AA1239" s="36"/>
      <c r="AB1239" s="36"/>
      <c r="AC1239" s="36"/>
      <c r="AD1239" s="36"/>
      <c r="AE1239" s="36"/>
      <c r="AF1239" s="36"/>
      <c r="AG1239" s="36"/>
      <c r="AH1239" s="36"/>
      <c r="AI1239" s="36"/>
      <c r="AJ1239" s="36"/>
      <c r="AK1239" s="36"/>
      <c r="AL1239" s="36"/>
    </row>
    <row r="1240" spans="22:38" ht="12" x14ac:dyDescent="0.2">
      <c r="V1240" s="36"/>
      <c r="W1240" s="36"/>
      <c r="X1240" s="36"/>
      <c r="Y1240" s="36"/>
      <c r="Z1240" s="36"/>
      <c r="AA1240" s="36"/>
      <c r="AB1240" s="36"/>
      <c r="AC1240" s="36"/>
      <c r="AD1240" s="36"/>
      <c r="AE1240" s="36"/>
      <c r="AF1240" s="36"/>
      <c r="AG1240" s="36"/>
      <c r="AH1240" s="36"/>
      <c r="AI1240" s="36"/>
      <c r="AJ1240" s="36"/>
      <c r="AK1240" s="36"/>
      <c r="AL1240" s="36"/>
    </row>
    <row r="1241" spans="22:38" ht="12" x14ac:dyDescent="0.2">
      <c r="V1241" s="36"/>
      <c r="W1241" s="36"/>
      <c r="X1241" s="36"/>
      <c r="Y1241" s="36"/>
      <c r="Z1241" s="36"/>
      <c r="AA1241" s="36"/>
      <c r="AB1241" s="36"/>
      <c r="AC1241" s="36"/>
      <c r="AD1241" s="36"/>
      <c r="AE1241" s="36"/>
      <c r="AF1241" s="36"/>
      <c r="AG1241" s="36"/>
      <c r="AH1241" s="36"/>
      <c r="AI1241" s="36"/>
      <c r="AJ1241" s="36"/>
      <c r="AK1241" s="36"/>
      <c r="AL1241" s="36"/>
    </row>
    <row r="1242" spans="22:38" ht="12" x14ac:dyDescent="0.2">
      <c r="V1242" s="36"/>
      <c r="W1242" s="36"/>
      <c r="X1242" s="36"/>
      <c r="Y1242" s="36"/>
      <c r="Z1242" s="36"/>
      <c r="AA1242" s="36"/>
      <c r="AB1242" s="36"/>
      <c r="AC1242" s="36"/>
      <c r="AD1242" s="36"/>
      <c r="AE1242" s="36"/>
      <c r="AF1242" s="36"/>
      <c r="AG1242" s="36"/>
      <c r="AH1242" s="36"/>
      <c r="AI1242" s="36"/>
      <c r="AJ1242" s="36"/>
      <c r="AK1242" s="36"/>
      <c r="AL1242" s="36"/>
    </row>
    <row r="1243" spans="22:38" ht="12" x14ac:dyDescent="0.2">
      <c r="V1243" s="36"/>
      <c r="W1243" s="36"/>
      <c r="X1243" s="36"/>
      <c r="Y1243" s="36"/>
      <c r="Z1243" s="36"/>
      <c r="AA1243" s="36"/>
      <c r="AB1243" s="36"/>
      <c r="AC1243" s="36"/>
      <c r="AD1243" s="36"/>
      <c r="AE1243" s="36"/>
      <c r="AF1243" s="36"/>
      <c r="AG1243" s="36"/>
      <c r="AH1243" s="36"/>
      <c r="AI1243" s="36"/>
      <c r="AJ1243" s="36"/>
      <c r="AK1243" s="36"/>
      <c r="AL1243" s="36"/>
    </row>
    <row r="1244" spans="22:38" ht="12" x14ac:dyDescent="0.2">
      <c r="V1244" s="36"/>
      <c r="W1244" s="36"/>
      <c r="X1244" s="36"/>
      <c r="Y1244" s="36"/>
      <c r="Z1244" s="36"/>
      <c r="AA1244" s="36"/>
      <c r="AB1244" s="36"/>
      <c r="AC1244" s="36"/>
      <c r="AD1244" s="36"/>
      <c r="AE1244" s="36"/>
      <c r="AF1244" s="36"/>
      <c r="AG1244" s="36"/>
      <c r="AH1244" s="36"/>
      <c r="AI1244" s="36"/>
      <c r="AJ1244" s="36"/>
      <c r="AK1244" s="36"/>
      <c r="AL1244" s="36"/>
    </row>
    <row r="1245" spans="22:38" ht="12" x14ac:dyDescent="0.2">
      <c r="V1245" s="36"/>
      <c r="W1245" s="36"/>
      <c r="X1245" s="36"/>
      <c r="Y1245" s="36"/>
      <c r="Z1245" s="36"/>
      <c r="AA1245" s="36"/>
      <c r="AB1245" s="36"/>
      <c r="AC1245" s="36"/>
      <c r="AD1245" s="36"/>
      <c r="AE1245" s="36"/>
      <c r="AF1245" s="36"/>
      <c r="AG1245" s="36"/>
      <c r="AH1245" s="36"/>
      <c r="AI1245" s="36"/>
      <c r="AJ1245" s="36"/>
      <c r="AK1245" s="36"/>
      <c r="AL1245" s="36"/>
    </row>
    <row r="1246" spans="22:38" ht="12" x14ac:dyDescent="0.2">
      <c r="V1246" s="36"/>
      <c r="W1246" s="36"/>
      <c r="X1246" s="36"/>
      <c r="Y1246" s="36"/>
      <c r="Z1246" s="36"/>
      <c r="AA1246" s="36"/>
      <c r="AB1246" s="36"/>
      <c r="AC1246" s="36"/>
      <c r="AD1246" s="36"/>
      <c r="AE1246" s="36"/>
      <c r="AF1246" s="36"/>
      <c r="AG1246" s="36"/>
      <c r="AH1246" s="36"/>
      <c r="AI1246" s="36"/>
      <c r="AJ1246" s="36"/>
      <c r="AK1246" s="36"/>
      <c r="AL1246" s="36"/>
    </row>
    <row r="1247" spans="22:38" ht="12" x14ac:dyDescent="0.2">
      <c r="V1247" s="36"/>
      <c r="W1247" s="36"/>
      <c r="X1247" s="36"/>
      <c r="Y1247" s="36"/>
      <c r="Z1247" s="36"/>
      <c r="AA1247" s="36"/>
      <c r="AB1247" s="36"/>
      <c r="AC1247" s="36"/>
      <c r="AD1247" s="36"/>
      <c r="AE1247" s="36"/>
      <c r="AF1247" s="36"/>
      <c r="AG1247" s="36"/>
      <c r="AH1247" s="36"/>
      <c r="AI1247" s="36"/>
      <c r="AJ1247" s="36"/>
      <c r="AK1247" s="36"/>
      <c r="AL1247" s="36"/>
    </row>
    <row r="1248" spans="22:38" ht="12" x14ac:dyDescent="0.2">
      <c r="V1248" s="36"/>
      <c r="W1248" s="36"/>
      <c r="X1248" s="36"/>
      <c r="Y1248" s="36"/>
      <c r="Z1248" s="36"/>
      <c r="AA1248" s="36"/>
      <c r="AB1248" s="36"/>
      <c r="AC1248" s="36"/>
      <c r="AD1248" s="36"/>
      <c r="AE1248" s="36"/>
      <c r="AF1248" s="36"/>
      <c r="AG1248" s="36"/>
      <c r="AH1248" s="36"/>
      <c r="AI1248" s="36"/>
      <c r="AJ1248" s="36"/>
      <c r="AK1248" s="36"/>
      <c r="AL1248" s="36"/>
    </row>
    <row r="1249" spans="22:38" ht="12" x14ac:dyDescent="0.2">
      <c r="V1249" s="36"/>
      <c r="W1249" s="36"/>
      <c r="X1249" s="36"/>
      <c r="Y1249" s="36"/>
      <c r="Z1249" s="36"/>
      <c r="AA1249" s="36"/>
      <c r="AB1249" s="36"/>
      <c r="AC1249" s="36"/>
      <c r="AD1249" s="36"/>
      <c r="AE1249" s="36"/>
      <c r="AF1249" s="36"/>
      <c r="AG1249" s="36"/>
      <c r="AH1249" s="36"/>
      <c r="AI1249" s="36"/>
      <c r="AJ1249" s="36"/>
      <c r="AK1249" s="36"/>
      <c r="AL1249" s="36"/>
    </row>
    <row r="1250" spans="22:38" ht="12" x14ac:dyDescent="0.2">
      <c r="V1250" s="36"/>
      <c r="W1250" s="36"/>
      <c r="X1250" s="36"/>
      <c r="Y1250" s="36"/>
      <c r="Z1250" s="36"/>
      <c r="AA1250" s="36"/>
      <c r="AB1250" s="36"/>
      <c r="AC1250" s="36"/>
      <c r="AD1250" s="36"/>
      <c r="AE1250" s="36"/>
      <c r="AF1250" s="36"/>
      <c r="AG1250" s="36"/>
      <c r="AH1250" s="36"/>
      <c r="AI1250" s="36"/>
      <c r="AJ1250" s="36"/>
      <c r="AK1250" s="36"/>
      <c r="AL1250" s="36"/>
    </row>
    <row r="1251" spans="22:38" ht="12" x14ac:dyDescent="0.2">
      <c r="V1251" s="36"/>
      <c r="W1251" s="36"/>
      <c r="X1251" s="36"/>
      <c r="Y1251" s="36"/>
      <c r="Z1251" s="36"/>
      <c r="AA1251" s="36"/>
      <c r="AB1251" s="36"/>
      <c r="AC1251" s="36"/>
      <c r="AD1251" s="36"/>
      <c r="AE1251" s="36"/>
      <c r="AF1251" s="36"/>
      <c r="AG1251" s="36"/>
      <c r="AH1251" s="36"/>
      <c r="AI1251" s="36"/>
      <c r="AJ1251" s="36"/>
      <c r="AK1251" s="36"/>
      <c r="AL1251" s="36"/>
    </row>
    <row r="1252" spans="22:38" ht="12" x14ac:dyDescent="0.2">
      <c r="V1252" s="36"/>
      <c r="W1252" s="36"/>
      <c r="X1252" s="36"/>
      <c r="Y1252" s="36"/>
      <c r="Z1252" s="36"/>
      <c r="AA1252" s="36"/>
      <c r="AB1252" s="36"/>
      <c r="AC1252" s="36"/>
      <c r="AD1252" s="36"/>
      <c r="AE1252" s="36"/>
      <c r="AF1252" s="36"/>
      <c r="AG1252" s="36"/>
      <c r="AH1252" s="36"/>
      <c r="AI1252" s="36"/>
      <c r="AJ1252" s="36"/>
      <c r="AK1252" s="36"/>
      <c r="AL1252" s="36"/>
    </row>
    <row r="1253" spans="22:38" ht="12" x14ac:dyDescent="0.2">
      <c r="V1253" s="36"/>
      <c r="W1253" s="36"/>
      <c r="X1253" s="36"/>
      <c r="Y1253" s="36"/>
      <c r="Z1253" s="36"/>
      <c r="AA1253" s="36"/>
      <c r="AB1253" s="36"/>
      <c r="AC1253" s="36"/>
      <c r="AD1253" s="36"/>
      <c r="AE1253" s="36"/>
      <c r="AF1253" s="36"/>
      <c r="AG1253" s="36"/>
      <c r="AH1253" s="36"/>
      <c r="AI1253" s="36"/>
      <c r="AJ1253" s="36"/>
      <c r="AK1253" s="36"/>
      <c r="AL1253" s="36"/>
    </row>
    <row r="1254" spans="22:38" ht="12" x14ac:dyDescent="0.2">
      <c r="V1254" s="36"/>
      <c r="W1254" s="36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  <c r="AJ1254" s="36"/>
      <c r="AK1254" s="36"/>
      <c r="AL1254" s="36"/>
    </row>
    <row r="1255" spans="22:38" ht="12" x14ac:dyDescent="0.2">
      <c r="V1255" s="36"/>
      <c r="W1255" s="36"/>
      <c r="X1255" s="36"/>
      <c r="Y1255" s="36"/>
      <c r="Z1255" s="36"/>
      <c r="AA1255" s="36"/>
      <c r="AB1255" s="36"/>
      <c r="AC1255" s="36"/>
      <c r="AD1255" s="36"/>
      <c r="AE1255" s="36"/>
      <c r="AF1255" s="36"/>
      <c r="AG1255" s="36"/>
      <c r="AH1255" s="36"/>
      <c r="AI1255" s="36"/>
      <c r="AJ1255" s="36"/>
      <c r="AK1255" s="36"/>
      <c r="AL1255" s="36"/>
    </row>
    <row r="1256" spans="22:38" ht="12" x14ac:dyDescent="0.2">
      <c r="V1256" s="36"/>
      <c r="W1256" s="36"/>
      <c r="X1256" s="36"/>
      <c r="Y1256" s="36"/>
      <c r="Z1256" s="36"/>
      <c r="AA1256" s="36"/>
      <c r="AB1256" s="36"/>
      <c r="AC1256" s="36"/>
      <c r="AD1256" s="36"/>
      <c r="AE1256" s="36"/>
      <c r="AF1256" s="36"/>
      <c r="AG1256" s="36"/>
      <c r="AH1256" s="36"/>
      <c r="AI1256" s="36"/>
      <c r="AJ1256" s="36"/>
      <c r="AK1256" s="36"/>
      <c r="AL1256" s="36"/>
    </row>
    <row r="1257" spans="22:38" ht="12" x14ac:dyDescent="0.2">
      <c r="V1257" s="36"/>
      <c r="W1257" s="36"/>
      <c r="X1257" s="36"/>
      <c r="Y1257" s="36"/>
      <c r="Z1257" s="36"/>
      <c r="AA1257" s="36"/>
      <c r="AB1257" s="36"/>
      <c r="AC1257" s="36"/>
      <c r="AD1257" s="36"/>
      <c r="AE1257" s="36"/>
      <c r="AF1257" s="36"/>
      <c r="AG1257" s="36"/>
      <c r="AH1257" s="36"/>
      <c r="AI1257" s="36"/>
      <c r="AJ1257" s="36"/>
      <c r="AK1257" s="36"/>
      <c r="AL1257" s="36"/>
    </row>
    <row r="1258" spans="22:38" ht="12" x14ac:dyDescent="0.2">
      <c r="V1258" s="36"/>
      <c r="W1258" s="36"/>
      <c r="X1258" s="36"/>
      <c r="Y1258" s="36"/>
      <c r="Z1258" s="36"/>
      <c r="AA1258" s="36"/>
      <c r="AB1258" s="36"/>
      <c r="AC1258" s="36"/>
      <c r="AD1258" s="36"/>
      <c r="AE1258" s="36"/>
      <c r="AF1258" s="36"/>
      <c r="AG1258" s="36"/>
      <c r="AH1258" s="36"/>
      <c r="AI1258" s="36"/>
      <c r="AJ1258" s="36"/>
      <c r="AK1258" s="36"/>
      <c r="AL1258" s="36"/>
    </row>
    <row r="1259" spans="22:38" ht="12" x14ac:dyDescent="0.2">
      <c r="V1259" s="36"/>
      <c r="W1259" s="36"/>
      <c r="X1259" s="36"/>
      <c r="Y1259" s="36"/>
      <c r="Z1259" s="36"/>
      <c r="AA1259" s="36"/>
      <c r="AB1259" s="36"/>
      <c r="AC1259" s="36"/>
      <c r="AD1259" s="36"/>
      <c r="AE1259" s="36"/>
      <c r="AF1259" s="36"/>
      <c r="AG1259" s="36"/>
      <c r="AH1259" s="36"/>
      <c r="AI1259" s="36"/>
      <c r="AJ1259" s="36"/>
      <c r="AK1259" s="36"/>
      <c r="AL1259" s="36"/>
    </row>
    <row r="1260" spans="22:38" ht="12" x14ac:dyDescent="0.2">
      <c r="V1260" s="36"/>
      <c r="W1260" s="36"/>
      <c r="X1260" s="36"/>
      <c r="Y1260" s="36"/>
      <c r="Z1260" s="36"/>
      <c r="AA1260" s="36"/>
      <c r="AB1260" s="36"/>
      <c r="AC1260" s="36"/>
      <c r="AD1260" s="36"/>
      <c r="AE1260" s="36"/>
      <c r="AF1260" s="36"/>
      <c r="AG1260" s="36"/>
      <c r="AH1260" s="36"/>
      <c r="AI1260" s="36"/>
      <c r="AJ1260" s="36"/>
      <c r="AK1260" s="36"/>
      <c r="AL1260" s="36"/>
    </row>
    <row r="1261" spans="22:38" ht="12" x14ac:dyDescent="0.2">
      <c r="V1261" s="36"/>
      <c r="W1261" s="36"/>
      <c r="X1261" s="36"/>
      <c r="Y1261" s="36"/>
      <c r="Z1261" s="36"/>
      <c r="AA1261" s="36"/>
      <c r="AB1261" s="36"/>
      <c r="AC1261" s="36"/>
      <c r="AD1261" s="36"/>
      <c r="AE1261" s="36"/>
      <c r="AF1261" s="36"/>
      <c r="AG1261" s="36"/>
      <c r="AH1261" s="36"/>
      <c r="AI1261" s="36"/>
      <c r="AJ1261" s="36"/>
      <c r="AK1261" s="36"/>
      <c r="AL1261" s="36"/>
    </row>
    <row r="1262" spans="22:38" ht="12" x14ac:dyDescent="0.2">
      <c r="V1262" s="36"/>
      <c r="W1262" s="36"/>
      <c r="X1262" s="36"/>
      <c r="Y1262" s="36"/>
      <c r="Z1262" s="36"/>
      <c r="AA1262" s="36"/>
      <c r="AB1262" s="36"/>
      <c r="AC1262" s="36"/>
      <c r="AD1262" s="36"/>
      <c r="AE1262" s="36"/>
      <c r="AF1262" s="36"/>
      <c r="AG1262" s="36"/>
      <c r="AH1262" s="36"/>
      <c r="AI1262" s="36"/>
      <c r="AJ1262" s="36"/>
      <c r="AK1262" s="36"/>
      <c r="AL1262" s="36"/>
    </row>
    <row r="1263" spans="22:38" ht="12" x14ac:dyDescent="0.2">
      <c r="V1263" s="36"/>
      <c r="W1263" s="36"/>
      <c r="X1263" s="36"/>
      <c r="Y1263" s="36"/>
      <c r="Z1263" s="36"/>
      <c r="AA1263" s="36"/>
      <c r="AB1263" s="36"/>
      <c r="AC1263" s="36"/>
      <c r="AD1263" s="36"/>
      <c r="AE1263" s="36"/>
      <c r="AF1263" s="36"/>
      <c r="AG1263" s="36"/>
      <c r="AH1263" s="36"/>
      <c r="AI1263" s="36"/>
      <c r="AJ1263" s="36"/>
      <c r="AK1263" s="36"/>
      <c r="AL1263" s="36"/>
    </row>
    <row r="1264" spans="22:38" ht="12" x14ac:dyDescent="0.2">
      <c r="V1264" s="36"/>
      <c r="W1264" s="36"/>
      <c r="X1264" s="36"/>
      <c r="Y1264" s="36"/>
      <c r="Z1264" s="36"/>
      <c r="AA1264" s="36"/>
      <c r="AB1264" s="36"/>
      <c r="AC1264" s="36"/>
      <c r="AD1264" s="36"/>
      <c r="AE1264" s="36"/>
      <c r="AF1264" s="36"/>
      <c r="AG1264" s="36"/>
      <c r="AH1264" s="36"/>
      <c r="AI1264" s="36"/>
      <c r="AJ1264" s="36"/>
      <c r="AK1264" s="36"/>
      <c r="AL1264" s="36"/>
    </row>
    <row r="1265" spans="22:38" ht="12" x14ac:dyDescent="0.2">
      <c r="V1265" s="36"/>
      <c r="W1265" s="36"/>
      <c r="X1265" s="36"/>
      <c r="Y1265" s="36"/>
      <c r="Z1265" s="36"/>
      <c r="AA1265" s="36"/>
      <c r="AB1265" s="36"/>
      <c r="AC1265" s="36"/>
      <c r="AD1265" s="36"/>
      <c r="AE1265" s="36"/>
      <c r="AF1265" s="36"/>
      <c r="AG1265" s="36"/>
      <c r="AH1265" s="36"/>
      <c r="AI1265" s="36"/>
      <c r="AJ1265" s="36"/>
      <c r="AK1265" s="36"/>
      <c r="AL1265" s="36"/>
    </row>
    <row r="1266" spans="22:38" ht="12" x14ac:dyDescent="0.2">
      <c r="V1266" s="36"/>
      <c r="W1266" s="36"/>
      <c r="X1266" s="36"/>
      <c r="Y1266" s="36"/>
      <c r="Z1266" s="36"/>
      <c r="AA1266" s="36"/>
      <c r="AB1266" s="36"/>
      <c r="AC1266" s="36"/>
      <c r="AD1266" s="36"/>
      <c r="AE1266" s="36"/>
      <c r="AF1266" s="36"/>
      <c r="AG1266" s="36"/>
      <c r="AH1266" s="36"/>
      <c r="AI1266" s="36"/>
      <c r="AJ1266" s="36"/>
      <c r="AK1266" s="36"/>
      <c r="AL1266" s="36"/>
    </row>
    <row r="1267" spans="22:38" ht="12" x14ac:dyDescent="0.2">
      <c r="V1267" s="36"/>
      <c r="W1267" s="36"/>
      <c r="X1267" s="36"/>
      <c r="Y1267" s="36"/>
      <c r="Z1267" s="36"/>
      <c r="AA1267" s="36"/>
      <c r="AB1267" s="36"/>
      <c r="AC1267" s="36"/>
      <c r="AD1267" s="36"/>
      <c r="AE1267" s="36"/>
      <c r="AF1267" s="36"/>
      <c r="AG1267" s="36"/>
      <c r="AH1267" s="36"/>
      <c r="AI1267" s="36"/>
      <c r="AJ1267" s="36"/>
      <c r="AK1267" s="36"/>
      <c r="AL1267" s="36"/>
    </row>
    <row r="1268" spans="22:38" ht="12" x14ac:dyDescent="0.2">
      <c r="V1268" s="36"/>
      <c r="W1268" s="36"/>
      <c r="X1268" s="36"/>
      <c r="Y1268" s="36"/>
      <c r="Z1268" s="36"/>
      <c r="AA1268" s="36"/>
      <c r="AB1268" s="36"/>
      <c r="AC1268" s="36"/>
      <c r="AD1268" s="36"/>
      <c r="AE1268" s="36"/>
      <c r="AF1268" s="36"/>
      <c r="AG1268" s="36"/>
      <c r="AH1268" s="36"/>
      <c r="AI1268" s="36"/>
      <c r="AJ1268" s="36"/>
      <c r="AK1268" s="36"/>
      <c r="AL1268" s="36"/>
    </row>
    <row r="1269" spans="22:38" ht="12" x14ac:dyDescent="0.2">
      <c r="V1269" s="36"/>
      <c r="W1269" s="36"/>
      <c r="X1269" s="36"/>
      <c r="Y1269" s="36"/>
      <c r="Z1269" s="36"/>
      <c r="AA1269" s="36"/>
      <c r="AB1269" s="36"/>
      <c r="AC1269" s="36"/>
      <c r="AD1269" s="36"/>
      <c r="AE1269" s="36"/>
      <c r="AF1269" s="36"/>
      <c r="AG1269" s="36"/>
      <c r="AH1269" s="36"/>
      <c r="AI1269" s="36"/>
      <c r="AJ1269" s="36"/>
      <c r="AK1269" s="36"/>
      <c r="AL1269" s="36"/>
    </row>
    <row r="1270" spans="22:38" ht="12" x14ac:dyDescent="0.2">
      <c r="V1270" s="36"/>
      <c r="W1270" s="36"/>
      <c r="X1270" s="36"/>
      <c r="Y1270" s="36"/>
      <c r="Z1270" s="36"/>
      <c r="AA1270" s="36"/>
      <c r="AB1270" s="36"/>
      <c r="AC1270" s="36"/>
      <c r="AD1270" s="36"/>
      <c r="AE1270" s="36"/>
      <c r="AF1270" s="36"/>
      <c r="AG1270" s="36"/>
      <c r="AH1270" s="36"/>
      <c r="AI1270" s="36"/>
      <c r="AJ1270" s="36"/>
      <c r="AK1270" s="36"/>
      <c r="AL1270" s="36"/>
    </row>
    <row r="1271" spans="22:38" ht="12" x14ac:dyDescent="0.2">
      <c r="V1271" s="36"/>
      <c r="W1271" s="36"/>
      <c r="X1271" s="36"/>
      <c r="Y1271" s="36"/>
      <c r="Z1271" s="36"/>
      <c r="AA1271" s="36"/>
      <c r="AB1271" s="36"/>
      <c r="AC1271" s="36"/>
      <c r="AD1271" s="36"/>
      <c r="AE1271" s="36"/>
      <c r="AF1271" s="36"/>
      <c r="AG1271" s="36"/>
      <c r="AH1271" s="36"/>
      <c r="AI1271" s="36"/>
      <c r="AJ1271" s="36"/>
      <c r="AK1271" s="36"/>
      <c r="AL1271" s="36"/>
    </row>
    <row r="1272" spans="22:38" ht="12" x14ac:dyDescent="0.2">
      <c r="V1272" s="36"/>
      <c r="W1272" s="36"/>
      <c r="X1272" s="36"/>
      <c r="Y1272" s="36"/>
      <c r="Z1272" s="36"/>
      <c r="AA1272" s="36"/>
      <c r="AB1272" s="36"/>
      <c r="AC1272" s="36"/>
      <c r="AD1272" s="36"/>
      <c r="AE1272" s="36"/>
      <c r="AF1272" s="36"/>
      <c r="AG1272" s="36"/>
      <c r="AH1272" s="36"/>
      <c r="AI1272" s="36"/>
      <c r="AJ1272" s="36"/>
      <c r="AK1272" s="36"/>
      <c r="AL1272" s="36"/>
    </row>
    <row r="1273" spans="22:38" ht="12" x14ac:dyDescent="0.2">
      <c r="V1273" s="36"/>
      <c r="W1273" s="36"/>
      <c r="X1273" s="36"/>
      <c r="Y1273" s="36"/>
      <c r="Z1273" s="36"/>
      <c r="AA1273" s="36"/>
      <c r="AB1273" s="36"/>
      <c r="AC1273" s="36"/>
      <c r="AD1273" s="36"/>
      <c r="AE1273" s="36"/>
      <c r="AF1273" s="36"/>
      <c r="AG1273" s="36"/>
      <c r="AH1273" s="36"/>
      <c r="AI1273" s="36"/>
      <c r="AJ1273" s="36"/>
      <c r="AK1273" s="36"/>
      <c r="AL1273" s="36"/>
    </row>
    <row r="1274" spans="22:38" ht="12" x14ac:dyDescent="0.2">
      <c r="V1274" s="36"/>
      <c r="W1274" s="36"/>
      <c r="X1274" s="36"/>
      <c r="Y1274" s="36"/>
      <c r="Z1274" s="36"/>
      <c r="AA1274" s="36"/>
      <c r="AB1274" s="36"/>
      <c r="AC1274" s="36"/>
      <c r="AD1274" s="36"/>
      <c r="AE1274" s="36"/>
      <c r="AF1274" s="36"/>
      <c r="AG1274" s="36"/>
      <c r="AH1274" s="36"/>
      <c r="AI1274" s="36"/>
      <c r="AJ1274" s="36"/>
      <c r="AK1274" s="36"/>
      <c r="AL1274" s="36"/>
    </row>
    <row r="1275" spans="22:38" ht="12" x14ac:dyDescent="0.2">
      <c r="V1275" s="36"/>
      <c r="W1275" s="36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  <c r="AJ1275" s="36"/>
      <c r="AK1275" s="36"/>
      <c r="AL1275" s="36"/>
    </row>
    <row r="1276" spans="22:38" ht="12" x14ac:dyDescent="0.2">
      <c r="V1276" s="36"/>
      <c r="W1276" s="36"/>
      <c r="X1276" s="36"/>
      <c r="Y1276" s="36"/>
      <c r="Z1276" s="36"/>
      <c r="AA1276" s="36"/>
      <c r="AB1276" s="36"/>
      <c r="AC1276" s="36"/>
      <c r="AD1276" s="36"/>
      <c r="AE1276" s="36"/>
      <c r="AF1276" s="36"/>
      <c r="AG1276" s="36"/>
      <c r="AH1276" s="36"/>
      <c r="AI1276" s="36"/>
      <c r="AJ1276" s="36"/>
      <c r="AK1276" s="36"/>
      <c r="AL1276" s="36"/>
    </row>
    <row r="1277" spans="22:38" ht="12" x14ac:dyDescent="0.2">
      <c r="V1277" s="36"/>
      <c r="W1277" s="36"/>
      <c r="X1277" s="36"/>
      <c r="Y1277" s="36"/>
      <c r="Z1277" s="36"/>
      <c r="AA1277" s="36"/>
      <c r="AB1277" s="36"/>
      <c r="AC1277" s="36"/>
      <c r="AD1277" s="36"/>
      <c r="AE1277" s="36"/>
      <c r="AF1277" s="36"/>
      <c r="AG1277" s="36"/>
      <c r="AH1277" s="36"/>
      <c r="AI1277" s="36"/>
      <c r="AJ1277" s="36"/>
      <c r="AK1277" s="36"/>
      <c r="AL1277" s="36"/>
    </row>
    <row r="1278" spans="22:38" ht="12" x14ac:dyDescent="0.2">
      <c r="V1278" s="36"/>
      <c r="W1278" s="36"/>
      <c r="X1278" s="36"/>
      <c r="Y1278" s="36"/>
      <c r="Z1278" s="36"/>
      <c r="AA1278" s="36"/>
      <c r="AB1278" s="36"/>
      <c r="AC1278" s="36"/>
      <c r="AD1278" s="36"/>
      <c r="AE1278" s="36"/>
      <c r="AF1278" s="36"/>
      <c r="AG1278" s="36"/>
      <c r="AH1278" s="36"/>
      <c r="AI1278" s="36"/>
      <c r="AJ1278" s="36"/>
      <c r="AK1278" s="36"/>
      <c r="AL1278" s="36"/>
    </row>
    <row r="1279" spans="22:38" ht="12" x14ac:dyDescent="0.2">
      <c r="V1279" s="36"/>
      <c r="W1279" s="36"/>
      <c r="X1279" s="36"/>
      <c r="Y1279" s="36"/>
      <c r="Z1279" s="36"/>
      <c r="AA1279" s="36"/>
      <c r="AB1279" s="36"/>
      <c r="AC1279" s="36"/>
      <c r="AD1279" s="36"/>
      <c r="AE1279" s="36"/>
      <c r="AF1279" s="36"/>
      <c r="AG1279" s="36"/>
      <c r="AH1279" s="36"/>
      <c r="AI1279" s="36"/>
      <c r="AJ1279" s="36"/>
      <c r="AK1279" s="36"/>
      <c r="AL1279" s="36"/>
    </row>
    <row r="1280" spans="22:38" ht="12" x14ac:dyDescent="0.2">
      <c r="V1280" s="36"/>
      <c r="W1280" s="36"/>
      <c r="X1280" s="36"/>
      <c r="Y1280" s="36"/>
      <c r="Z1280" s="36"/>
      <c r="AA1280" s="36"/>
      <c r="AB1280" s="36"/>
      <c r="AC1280" s="36"/>
      <c r="AD1280" s="36"/>
      <c r="AE1280" s="36"/>
      <c r="AF1280" s="36"/>
      <c r="AG1280" s="36"/>
      <c r="AH1280" s="36"/>
      <c r="AI1280" s="36"/>
      <c r="AJ1280" s="36"/>
      <c r="AK1280" s="36"/>
      <c r="AL1280" s="36"/>
    </row>
    <row r="1281" spans="22:38" ht="12" x14ac:dyDescent="0.2">
      <c r="V1281" s="36"/>
      <c r="W1281" s="36"/>
      <c r="X1281" s="36"/>
      <c r="Y1281" s="36"/>
      <c r="Z1281" s="36"/>
      <c r="AA1281" s="36"/>
      <c r="AB1281" s="36"/>
      <c r="AC1281" s="36"/>
      <c r="AD1281" s="36"/>
      <c r="AE1281" s="36"/>
      <c r="AF1281" s="36"/>
      <c r="AG1281" s="36"/>
      <c r="AH1281" s="36"/>
      <c r="AI1281" s="36"/>
      <c r="AJ1281" s="36"/>
      <c r="AK1281" s="36"/>
      <c r="AL1281" s="36"/>
    </row>
    <row r="1282" spans="22:38" ht="12" x14ac:dyDescent="0.2">
      <c r="V1282" s="36"/>
      <c r="W1282" s="36"/>
      <c r="X1282" s="36"/>
      <c r="Y1282" s="36"/>
      <c r="Z1282" s="36"/>
      <c r="AA1282" s="36"/>
      <c r="AB1282" s="36"/>
      <c r="AC1282" s="36"/>
      <c r="AD1282" s="36"/>
      <c r="AE1282" s="36"/>
      <c r="AF1282" s="36"/>
      <c r="AG1282" s="36"/>
      <c r="AH1282" s="36"/>
      <c r="AI1282" s="36"/>
      <c r="AJ1282" s="36"/>
      <c r="AK1282" s="36"/>
      <c r="AL1282" s="36"/>
    </row>
    <row r="1283" spans="22:38" ht="12" x14ac:dyDescent="0.2">
      <c r="V1283" s="36"/>
      <c r="W1283" s="36"/>
      <c r="X1283" s="36"/>
      <c r="Y1283" s="36"/>
      <c r="Z1283" s="36"/>
      <c r="AA1283" s="36"/>
      <c r="AB1283" s="36"/>
      <c r="AC1283" s="36"/>
      <c r="AD1283" s="36"/>
      <c r="AE1283" s="36"/>
      <c r="AF1283" s="36"/>
      <c r="AG1283" s="36"/>
      <c r="AH1283" s="36"/>
      <c r="AI1283" s="36"/>
      <c r="AJ1283" s="36"/>
      <c r="AK1283" s="36"/>
      <c r="AL1283" s="36"/>
    </row>
    <row r="1284" spans="22:38" ht="12" x14ac:dyDescent="0.2">
      <c r="V1284" s="36"/>
      <c r="W1284" s="36"/>
      <c r="X1284" s="36"/>
      <c r="Y1284" s="36"/>
      <c r="Z1284" s="36"/>
      <c r="AA1284" s="36"/>
      <c r="AB1284" s="36"/>
      <c r="AC1284" s="36"/>
      <c r="AD1284" s="36"/>
      <c r="AE1284" s="36"/>
      <c r="AF1284" s="36"/>
      <c r="AG1284" s="36"/>
      <c r="AH1284" s="36"/>
      <c r="AI1284" s="36"/>
      <c r="AJ1284" s="36"/>
      <c r="AK1284" s="36"/>
      <c r="AL1284" s="36"/>
    </row>
    <row r="1285" spans="22:38" ht="12" x14ac:dyDescent="0.2">
      <c r="V1285" s="36"/>
      <c r="W1285" s="36"/>
      <c r="X1285" s="36"/>
      <c r="Y1285" s="36"/>
      <c r="Z1285" s="36"/>
      <c r="AA1285" s="36"/>
      <c r="AB1285" s="36"/>
      <c r="AC1285" s="36"/>
      <c r="AD1285" s="36"/>
      <c r="AE1285" s="36"/>
      <c r="AF1285" s="36"/>
      <c r="AG1285" s="36"/>
      <c r="AH1285" s="36"/>
      <c r="AI1285" s="36"/>
      <c r="AJ1285" s="36"/>
      <c r="AK1285" s="36"/>
      <c r="AL1285" s="36"/>
    </row>
    <row r="1286" spans="22:38" ht="12" x14ac:dyDescent="0.2">
      <c r="V1286" s="36"/>
      <c r="W1286" s="36"/>
      <c r="X1286" s="36"/>
      <c r="Y1286" s="36"/>
      <c r="Z1286" s="36"/>
      <c r="AA1286" s="36"/>
      <c r="AB1286" s="36"/>
      <c r="AC1286" s="36"/>
      <c r="AD1286" s="36"/>
      <c r="AE1286" s="36"/>
      <c r="AF1286" s="36"/>
      <c r="AG1286" s="36"/>
      <c r="AH1286" s="36"/>
      <c r="AI1286" s="36"/>
      <c r="AJ1286" s="36"/>
      <c r="AK1286" s="36"/>
      <c r="AL1286" s="36"/>
    </row>
    <row r="1287" spans="22:38" ht="12" x14ac:dyDescent="0.2">
      <c r="V1287" s="36"/>
      <c r="W1287" s="36"/>
      <c r="X1287" s="36"/>
      <c r="Y1287" s="36"/>
      <c r="Z1287" s="36"/>
      <c r="AA1287" s="36"/>
      <c r="AB1287" s="36"/>
      <c r="AC1287" s="36"/>
      <c r="AD1287" s="36"/>
      <c r="AE1287" s="36"/>
      <c r="AF1287" s="36"/>
      <c r="AG1287" s="36"/>
      <c r="AH1287" s="36"/>
      <c r="AI1287" s="36"/>
      <c r="AJ1287" s="36"/>
      <c r="AK1287" s="36"/>
      <c r="AL1287" s="36"/>
    </row>
    <row r="1288" spans="22:38" ht="12" x14ac:dyDescent="0.2">
      <c r="V1288" s="36"/>
      <c r="W1288" s="36"/>
      <c r="X1288" s="36"/>
      <c r="Y1288" s="36"/>
      <c r="Z1288" s="36"/>
      <c r="AA1288" s="36"/>
      <c r="AB1288" s="36"/>
      <c r="AC1288" s="36"/>
      <c r="AD1288" s="36"/>
      <c r="AE1288" s="36"/>
      <c r="AF1288" s="36"/>
      <c r="AG1288" s="36"/>
      <c r="AH1288" s="36"/>
      <c r="AI1288" s="36"/>
      <c r="AJ1288" s="36"/>
      <c r="AK1288" s="36"/>
      <c r="AL1288" s="36"/>
    </row>
    <row r="1289" spans="22:38" ht="12" x14ac:dyDescent="0.2">
      <c r="V1289" s="36"/>
      <c r="W1289" s="36"/>
      <c r="X1289" s="36"/>
      <c r="Y1289" s="36"/>
      <c r="Z1289" s="36"/>
      <c r="AA1289" s="36"/>
      <c r="AB1289" s="36"/>
      <c r="AC1289" s="36"/>
      <c r="AD1289" s="36"/>
      <c r="AE1289" s="36"/>
      <c r="AF1289" s="36"/>
      <c r="AG1289" s="36"/>
      <c r="AH1289" s="36"/>
      <c r="AI1289" s="36"/>
      <c r="AJ1289" s="36"/>
      <c r="AK1289" s="36"/>
      <c r="AL1289" s="36"/>
    </row>
    <row r="1290" spans="22:38" ht="12" x14ac:dyDescent="0.2">
      <c r="V1290" s="36"/>
      <c r="W1290" s="36"/>
      <c r="X1290" s="36"/>
      <c r="Y1290" s="36"/>
      <c r="Z1290" s="36"/>
      <c r="AA1290" s="36"/>
      <c r="AB1290" s="36"/>
      <c r="AC1290" s="36"/>
      <c r="AD1290" s="36"/>
      <c r="AE1290" s="36"/>
      <c r="AF1290" s="36"/>
      <c r="AG1290" s="36"/>
      <c r="AH1290" s="36"/>
      <c r="AI1290" s="36"/>
      <c r="AJ1290" s="36"/>
      <c r="AK1290" s="36"/>
      <c r="AL1290" s="36"/>
    </row>
    <row r="1291" spans="22:38" ht="12" x14ac:dyDescent="0.2">
      <c r="V1291" s="36"/>
      <c r="W1291" s="36"/>
      <c r="X1291" s="36"/>
      <c r="Y1291" s="36"/>
      <c r="Z1291" s="36"/>
      <c r="AA1291" s="36"/>
      <c r="AB1291" s="36"/>
      <c r="AC1291" s="36"/>
      <c r="AD1291" s="36"/>
      <c r="AE1291" s="36"/>
      <c r="AF1291" s="36"/>
      <c r="AG1291" s="36"/>
      <c r="AH1291" s="36"/>
      <c r="AI1291" s="36"/>
      <c r="AJ1291" s="36"/>
      <c r="AK1291" s="36"/>
      <c r="AL1291" s="36"/>
    </row>
    <row r="1292" spans="22:38" ht="12" x14ac:dyDescent="0.2">
      <c r="V1292" s="36"/>
      <c r="W1292" s="36"/>
      <c r="X1292" s="36"/>
      <c r="Y1292" s="36"/>
      <c r="Z1292" s="36"/>
      <c r="AA1292" s="36"/>
      <c r="AB1292" s="36"/>
      <c r="AC1292" s="36"/>
      <c r="AD1292" s="36"/>
      <c r="AE1292" s="36"/>
      <c r="AF1292" s="36"/>
      <c r="AG1292" s="36"/>
      <c r="AH1292" s="36"/>
      <c r="AI1292" s="36"/>
      <c r="AJ1292" s="36"/>
      <c r="AK1292" s="36"/>
      <c r="AL1292" s="36"/>
    </row>
    <row r="1293" spans="22:38" ht="12" x14ac:dyDescent="0.2">
      <c r="V1293" s="36"/>
      <c r="W1293" s="36"/>
      <c r="X1293" s="36"/>
      <c r="Y1293" s="36"/>
      <c r="Z1293" s="36"/>
      <c r="AA1293" s="36"/>
      <c r="AB1293" s="36"/>
      <c r="AC1293" s="36"/>
      <c r="AD1293" s="36"/>
      <c r="AE1293" s="36"/>
      <c r="AF1293" s="36"/>
      <c r="AG1293" s="36"/>
      <c r="AH1293" s="36"/>
      <c r="AI1293" s="36"/>
      <c r="AJ1293" s="36"/>
      <c r="AK1293" s="36"/>
      <c r="AL1293" s="36"/>
    </row>
    <row r="1294" spans="22:38" ht="12" x14ac:dyDescent="0.2">
      <c r="V1294" s="36"/>
      <c r="W1294" s="36"/>
      <c r="X1294" s="36"/>
      <c r="Y1294" s="36"/>
      <c r="Z1294" s="36"/>
      <c r="AA1294" s="36"/>
      <c r="AB1294" s="36"/>
      <c r="AC1294" s="36"/>
      <c r="AD1294" s="36"/>
      <c r="AE1294" s="36"/>
      <c r="AF1294" s="36"/>
      <c r="AG1294" s="36"/>
      <c r="AH1294" s="36"/>
      <c r="AI1294" s="36"/>
      <c r="AJ1294" s="36"/>
      <c r="AK1294" s="36"/>
      <c r="AL1294" s="36"/>
    </row>
    <row r="1295" spans="22:38" ht="12" x14ac:dyDescent="0.2">
      <c r="V1295" s="36"/>
      <c r="W1295" s="36"/>
      <c r="X1295" s="36"/>
      <c r="Y1295" s="36"/>
      <c r="Z1295" s="36"/>
      <c r="AA1295" s="36"/>
      <c r="AB1295" s="36"/>
      <c r="AC1295" s="36"/>
      <c r="AD1295" s="36"/>
      <c r="AE1295" s="36"/>
      <c r="AF1295" s="36"/>
      <c r="AG1295" s="36"/>
      <c r="AH1295" s="36"/>
      <c r="AI1295" s="36"/>
      <c r="AJ1295" s="36"/>
      <c r="AK1295" s="36"/>
      <c r="AL1295" s="36"/>
    </row>
    <row r="1296" spans="22:38" ht="12" x14ac:dyDescent="0.2">
      <c r="V1296" s="36"/>
      <c r="W1296" s="36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  <c r="AJ1296" s="36"/>
      <c r="AK1296" s="36"/>
      <c r="AL1296" s="36"/>
    </row>
    <row r="1297" spans="22:38" ht="12" x14ac:dyDescent="0.2">
      <c r="V1297" s="36"/>
      <c r="W1297" s="36"/>
      <c r="X1297" s="36"/>
      <c r="Y1297" s="36"/>
      <c r="Z1297" s="36"/>
      <c r="AA1297" s="36"/>
      <c r="AB1297" s="36"/>
      <c r="AC1297" s="36"/>
      <c r="AD1297" s="36"/>
      <c r="AE1297" s="36"/>
      <c r="AF1297" s="36"/>
      <c r="AG1297" s="36"/>
      <c r="AH1297" s="36"/>
      <c r="AI1297" s="36"/>
      <c r="AJ1297" s="36"/>
      <c r="AK1297" s="36"/>
      <c r="AL1297" s="36"/>
    </row>
    <row r="1298" spans="22:38" ht="12" x14ac:dyDescent="0.2">
      <c r="V1298" s="36"/>
      <c r="W1298" s="36"/>
      <c r="X1298" s="36"/>
      <c r="Y1298" s="36"/>
      <c r="Z1298" s="36"/>
      <c r="AA1298" s="36"/>
      <c r="AB1298" s="36"/>
      <c r="AC1298" s="36"/>
      <c r="AD1298" s="36"/>
      <c r="AE1298" s="36"/>
      <c r="AF1298" s="36"/>
      <c r="AG1298" s="36"/>
      <c r="AH1298" s="36"/>
      <c r="AI1298" s="36"/>
      <c r="AJ1298" s="36"/>
      <c r="AK1298" s="36"/>
      <c r="AL1298" s="36"/>
    </row>
    <row r="1299" spans="22:38" ht="12" x14ac:dyDescent="0.2">
      <c r="V1299" s="36"/>
      <c r="W1299" s="36"/>
      <c r="X1299" s="36"/>
      <c r="Y1299" s="36"/>
      <c r="Z1299" s="36"/>
      <c r="AA1299" s="36"/>
      <c r="AB1299" s="36"/>
      <c r="AC1299" s="36"/>
      <c r="AD1299" s="36"/>
      <c r="AE1299" s="36"/>
      <c r="AF1299" s="36"/>
      <c r="AG1299" s="36"/>
      <c r="AH1299" s="36"/>
      <c r="AI1299" s="36"/>
      <c r="AJ1299" s="36"/>
      <c r="AK1299" s="36"/>
      <c r="AL1299" s="36"/>
    </row>
    <row r="1300" spans="22:38" ht="12" x14ac:dyDescent="0.2">
      <c r="V1300" s="36"/>
      <c r="W1300" s="36"/>
      <c r="X1300" s="36"/>
      <c r="Y1300" s="36"/>
      <c r="Z1300" s="36"/>
      <c r="AA1300" s="36"/>
      <c r="AB1300" s="36"/>
      <c r="AC1300" s="36"/>
      <c r="AD1300" s="36"/>
      <c r="AE1300" s="36"/>
      <c r="AF1300" s="36"/>
      <c r="AG1300" s="36"/>
      <c r="AH1300" s="36"/>
      <c r="AI1300" s="36"/>
      <c r="AJ1300" s="36"/>
      <c r="AK1300" s="36"/>
      <c r="AL1300" s="36"/>
    </row>
    <row r="1301" spans="22:38" ht="12" x14ac:dyDescent="0.2">
      <c r="V1301" s="36"/>
      <c r="W1301" s="36"/>
      <c r="X1301" s="36"/>
      <c r="Y1301" s="36"/>
      <c r="Z1301" s="36"/>
      <c r="AA1301" s="36"/>
      <c r="AB1301" s="36"/>
      <c r="AC1301" s="36"/>
      <c r="AD1301" s="36"/>
      <c r="AE1301" s="36"/>
      <c r="AF1301" s="36"/>
      <c r="AG1301" s="36"/>
      <c r="AH1301" s="36"/>
      <c r="AI1301" s="36"/>
      <c r="AJ1301" s="36"/>
      <c r="AK1301" s="36"/>
      <c r="AL1301" s="36"/>
    </row>
    <row r="1302" spans="22:38" ht="12" x14ac:dyDescent="0.2">
      <c r="V1302" s="36"/>
      <c r="W1302" s="36"/>
      <c r="X1302" s="36"/>
      <c r="Y1302" s="36"/>
      <c r="Z1302" s="36"/>
      <c r="AA1302" s="36"/>
      <c r="AB1302" s="36"/>
      <c r="AC1302" s="36"/>
      <c r="AD1302" s="36"/>
      <c r="AE1302" s="36"/>
      <c r="AF1302" s="36"/>
      <c r="AG1302" s="36"/>
      <c r="AH1302" s="36"/>
      <c r="AI1302" s="36"/>
      <c r="AJ1302" s="36"/>
      <c r="AK1302" s="36"/>
      <c r="AL1302" s="36"/>
    </row>
    <row r="1303" spans="22:38" ht="12" x14ac:dyDescent="0.2">
      <c r="V1303" s="36"/>
      <c r="W1303" s="36"/>
      <c r="X1303" s="36"/>
      <c r="Y1303" s="36"/>
      <c r="Z1303" s="36"/>
      <c r="AA1303" s="36"/>
      <c r="AB1303" s="36"/>
      <c r="AC1303" s="36"/>
      <c r="AD1303" s="36"/>
      <c r="AE1303" s="36"/>
      <c r="AF1303" s="36"/>
      <c r="AG1303" s="36"/>
      <c r="AH1303" s="36"/>
      <c r="AI1303" s="36"/>
      <c r="AJ1303" s="36"/>
      <c r="AK1303" s="36"/>
      <c r="AL1303" s="36"/>
    </row>
    <row r="1304" spans="22:38" ht="12" x14ac:dyDescent="0.2">
      <c r="V1304" s="36"/>
      <c r="W1304" s="36"/>
      <c r="X1304" s="36"/>
      <c r="Y1304" s="36"/>
      <c r="Z1304" s="36"/>
      <c r="AA1304" s="36"/>
      <c r="AB1304" s="36"/>
      <c r="AC1304" s="36"/>
      <c r="AD1304" s="36"/>
      <c r="AE1304" s="36"/>
      <c r="AF1304" s="36"/>
      <c r="AG1304" s="36"/>
      <c r="AH1304" s="36"/>
      <c r="AI1304" s="36"/>
      <c r="AJ1304" s="36"/>
      <c r="AK1304" s="36"/>
      <c r="AL1304" s="36"/>
    </row>
    <row r="1305" spans="22:38" ht="12" x14ac:dyDescent="0.2">
      <c r="V1305" s="36"/>
      <c r="W1305" s="36"/>
      <c r="X1305" s="36"/>
      <c r="Y1305" s="36"/>
      <c r="Z1305" s="36"/>
      <c r="AA1305" s="36"/>
      <c r="AB1305" s="36"/>
      <c r="AC1305" s="36"/>
      <c r="AD1305" s="36"/>
      <c r="AE1305" s="36"/>
      <c r="AF1305" s="36"/>
      <c r="AG1305" s="36"/>
      <c r="AH1305" s="36"/>
      <c r="AI1305" s="36"/>
      <c r="AJ1305" s="36"/>
      <c r="AK1305" s="36"/>
      <c r="AL1305" s="36"/>
    </row>
    <row r="1306" spans="22:38" ht="12" x14ac:dyDescent="0.2">
      <c r="V1306" s="36"/>
      <c r="W1306" s="36"/>
      <c r="X1306" s="36"/>
      <c r="Y1306" s="36"/>
      <c r="Z1306" s="36"/>
      <c r="AA1306" s="36"/>
      <c r="AB1306" s="36"/>
      <c r="AC1306" s="36"/>
      <c r="AD1306" s="36"/>
      <c r="AE1306" s="36"/>
      <c r="AF1306" s="36"/>
      <c r="AG1306" s="36"/>
      <c r="AH1306" s="36"/>
      <c r="AI1306" s="36"/>
      <c r="AJ1306" s="36"/>
      <c r="AK1306" s="36"/>
      <c r="AL1306" s="36"/>
    </row>
    <row r="1307" spans="22:38" ht="12" x14ac:dyDescent="0.2">
      <c r="V1307" s="36"/>
      <c r="W1307" s="36"/>
      <c r="X1307" s="36"/>
      <c r="Y1307" s="36"/>
      <c r="Z1307" s="36"/>
      <c r="AA1307" s="36"/>
      <c r="AB1307" s="36"/>
      <c r="AC1307" s="36"/>
      <c r="AD1307" s="36"/>
      <c r="AE1307" s="36"/>
      <c r="AF1307" s="36"/>
      <c r="AG1307" s="36"/>
      <c r="AH1307" s="36"/>
      <c r="AI1307" s="36"/>
      <c r="AJ1307" s="36"/>
      <c r="AK1307" s="36"/>
      <c r="AL1307" s="36"/>
    </row>
    <row r="1308" spans="22:38" ht="12" x14ac:dyDescent="0.2">
      <c r="V1308" s="36"/>
      <c r="W1308" s="36"/>
      <c r="X1308" s="36"/>
      <c r="Y1308" s="36"/>
      <c r="Z1308" s="36"/>
      <c r="AA1308" s="36"/>
      <c r="AB1308" s="36"/>
      <c r="AC1308" s="36"/>
      <c r="AD1308" s="36"/>
      <c r="AE1308" s="36"/>
      <c r="AF1308" s="36"/>
      <c r="AG1308" s="36"/>
      <c r="AH1308" s="36"/>
      <c r="AI1308" s="36"/>
      <c r="AJ1308" s="36"/>
      <c r="AK1308" s="36"/>
      <c r="AL1308" s="36"/>
    </row>
    <row r="1309" spans="22:38" ht="12" x14ac:dyDescent="0.2">
      <c r="V1309" s="36"/>
      <c r="W1309" s="36"/>
      <c r="X1309" s="36"/>
      <c r="Y1309" s="36"/>
      <c r="Z1309" s="36"/>
      <c r="AA1309" s="36"/>
      <c r="AB1309" s="36"/>
      <c r="AC1309" s="36"/>
      <c r="AD1309" s="36"/>
      <c r="AE1309" s="36"/>
      <c r="AF1309" s="36"/>
      <c r="AG1309" s="36"/>
      <c r="AH1309" s="36"/>
      <c r="AI1309" s="36"/>
      <c r="AJ1309" s="36"/>
      <c r="AK1309" s="36"/>
      <c r="AL1309" s="36"/>
    </row>
    <row r="1310" spans="22:38" ht="12" x14ac:dyDescent="0.2">
      <c r="V1310" s="36"/>
      <c r="W1310" s="36"/>
      <c r="X1310" s="36"/>
      <c r="Y1310" s="36"/>
      <c r="Z1310" s="36"/>
      <c r="AA1310" s="36"/>
      <c r="AB1310" s="36"/>
      <c r="AC1310" s="36"/>
      <c r="AD1310" s="36"/>
      <c r="AE1310" s="36"/>
      <c r="AF1310" s="36"/>
      <c r="AG1310" s="36"/>
      <c r="AH1310" s="36"/>
      <c r="AI1310" s="36"/>
      <c r="AJ1310" s="36"/>
      <c r="AK1310" s="36"/>
      <c r="AL1310" s="36"/>
    </row>
    <row r="1311" spans="22:38" ht="12" x14ac:dyDescent="0.2">
      <c r="V1311" s="36"/>
      <c r="W1311" s="36"/>
      <c r="X1311" s="36"/>
      <c r="Y1311" s="36"/>
      <c r="Z1311" s="36"/>
      <c r="AA1311" s="36"/>
      <c r="AB1311" s="36"/>
      <c r="AC1311" s="36"/>
      <c r="AD1311" s="36"/>
      <c r="AE1311" s="36"/>
      <c r="AF1311" s="36"/>
      <c r="AG1311" s="36"/>
      <c r="AH1311" s="36"/>
      <c r="AI1311" s="36"/>
      <c r="AJ1311" s="36"/>
      <c r="AK1311" s="36"/>
      <c r="AL1311" s="36"/>
    </row>
    <row r="1312" spans="22:38" ht="12" x14ac:dyDescent="0.2">
      <c r="V1312" s="36"/>
      <c r="W1312" s="36"/>
      <c r="X1312" s="36"/>
      <c r="Y1312" s="36"/>
      <c r="Z1312" s="36"/>
      <c r="AA1312" s="36"/>
      <c r="AB1312" s="36"/>
      <c r="AC1312" s="36"/>
      <c r="AD1312" s="36"/>
      <c r="AE1312" s="36"/>
      <c r="AF1312" s="36"/>
      <c r="AG1312" s="36"/>
      <c r="AH1312" s="36"/>
      <c r="AI1312" s="36"/>
      <c r="AJ1312" s="36"/>
      <c r="AK1312" s="36"/>
      <c r="AL1312" s="36"/>
    </row>
    <row r="1313" spans="22:38" ht="12" x14ac:dyDescent="0.2">
      <c r="V1313" s="36"/>
      <c r="W1313" s="36"/>
      <c r="X1313" s="36"/>
      <c r="Y1313" s="36"/>
      <c r="Z1313" s="36"/>
      <c r="AA1313" s="36"/>
      <c r="AB1313" s="36"/>
      <c r="AC1313" s="36"/>
      <c r="AD1313" s="36"/>
      <c r="AE1313" s="36"/>
      <c r="AF1313" s="36"/>
      <c r="AG1313" s="36"/>
      <c r="AH1313" s="36"/>
      <c r="AI1313" s="36"/>
      <c r="AJ1313" s="36"/>
      <c r="AK1313" s="36"/>
      <c r="AL1313" s="36"/>
    </row>
    <row r="1314" spans="22:38" ht="12" x14ac:dyDescent="0.2">
      <c r="V1314" s="36"/>
      <c r="W1314" s="36"/>
      <c r="X1314" s="36"/>
      <c r="Y1314" s="36"/>
      <c r="Z1314" s="36"/>
      <c r="AA1314" s="36"/>
      <c r="AB1314" s="36"/>
      <c r="AC1314" s="36"/>
      <c r="AD1314" s="36"/>
      <c r="AE1314" s="36"/>
      <c r="AF1314" s="36"/>
      <c r="AG1314" s="36"/>
      <c r="AH1314" s="36"/>
      <c r="AI1314" s="36"/>
      <c r="AJ1314" s="36"/>
      <c r="AK1314" s="36"/>
      <c r="AL1314" s="36"/>
    </row>
    <row r="1315" spans="22:38" ht="12" x14ac:dyDescent="0.2">
      <c r="V1315" s="36"/>
      <c r="W1315" s="36"/>
      <c r="X1315" s="36"/>
      <c r="Y1315" s="36"/>
      <c r="Z1315" s="36"/>
      <c r="AA1315" s="36"/>
      <c r="AB1315" s="36"/>
      <c r="AC1315" s="36"/>
      <c r="AD1315" s="36"/>
      <c r="AE1315" s="36"/>
      <c r="AF1315" s="36"/>
      <c r="AG1315" s="36"/>
      <c r="AH1315" s="36"/>
      <c r="AI1315" s="36"/>
      <c r="AJ1315" s="36"/>
      <c r="AK1315" s="36"/>
      <c r="AL1315" s="36"/>
    </row>
    <row r="1316" spans="22:38" ht="12" x14ac:dyDescent="0.2">
      <c r="V1316" s="36"/>
      <c r="W1316" s="36"/>
      <c r="X1316" s="36"/>
      <c r="Y1316" s="36"/>
      <c r="Z1316" s="36"/>
      <c r="AA1316" s="36"/>
      <c r="AB1316" s="36"/>
      <c r="AC1316" s="36"/>
      <c r="AD1316" s="36"/>
      <c r="AE1316" s="36"/>
      <c r="AF1316" s="36"/>
      <c r="AG1316" s="36"/>
      <c r="AH1316" s="36"/>
      <c r="AI1316" s="36"/>
      <c r="AJ1316" s="36"/>
      <c r="AK1316" s="36"/>
      <c r="AL1316" s="36"/>
    </row>
    <row r="1317" spans="22:38" ht="12" x14ac:dyDescent="0.2">
      <c r="V1317" s="36"/>
      <c r="W1317" s="36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  <c r="AJ1317" s="36"/>
      <c r="AK1317" s="36"/>
      <c r="AL1317" s="36"/>
    </row>
    <row r="1318" spans="22:38" ht="12" x14ac:dyDescent="0.2">
      <c r="V1318" s="36"/>
      <c r="W1318" s="36"/>
      <c r="X1318" s="36"/>
      <c r="Y1318" s="36"/>
      <c r="Z1318" s="36"/>
      <c r="AA1318" s="36"/>
      <c r="AB1318" s="36"/>
      <c r="AC1318" s="36"/>
      <c r="AD1318" s="36"/>
      <c r="AE1318" s="36"/>
      <c r="AF1318" s="36"/>
      <c r="AG1318" s="36"/>
      <c r="AH1318" s="36"/>
      <c r="AI1318" s="36"/>
      <c r="AJ1318" s="36"/>
      <c r="AK1318" s="36"/>
      <c r="AL1318" s="36"/>
    </row>
    <row r="1319" spans="22:38" ht="12" x14ac:dyDescent="0.2">
      <c r="V1319" s="36"/>
      <c r="W1319" s="36"/>
      <c r="X1319" s="36"/>
      <c r="Y1319" s="36"/>
      <c r="Z1319" s="36"/>
      <c r="AA1319" s="36"/>
      <c r="AB1319" s="36"/>
      <c r="AC1319" s="36"/>
      <c r="AD1319" s="36"/>
      <c r="AE1319" s="36"/>
      <c r="AF1319" s="36"/>
      <c r="AG1319" s="36"/>
      <c r="AH1319" s="36"/>
      <c r="AI1319" s="36"/>
      <c r="AJ1319" s="36"/>
      <c r="AK1319" s="36"/>
      <c r="AL1319" s="36"/>
    </row>
    <row r="1320" spans="22:38" ht="12" x14ac:dyDescent="0.2">
      <c r="V1320" s="36"/>
      <c r="W1320" s="36"/>
      <c r="X1320" s="36"/>
      <c r="Y1320" s="36"/>
      <c r="Z1320" s="36"/>
      <c r="AA1320" s="36"/>
      <c r="AB1320" s="36"/>
      <c r="AC1320" s="36"/>
      <c r="AD1320" s="36"/>
      <c r="AE1320" s="36"/>
      <c r="AF1320" s="36"/>
      <c r="AG1320" s="36"/>
      <c r="AH1320" s="36"/>
      <c r="AI1320" s="36"/>
      <c r="AJ1320" s="36"/>
      <c r="AK1320" s="36"/>
      <c r="AL1320" s="36"/>
    </row>
    <row r="1321" spans="22:38" ht="12" x14ac:dyDescent="0.2">
      <c r="V1321" s="36"/>
      <c r="W1321" s="36"/>
      <c r="X1321" s="36"/>
      <c r="Y1321" s="36"/>
      <c r="Z1321" s="36"/>
      <c r="AA1321" s="36"/>
      <c r="AB1321" s="36"/>
      <c r="AC1321" s="36"/>
      <c r="AD1321" s="36"/>
      <c r="AE1321" s="36"/>
      <c r="AF1321" s="36"/>
      <c r="AG1321" s="36"/>
      <c r="AH1321" s="36"/>
      <c r="AI1321" s="36"/>
      <c r="AJ1321" s="36"/>
      <c r="AK1321" s="36"/>
      <c r="AL1321" s="36"/>
    </row>
    <row r="1322" spans="22:38" ht="12" x14ac:dyDescent="0.2">
      <c r="V1322" s="36"/>
      <c r="W1322" s="36"/>
      <c r="X1322" s="36"/>
      <c r="Y1322" s="36"/>
      <c r="Z1322" s="36"/>
      <c r="AA1322" s="36"/>
      <c r="AB1322" s="36"/>
      <c r="AC1322" s="36"/>
      <c r="AD1322" s="36"/>
      <c r="AE1322" s="36"/>
      <c r="AF1322" s="36"/>
      <c r="AG1322" s="36"/>
      <c r="AH1322" s="36"/>
      <c r="AI1322" s="36"/>
      <c r="AJ1322" s="36"/>
      <c r="AK1322" s="36"/>
      <c r="AL1322" s="36"/>
    </row>
    <row r="1323" spans="22:38" ht="12" x14ac:dyDescent="0.2">
      <c r="V1323" s="36"/>
      <c r="W1323" s="36"/>
      <c r="X1323" s="36"/>
      <c r="Y1323" s="36"/>
      <c r="Z1323" s="36"/>
      <c r="AA1323" s="36"/>
      <c r="AB1323" s="36"/>
      <c r="AC1323" s="36"/>
      <c r="AD1323" s="36"/>
      <c r="AE1323" s="36"/>
      <c r="AF1323" s="36"/>
      <c r="AG1323" s="36"/>
      <c r="AH1323" s="36"/>
      <c r="AI1323" s="36"/>
      <c r="AJ1323" s="36"/>
      <c r="AK1323" s="36"/>
      <c r="AL1323" s="36"/>
    </row>
    <row r="1324" spans="22:38" ht="12" x14ac:dyDescent="0.2">
      <c r="V1324" s="36"/>
      <c r="W1324" s="36"/>
      <c r="X1324" s="36"/>
      <c r="Y1324" s="36"/>
      <c r="Z1324" s="36"/>
      <c r="AA1324" s="36"/>
      <c r="AB1324" s="36"/>
      <c r="AC1324" s="36"/>
      <c r="AD1324" s="36"/>
      <c r="AE1324" s="36"/>
      <c r="AF1324" s="36"/>
      <c r="AG1324" s="36"/>
      <c r="AH1324" s="36"/>
      <c r="AI1324" s="36"/>
      <c r="AJ1324" s="36"/>
      <c r="AK1324" s="36"/>
      <c r="AL1324" s="36"/>
    </row>
    <row r="1325" spans="22:38" ht="12" x14ac:dyDescent="0.2">
      <c r="V1325" s="36"/>
      <c r="W1325" s="36"/>
      <c r="X1325" s="36"/>
      <c r="Y1325" s="36"/>
      <c r="Z1325" s="36"/>
      <c r="AA1325" s="36"/>
      <c r="AB1325" s="36"/>
      <c r="AC1325" s="36"/>
      <c r="AD1325" s="36"/>
      <c r="AE1325" s="36"/>
      <c r="AF1325" s="36"/>
      <c r="AG1325" s="36"/>
      <c r="AH1325" s="36"/>
      <c r="AI1325" s="36"/>
      <c r="AJ1325" s="36"/>
      <c r="AK1325" s="36"/>
      <c r="AL1325" s="36"/>
    </row>
    <row r="1326" spans="22:38" ht="12" x14ac:dyDescent="0.2">
      <c r="V1326" s="36"/>
      <c r="W1326" s="36"/>
      <c r="X1326" s="36"/>
      <c r="Y1326" s="36"/>
      <c r="Z1326" s="36"/>
      <c r="AA1326" s="36"/>
      <c r="AB1326" s="36"/>
      <c r="AC1326" s="36"/>
      <c r="AD1326" s="36"/>
      <c r="AE1326" s="36"/>
      <c r="AF1326" s="36"/>
      <c r="AG1326" s="36"/>
      <c r="AH1326" s="36"/>
      <c r="AI1326" s="36"/>
      <c r="AJ1326" s="36"/>
      <c r="AK1326" s="36"/>
      <c r="AL1326" s="36"/>
    </row>
    <row r="1327" spans="22:38" ht="12" x14ac:dyDescent="0.2">
      <c r="V1327" s="36"/>
      <c r="W1327" s="36"/>
      <c r="X1327" s="36"/>
      <c r="Y1327" s="36"/>
      <c r="Z1327" s="36"/>
      <c r="AA1327" s="36"/>
      <c r="AB1327" s="36"/>
      <c r="AC1327" s="36"/>
      <c r="AD1327" s="36"/>
      <c r="AE1327" s="36"/>
      <c r="AF1327" s="36"/>
      <c r="AG1327" s="36"/>
      <c r="AH1327" s="36"/>
      <c r="AI1327" s="36"/>
      <c r="AJ1327" s="36"/>
      <c r="AK1327" s="36"/>
      <c r="AL1327" s="36"/>
    </row>
    <row r="1328" spans="22:38" ht="12" x14ac:dyDescent="0.2">
      <c r="V1328" s="36"/>
      <c r="W1328" s="36"/>
      <c r="X1328" s="36"/>
      <c r="Y1328" s="36"/>
      <c r="Z1328" s="36"/>
      <c r="AA1328" s="36"/>
      <c r="AB1328" s="36"/>
      <c r="AC1328" s="36"/>
      <c r="AD1328" s="36"/>
      <c r="AE1328" s="36"/>
      <c r="AF1328" s="36"/>
      <c r="AG1328" s="36"/>
      <c r="AH1328" s="36"/>
      <c r="AI1328" s="36"/>
      <c r="AJ1328" s="36"/>
      <c r="AK1328" s="36"/>
      <c r="AL1328" s="36"/>
    </row>
    <row r="1329" spans="22:38" ht="12" x14ac:dyDescent="0.2">
      <c r="V1329" s="36"/>
      <c r="W1329" s="36"/>
      <c r="X1329" s="36"/>
      <c r="Y1329" s="36"/>
      <c r="Z1329" s="36"/>
      <c r="AA1329" s="36"/>
      <c r="AB1329" s="36"/>
      <c r="AC1329" s="36"/>
      <c r="AD1329" s="36"/>
      <c r="AE1329" s="36"/>
      <c r="AF1329" s="36"/>
      <c r="AG1329" s="36"/>
      <c r="AH1329" s="36"/>
      <c r="AI1329" s="36"/>
      <c r="AJ1329" s="36"/>
      <c r="AK1329" s="36"/>
      <c r="AL1329" s="36"/>
    </row>
    <row r="1330" spans="22:38" ht="12" x14ac:dyDescent="0.2">
      <c r="V1330" s="36"/>
      <c r="W1330" s="36"/>
      <c r="X1330" s="36"/>
      <c r="Y1330" s="36"/>
      <c r="Z1330" s="36"/>
      <c r="AA1330" s="36"/>
      <c r="AB1330" s="36"/>
      <c r="AC1330" s="36"/>
      <c r="AD1330" s="36"/>
      <c r="AE1330" s="36"/>
      <c r="AF1330" s="36"/>
      <c r="AG1330" s="36"/>
      <c r="AH1330" s="36"/>
      <c r="AI1330" s="36"/>
      <c r="AJ1330" s="36"/>
      <c r="AK1330" s="36"/>
      <c r="AL1330" s="36"/>
    </row>
    <row r="1331" spans="22:38" ht="12" x14ac:dyDescent="0.2">
      <c r="V1331" s="36"/>
      <c r="W1331" s="36"/>
      <c r="X1331" s="36"/>
      <c r="Y1331" s="36"/>
      <c r="Z1331" s="36"/>
      <c r="AA1331" s="36"/>
      <c r="AB1331" s="36"/>
      <c r="AC1331" s="36"/>
      <c r="AD1331" s="36"/>
      <c r="AE1331" s="36"/>
      <c r="AF1331" s="36"/>
      <c r="AG1331" s="36"/>
      <c r="AH1331" s="36"/>
      <c r="AI1331" s="36"/>
      <c r="AJ1331" s="36"/>
      <c r="AK1331" s="36"/>
      <c r="AL1331" s="36"/>
    </row>
    <row r="1332" spans="22:38" ht="12" x14ac:dyDescent="0.2">
      <c r="V1332" s="36"/>
      <c r="W1332" s="36"/>
      <c r="X1332" s="36"/>
      <c r="Y1332" s="36"/>
      <c r="Z1332" s="36"/>
      <c r="AA1332" s="36"/>
      <c r="AB1332" s="36"/>
      <c r="AC1332" s="36"/>
      <c r="AD1332" s="36"/>
      <c r="AE1332" s="36"/>
      <c r="AF1332" s="36"/>
      <c r="AG1332" s="36"/>
      <c r="AH1332" s="36"/>
      <c r="AI1332" s="36"/>
      <c r="AJ1332" s="36"/>
      <c r="AK1332" s="36"/>
      <c r="AL1332" s="36"/>
    </row>
    <row r="1333" spans="22:38" ht="12" x14ac:dyDescent="0.2">
      <c r="V1333" s="36"/>
      <c r="W1333" s="36"/>
      <c r="X1333" s="36"/>
      <c r="Y1333" s="36"/>
      <c r="Z1333" s="36"/>
      <c r="AA1333" s="36"/>
      <c r="AB1333" s="36"/>
      <c r="AC1333" s="36"/>
      <c r="AD1333" s="36"/>
      <c r="AE1333" s="36"/>
      <c r="AF1333" s="36"/>
      <c r="AG1333" s="36"/>
      <c r="AH1333" s="36"/>
      <c r="AI1333" s="36"/>
      <c r="AJ1333" s="36"/>
      <c r="AK1333" s="36"/>
      <c r="AL1333" s="36"/>
    </row>
    <row r="1334" spans="22:38" ht="12" x14ac:dyDescent="0.2">
      <c r="V1334" s="36"/>
      <c r="W1334" s="36"/>
      <c r="X1334" s="36"/>
      <c r="Y1334" s="36"/>
      <c r="Z1334" s="36"/>
      <c r="AA1334" s="36"/>
      <c r="AB1334" s="36"/>
      <c r="AC1334" s="36"/>
      <c r="AD1334" s="36"/>
      <c r="AE1334" s="36"/>
      <c r="AF1334" s="36"/>
      <c r="AG1334" s="36"/>
      <c r="AH1334" s="36"/>
      <c r="AI1334" s="36"/>
      <c r="AJ1334" s="36"/>
      <c r="AK1334" s="36"/>
      <c r="AL1334" s="36"/>
    </row>
    <row r="1335" spans="22:38" ht="12" x14ac:dyDescent="0.2">
      <c r="V1335" s="36"/>
      <c r="W1335" s="36"/>
      <c r="X1335" s="36"/>
      <c r="Y1335" s="36"/>
      <c r="Z1335" s="36"/>
      <c r="AA1335" s="36"/>
      <c r="AB1335" s="36"/>
      <c r="AC1335" s="36"/>
      <c r="AD1335" s="36"/>
      <c r="AE1335" s="36"/>
      <c r="AF1335" s="36"/>
      <c r="AG1335" s="36"/>
      <c r="AH1335" s="36"/>
      <c r="AI1335" s="36"/>
      <c r="AJ1335" s="36"/>
      <c r="AK1335" s="36"/>
      <c r="AL1335" s="36"/>
    </row>
    <row r="1336" spans="22:38" ht="12" x14ac:dyDescent="0.2">
      <c r="V1336" s="36"/>
      <c r="W1336" s="36"/>
      <c r="X1336" s="36"/>
      <c r="Y1336" s="36"/>
      <c r="Z1336" s="36"/>
      <c r="AA1336" s="36"/>
      <c r="AB1336" s="36"/>
      <c r="AC1336" s="36"/>
      <c r="AD1336" s="36"/>
      <c r="AE1336" s="36"/>
      <c r="AF1336" s="36"/>
      <c r="AG1336" s="36"/>
      <c r="AH1336" s="36"/>
      <c r="AI1336" s="36"/>
      <c r="AJ1336" s="36"/>
      <c r="AK1336" s="36"/>
      <c r="AL1336" s="36"/>
    </row>
    <row r="1337" spans="22:38" ht="12" x14ac:dyDescent="0.2">
      <c r="V1337" s="36"/>
      <c r="W1337" s="36"/>
      <c r="X1337" s="36"/>
      <c r="Y1337" s="36"/>
      <c r="Z1337" s="36"/>
      <c r="AA1337" s="36"/>
      <c r="AB1337" s="36"/>
      <c r="AC1337" s="36"/>
      <c r="AD1337" s="36"/>
      <c r="AE1337" s="36"/>
      <c r="AF1337" s="36"/>
      <c r="AG1337" s="36"/>
      <c r="AH1337" s="36"/>
      <c r="AI1337" s="36"/>
      <c r="AJ1337" s="36"/>
      <c r="AK1337" s="36"/>
      <c r="AL1337" s="36"/>
    </row>
    <row r="1338" spans="22:38" ht="12" x14ac:dyDescent="0.2">
      <c r="V1338" s="36"/>
      <c r="W1338" s="36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  <c r="AJ1338" s="36"/>
      <c r="AK1338" s="36"/>
      <c r="AL1338" s="36"/>
    </row>
    <row r="1339" spans="22:38" ht="12" x14ac:dyDescent="0.2">
      <c r="V1339" s="36"/>
      <c r="W1339" s="36"/>
      <c r="X1339" s="36"/>
      <c r="Y1339" s="36"/>
      <c r="Z1339" s="36"/>
      <c r="AA1339" s="36"/>
      <c r="AB1339" s="36"/>
      <c r="AC1339" s="36"/>
      <c r="AD1339" s="36"/>
      <c r="AE1339" s="36"/>
      <c r="AF1339" s="36"/>
      <c r="AG1339" s="36"/>
      <c r="AH1339" s="36"/>
      <c r="AI1339" s="36"/>
      <c r="AJ1339" s="36"/>
      <c r="AK1339" s="36"/>
      <c r="AL1339" s="36"/>
    </row>
    <row r="1340" spans="22:38" ht="12" x14ac:dyDescent="0.2">
      <c r="V1340" s="36"/>
      <c r="W1340" s="36"/>
      <c r="X1340" s="36"/>
      <c r="Y1340" s="36"/>
      <c r="Z1340" s="36"/>
      <c r="AA1340" s="36"/>
      <c r="AB1340" s="36"/>
      <c r="AC1340" s="36"/>
      <c r="AD1340" s="36"/>
      <c r="AE1340" s="36"/>
      <c r="AF1340" s="36"/>
      <c r="AG1340" s="36"/>
      <c r="AH1340" s="36"/>
      <c r="AI1340" s="36"/>
      <c r="AJ1340" s="36"/>
      <c r="AK1340" s="36"/>
      <c r="AL1340" s="36"/>
    </row>
    <row r="1341" spans="22:38" ht="12" x14ac:dyDescent="0.2">
      <c r="V1341" s="36"/>
      <c r="W1341" s="36"/>
      <c r="X1341" s="36"/>
      <c r="Y1341" s="36"/>
      <c r="Z1341" s="36"/>
      <c r="AA1341" s="36"/>
      <c r="AB1341" s="36"/>
      <c r="AC1341" s="36"/>
      <c r="AD1341" s="36"/>
      <c r="AE1341" s="36"/>
      <c r="AF1341" s="36"/>
      <c r="AG1341" s="36"/>
      <c r="AH1341" s="36"/>
      <c r="AI1341" s="36"/>
      <c r="AJ1341" s="36"/>
      <c r="AK1341" s="36"/>
      <c r="AL1341" s="36"/>
    </row>
    <row r="1342" spans="22:38" ht="12" x14ac:dyDescent="0.2">
      <c r="V1342" s="36"/>
      <c r="W1342" s="36"/>
      <c r="X1342" s="36"/>
      <c r="Y1342" s="36"/>
      <c r="Z1342" s="36"/>
      <c r="AA1342" s="36"/>
      <c r="AB1342" s="36"/>
      <c r="AC1342" s="36"/>
      <c r="AD1342" s="36"/>
      <c r="AE1342" s="36"/>
      <c r="AF1342" s="36"/>
      <c r="AG1342" s="36"/>
      <c r="AH1342" s="36"/>
      <c r="AI1342" s="36"/>
      <c r="AJ1342" s="36"/>
      <c r="AK1342" s="36"/>
      <c r="AL1342" s="36"/>
    </row>
    <row r="1343" spans="22:38" ht="12" x14ac:dyDescent="0.2">
      <c r="V1343" s="36"/>
      <c r="W1343" s="36"/>
      <c r="X1343" s="36"/>
      <c r="Y1343" s="36"/>
      <c r="Z1343" s="36"/>
      <c r="AA1343" s="36"/>
      <c r="AB1343" s="36"/>
      <c r="AC1343" s="36"/>
      <c r="AD1343" s="36"/>
      <c r="AE1343" s="36"/>
      <c r="AF1343" s="36"/>
      <c r="AG1343" s="36"/>
      <c r="AH1343" s="36"/>
      <c r="AI1343" s="36"/>
      <c r="AJ1343" s="36"/>
      <c r="AK1343" s="36"/>
      <c r="AL1343" s="36"/>
    </row>
    <row r="1344" spans="22:38" ht="12" x14ac:dyDescent="0.2">
      <c r="V1344" s="36"/>
      <c r="W1344" s="36"/>
      <c r="X1344" s="36"/>
      <c r="Y1344" s="36"/>
      <c r="Z1344" s="36"/>
      <c r="AA1344" s="36"/>
      <c r="AB1344" s="36"/>
      <c r="AC1344" s="36"/>
      <c r="AD1344" s="36"/>
      <c r="AE1344" s="36"/>
      <c r="AF1344" s="36"/>
      <c r="AG1344" s="36"/>
      <c r="AH1344" s="36"/>
      <c r="AI1344" s="36"/>
      <c r="AJ1344" s="36"/>
      <c r="AK1344" s="36"/>
      <c r="AL1344" s="36"/>
    </row>
    <row r="1345" spans="22:38" ht="12" x14ac:dyDescent="0.2">
      <c r="V1345" s="36"/>
      <c r="W1345" s="36"/>
      <c r="X1345" s="36"/>
      <c r="Y1345" s="36"/>
      <c r="Z1345" s="36"/>
      <c r="AA1345" s="36"/>
      <c r="AB1345" s="36"/>
      <c r="AC1345" s="36"/>
      <c r="AD1345" s="36"/>
      <c r="AE1345" s="36"/>
      <c r="AF1345" s="36"/>
      <c r="AG1345" s="36"/>
      <c r="AH1345" s="36"/>
      <c r="AI1345" s="36"/>
      <c r="AJ1345" s="36"/>
      <c r="AK1345" s="36"/>
      <c r="AL1345" s="36"/>
    </row>
    <row r="1346" spans="22:38" ht="12" x14ac:dyDescent="0.2">
      <c r="V1346" s="36"/>
      <c r="W1346" s="36"/>
      <c r="X1346" s="36"/>
      <c r="Y1346" s="36"/>
      <c r="Z1346" s="36"/>
      <c r="AA1346" s="36"/>
      <c r="AB1346" s="36"/>
      <c r="AC1346" s="36"/>
      <c r="AD1346" s="36"/>
      <c r="AE1346" s="36"/>
      <c r="AF1346" s="36"/>
      <c r="AG1346" s="36"/>
      <c r="AH1346" s="36"/>
      <c r="AI1346" s="36"/>
      <c r="AJ1346" s="36"/>
      <c r="AK1346" s="36"/>
      <c r="AL1346" s="36"/>
    </row>
    <row r="1347" spans="22:38" ht="12" x14ac:dyDescent="0.2">
      <c r="V1347" s="36"/>
      <c r="W1347" s="36"/>
      <c r="X1347" s="36"/>
      <c r="Y1347" s="36"/>
      <c r="Z1347" s="36"/>
      <c r="AA1347" s="36"/>
      <c r="AB1347" s="36"/>
      <c r="AC1347" s="36"/>
      <c r="AD1347" s="36"/>
      <c r="AE1347" s="36"/>
      <c r="AF1347" s="36"/>
      <c r="AG1347" s="36"/>
      <c r="AH1347" s="36"/>
      <c r="AI1347" s="36"/>
      <c r="AJ1347" s="36"/>
      <c r="AK1347" s="36"/>
      <c r="AL1347" s="36"/>
    </row>
    <row r="1348" spans="22:38" ht="12" x14ac:dyDescent="0.2">
      <c r="V1348" s="36"/>
      <c r="W1348" s="36"/>
      <c r="X1348" s="36"/>
      <c r="Y1348" s="36"/>
      <c r="Z1348" s="36"/>
      <c r="AA1348" s="36"/>
      <c r="AB1348" s="36"/>
      <c r="AC1348" s="36"/>
      <c r="AD1348" s="36"/>
      <c r="AE1348" s="36"/>
      <c r="AF1348" s="36"/>
      <c r="AG1348" s="36"/>
      <c r="AH1348" s="36"/>
      <c r="AI1348" s="36"/>
      <c r="AJ1348" s="36"/>
      <c r="AK1348" s="36"/>
      <c r="AL1348" s="36"/>
    </row>
    <row r="1349" spans="22:38" ht="12" x14ac:dyDescent="0.2">
      <c r="V1349" s="36"/>
      <c r="W1349" s="36"/>
      <c r="X1349" s="36"/>
      <c r="Y1349" s="36"/>
      <c r="Z1349" s="36"/>
      <c r="AA1349" s="36"/>
      <c r="AB1349" s="36"/>
      <c r="AC1349" s="36"/>
      <c r="AD1349" s="36"/>
      <c r="AE1349" s="36"/>
      <c r="AF1349" s="36"/>
      <c r="AG1349" s="36"/>
      <c r="AH1349" s="36"/>
      <c r="AI1349" s="36"/>
      <c r="AJ1349" s="36"/>
      <c r="AK1349" s="36"/>
      <c r="AL1349" s="36"/>
    </row>
    <row r="1350" spans="22:38" ht="12" x14ac:dyDescent="0.2">
      <c r="V1350" s="36"/>
      <c r="W1350" s="36"/>
      <c r="X1350" s="36"/>
      <c r="Y1350" s="36"/>
      <c r="Z1350" s="36"/>
      <c r="AA1350" s="36"/>
      <c r="AB1350" s="36"/>
      <c r="AC1350" s="36"/>
      <c r="AD1350" s="36"/>
      <c r="AE1350" s="36"/>
      <c r="AF1350" s="36"/>
      <c r="AG1350" s="36"/>
      <c r="AH1350" s="36"/>
      <c r="AI1350" s="36"/>
      <c r="AJ1350" s="36"/>
      <c r="AK1350" s="36"/>
      <c r="AL1350" s="36"/>
    </row>
    <row r="1351" spans="22:38" ht="12" x14ac:dyDescent="0.2">
      <c r="V1351" s="36"/>
      <c r="W1351" s="36"/>
      <c r="X1351" s="36"/>
      <c r="Y1351" s="36"/>
      <c r="Z1351" s="36"/>
      <c r="AA1351" s="36"/>
      <c r="AB1351" s="36"/>
      <c r="AC1351" s="36"/>
      <c r="AD1351" s="36"/>
      <c r="AE1351" s="36"/>
      <c r="AF1351" s="36"/>
      <c r="AG1351" s="36"/>
      <c r="AH1351" s="36"/>
      <c r="AI1351" s="36"/>
      <c r="AJ1351" s="36"/>
      <c r="AK1351" s="36"/>
      <c r="AL1351" s="36"/>
    </row>
    <row r="1352" spans="22:38" ht="12" x14ac:dyDescent="0.2">
      <c r="V1352" s="36"/>
      <c r="W1352" s="36"/>
      <c r="X1352" s="36"/>
      <c r="Y1352" s="36"/>
      <c r="Z1352" s="36"/>
      <c r="AA1352" s="36"/>
      <c r="AB1352" s="36"/>
      <c r="AC1352" s="36"/>
      <c r="AD1352" s="36"/>
      <c r="AE1352" s="36"/>
      <c r="AF1352" s="36"/>
      <c r="AG1352" s="36"/>
      <c r="AH1352" s="36"/>
      <c r="AI1352" s="36"/>
      <c r="AJ1352" s="36"/>
      <c r="AK1352" s="36"/>
      <c r="AL1352" s="36"/>
    </row>
    <row r="1353" spans="22:38" ht="12" x14ac:dyDescent="0.2">
      <c r="V1353" s="36"/>
      <c r="W1353" s="36"/>
      <c r="X1353" s="36"/>
      <c r="Y1353" s="36"/>
      <c r="Z1353" s="36"/>
      <c r="AA1353" s="36"/>
      <c r="AB1353" s="36"/>
      <c r="AC1353" s="36"/>
      <c r="AD1353" s="36"/>
      <c r="AE1353" s="36"/>
      <c r="AF1353" s="36"/>
      <c r="AG1353" s="36"/>
      <c r="AH1353" s="36"/>
      <c r="AI1353" s="36"/>
      <c r="AJ1353" s="36"/>
      <c r="AK1353" s="36"/>
      <c r="AL1353" s="36"/>
    </row>
    <row r="1354" spans="22:38" ht="12" x14ac:dyDescent="0.2">
      <c r="V1354" s="36"/>
      <c r="W1354" s="36"/>
      <c r="X1354" s="36"/>
      <c r="Y1354" s="36"/>
      <c r="Z1354" s="36"/>
      <c r="AA1354" s="36"/>
      <c r="AB1354" s="36"/>
      <c r="AC1354" s="36"/>
      <c r="AD1354" s="36"/>
      <c r="AE1354" s="36"/>
      <c r="AF1354" s="36"/>
      <c r="AG1354" s="36"/>
      <c r="AH1354" s="36"/>
      <c r="AI1354" s="36"/>
      <c r="AJ1354" s="36"/>
      <c r="AK1354" s="36"/>
      <c r="AL1354" s="36"/>
    </row>
    <row r="1355" spans="22:38" ht="12" x14ac:dyDescent="0.2">
      <c r="V1355" s="36"/>
      <c r="W1355" s="36"/>
      <c r="X1355" s="36"/>
      <c r="Y1355" s="36"/>
      <c r="Z1355" s="36"/>
      <c r="AA1355" s="36"/>
      <c r="AB1355" s="36"/>
      <c r="AC1355" s="36"/>
      <c r="AD1355" s="36"/>
      <c r="AE1355" s="36"/>
      <c r="AF1355" s="36"/>
      <c r="AG1355" s="36"/>
      <c r="AH1355" s="36"/>
      <c r="AI1355" s="36"/>
      <c r="AJ1355" s="36"/>
      <c r="AK1355" s="36"/>
      <c r="AL1355" s="36"/>
    </row>
    <row r="1356" spans="22:38" ht="12" x14ac:dyDescent="0.2">
      <c r="V1356" s="36"/>
      <c r="W1356" s="36"/>
      <c r="X1356" s="36"/>
      <c r="Y1356" s="36"/>
      <c r="Z1356" s="36"/>
      <c r="AA1356" s="36"/>
      <c r="AB1356" s="36"/>
      <c r="AC1356" s="36"/>
      <c r="AD1356" s="36"/>
      <c r="AE1356" s="36"/>
      <c r="AF1356" s="36"/>
      <c r="AG1356" s="36"/>
      <c r="AH1356" s="36"/>
      <c r="AI1356" s="36"/>
      <c r="AJ1356" s="36"/>
      <c r="AK1356" s="36"/>
      <c r="AL1356" s="36"/>
    </row>
    <row r="1357" spans="22:38" ht="12" x14ac:dyDescent="0.2">
      <c r="V1357" s="36"/>
      <c r="W1357" s="36"/>
      <c r="X1357" s="36"/>
      <c r="Y1357" s="36"/>
      <c r="Z1357" s="36"/>
      <c r="AA1357" s="36"/>
      <c r="AB1357" s="36"/>
      <c r="AC1357" s="36"/>
      <c r="AD1357" s="36"/>
      <c r="AE1357" s="36"/>
      <c r="AF1357" s="36"/>
      <c r="AG1357" s="36"/>
      <c r="AH1357" s="36"/>
      <c r="AI1357" s="36"/>
      <c r="AJ1357" s="36"/>
      <c r="AK1357" s="36"/>
      <c r="AL1357" s="36"/>
    </row>
    <row r="1358" spans="22:38" ht="12" x14ac:dyDescent="0.2">
      <c r="V1358" s="36"/>
      <c r="W1358" s="36"/>
      <c r="X1358" s="36"/>
      <c r="Y1358" s="36"/>
      <c r="Z1358" s="36"/>
      <c r="AA1358" s="36"/>
      <c r="AB1358" s="36"/>
      <c r="AC1358" s="36"/>
      <c r="AD1358" s="36"/>
      <c r="AE1358" s="36"/>
      <c r="AF1358" s="36"/>
      <c r="AG1358" s="36"/>
      <c r="AH1358" s="36"/>
      <c r="AI1358" s="36"/>
      <c r="AJ1358" s="36"/>
      <c r="AK1358" s="36"/>
      <c r="AL1358" s="36"/>
    </row>
    <row r="1359" spans="22:38" ht="12" x14ac:dyDescent="0.2">
      <c r="V1359" s="36"/>
      <c r="W1359" s="36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  <c r="AJ1359" s="36"/>
      <c r="AK1359" s="36"/>
      <c r="AL1359" s="36"/>
    </row>
    <row r="1360" spans="22:38" ht="12" x14ac:dyDescent="0.2">
      <c r="V1360" s="36"/>
      <c r="W1360" s="36"/>
      <c r="X1360" s="36"/>
      <c r="Y1360" s="36"/>
      <c r="Z1360" s="36"/>
      <c r="AA1360" s="36"/>
      <c r="AB1360" s="36"/>
      <c r="AC1360" s="36"/>
      <c r="AD1360" s="36"/>
      <c r="AE1360" s="36"/>
      <c r="AF1360" s="36"/>
      <c r="AG1360" s="36"/>
      <c r="AH1360" s="36"/>
      <c r="AI1360" s="36"/>
      <c r="AJ1360" s="36"/>
      <c r="AK1360" s="36"/>
      <c r="AL1360" s="36"/>
    </row>
    <row r="1361" spans="22:38" ht="12" x14ac:dyDescent="0.2">
      <c r="V1361" s="36"/>
      <c r="W1361" s="36"/>
      <c r="X1361" s="36"/>
      <c r="Y1361" s="36"/>
      <c r="Z1361" s="36"/>
      <c r="AA1361" s="36"/>
      <c r="AB1361" s="36"/>
      <c r="AC1361" s="36"/>
      <c r="AD1361" s="36"/>
      <c r="AE1361" s="36"/>
      <c r="AF1361" s="36"/>
      <c r="AG1361" s="36"/>
      <c r="AH1361" s="36"/>
      <c r="AI1361" s="36"/>
      <c r="AJ1361" s="36"/>
      <c r="AK1361" s="36"/>
      <c r="AL1361" s="36"/>
    </row>
    <row r="1362" spans="22:38" ht="12" x14ac:dyDescent="0.2">
      <c r="V1362" s="36"/>
      <c r="W1362" s="36"/>
      <c r="X1362" s="36"/>
      <c r="Y1362" s="36"/>
      <c r="Z1362" s="36"/>
      <c r="AA1362" s="36"/>
      <c r="AB1362" s="36"/>
      <c r="AC1362" s="36"/>
      <c r="AD1362" s="36"/>
      <c r="AE1362" s="36"/>
      <c r="AF1362" s="36"/>
      <c r="AG1362" s="36"/>
      <c r="AH1362" s="36"/>
      <c r="AI1362" s="36"/>
      <c r="AJ1362" s="36"/>
      <c r="AK1362" s="36"/>
      <c r="AL1362" s="36"/>
    </row>
    <row r="1363" spans="22:38" ht="12" x14ac:dyDescent="0.2">
      <c r="V1363" s="36"/>
      <c r="W1363" s="36"/>
      <c r="X1363" s="36"/>
      <c r="Y1363" s="36"/>
      <c r="Z1363" s="36"/>
      <c r="AA1363" s="36"/>
      <c r="AB1363" s="36"/>
      <c r="AC1363" s="36"/>
      <c r="AD1363" s="36"/>
      <c r="AE1363" s="36"/>
      <c r="AF1363" s="36"/>
      <c r="AG1363" s="36"/>
      <c r="AH1363" s="36"/>
      <c r="AI1363" s="36"/>
      <c r="AJ1363" s="36"/>
      <c r="AK1363" s="36"/>
      <c r="AL1363" s="36"/>
    </row>
    <row r="1364" spans="22:38" ht="12" x14ac:dyDescent="0.2">
      <c r="V1364" s="36"/>
      <c r="W1364" s="36"/>
      <c r="X1364" s="36"/>
      <c r="Y1364" s="36"/>
      <c r="Z1364" s="36"/>
      <c r="AA1364" s="36"/>
      <c r="AB1364" s="36"/>
      <c r="AC1364" s="36"/>
      <c r="AD1364" s="36"/>
      <c r="AE1364" s="36"/>
      <c r="AF1364" s="36"/>
      <c r="AG1364" s="36"/>
      <c r="AH1364" s="36"/>
      <c r="AI1364" s="36"/>
      <c r="AJ1364" s="36"/>
      <c r="AK1364" s="36"/>
      <c r="AL1364" s="36"/>
    </row>
    <row r="1365" spans="22:38" ht="12" x14ac:dyDescent="0.2">
      <c r="V1365" s="36"/>
      <c r="W1365" s="36"/>
      <c r="X1365" s="36"/>
      <c r="Y1365" s="36"/>
      <c r="Z1365" s="36"/>
      <c r="AA1365" s="36"/>
      <c r="AB1365" s="36"/>
      <c r="AC1365" s="36"/>
      <c r="AD1365" s="36"/>
      <c r="AE1365" s="36"/>
      <c r="AF1365" s="36"/>
      <c r="AG1365" s="36"/>
      <c r="AH1365" s="36"/>
      <c r="AI1365" s="36"/>
      <c r="AJ1365" s="36"/>
      <c r="AK1365" s="36"/>
      <c r="AL1365" s="36"/>
    </row>
    <row r="1366" spans="22:38" ht="12" x14ac:dyDescent="0.2">
      <c r="V1366" s="36"/>
      <c r="W1366" s="36"/>
      <c r="X1366" s="36"/>
      <c r="Y1366" s="36"/>
      <c r="Z1366" s="36"/>
      <c r="AA1366" s="36"/>
      <c r="AB1366" s="36"/>
      <c r="AC1366" s="36"/>
      <c r="AD1366" s="36"/>
      <c r="AE1366" s="36"/>
      <c r="AF1366" s="36"/>
      <c r="AG1366" s="36"/>
      <c r="AH1366" s="36"/>
      <c r="AI1366" s="36"/>
      <c r="AJ1366" s="36"/>
      <c r="AK1366" s="36"/>
      <c r="AL1366" s="36"/>
    </row>
    <row r="1367" spans="22:38" ht="12" x14ac:dyDescent="0.2">
      <c r="V1367" s="36"/>
      <c r="W1367" s="36"/>
      <c r="X1367" s="36"/>
      <c r="Y1367" s="36"/>
      <c r="Z1367" s="36"/>
      <c r="AA1367" s="36"/>
      <c r="AB1367" s="36"/>
      <c r="AC1367" s="36"/>
      <c r="AD1367" s="36"/>
      <c r="AE1367" s="36"/>
      <c r="AF1367" s="36"/>
      <c r="AG1367" s="36"/>
      <c r="AH1367" s="36"/>
      <c r="AI1367" s="36"/>
      <c r="AJ1367" s="36"/>
      <c r="AK1367" s="36"/>
      <c r="AL1367" s="36"/>
    </row>
    <row r="1368" spans="22:38" ht="12" x14ac:dyDescent="0.2">
      <c r="V1368" s="36"/>
      <c r="W1368" s="36"/>
      <c r="X1368" s="36"/>
      <c r="Y1368" s="36"/>
      <c r="Z1368" s="36"/>
      <c r="AA1368" s="36"/>
      <c r="AB1368" s="36"/>
      <c r="AC1368" s="36"/>
      <c r="AD1368" s="36"/>
      <c r="AE1368" s="36"/>
      <c r="AF1368" s="36"/>
      <c r="AG1368" s="36"/>
      <c r="AH1368" s="36"/>
      <c r="AI1368" s="36"/>
      <c r="AJ1368" s="36"/>
      <c r="AK1368" s="36"/>
      <c r="AL1368" s="36"/>
    </row>
    <row r="1369" spans="22:38" ht="12" x14ac:dyDescent="0.2">
      <c r="V1369" s="36"/>
      <c r="W1369" s="36"/>
      <c r="X1369" s="36"/>
      <c r="Y1369" s="36"/>
      <c r="Z1369" s="36"/>
      <c r="AA1369" s="36"/>
      <c r="AB1369" s="36"/>
      <c r="AC1369" s="36"/>
      <c r="AD1369" s="36"/>
      <c r="AE1369" s="36"/>
      <c r="AF1369" s="36"/>
      <c r="AG1369" s="36"/>
      <c r="AH1369" s="36"/>
      <c r="AI1369" s="36"/>
      <c r="AJ1369" s="36"/>
      <c r="AK1369" s="36"/>
      <c r="AL1369" s="36"/>
    </row>
    <row r="1370" spans="22:38" ht="12" x14ac:dyDescent="0.2">
      <c r="V1370" s="36"/>
      <c r="W1370" s="36"/>
      <c r="X1370" s="36"/>
      <c r="Y1370" s="36"/>
      <c r="Z1370" s="36"/>
      <c r="AA1370" s="36"/>
      <c r="AB1370" s="36"/>
      <c r="AC1370" s="36"/>
      <c r="AD1370" s="36"/>
      <c r="AE1370" s="36"/>
      <c r="AF1370" s="36"/>
      <c r="AG1370" s="36"/>
      <c r="AH1370" s="36"/>
      <c r="AI1370" s="36"/>
      <c r="AJ1370" s="36"/>
      <c r="AK1370" s="36"/>
      <c r="AL1370" s="36"/>
    </row>
    <row r="1371" spans="22:38" ht="12" x14ac:dyDescent="0.2">
      <c r="V1371" s="36"/>
      <c r="W1371" s="36"/>
      <c r="X1371" s="36"/>
      <c r="Y1371" s="36"/>
      <c r="Z1371" s="36"/>
      <c r="AA1371" s="36"/>
      <c r="AB1371" s="36"/>
      <c r="AC1371" s="36"/>
      <c r="AD1371" s="36"/>
      <c r="AE1371" s="36"/>
      <c r="AF1371" s="36"/>
      <c r="AG1371" s="36"/>
      <c r="AH1371" s="36"/>
      <c r="AI1371" s="36"/>
      <c r="AJ1371" s="36"/>
      <c r="AK1371" s="36"/>
      <c r="AL1371" s="36"/>
    </row>
    <row r="1372" spans="22:38" ht="12" x14ac:dyDescent="0.2">
      <c r="V1372" s="36"/>
      <c r="W1372" s="36"/>
      <c r="X1372" s="36"/>
      <c r="Y1372" s="36"/>
      <c r="Z1372" s="36"/>
      <c r="AA1372" s="36"/>
      <c r="AB1372" s="36"/>
      <c r="AC1372" s="36"/>
      <c r="AD1372" s="36"/>
      <c r="AE1372" s="36"/>
      <c r="AF1372" s="36"/>
      <c r="AG1372" s="36"/>
      <c r="AH1372" s="36"/>
      <c r="AI1372" s="36"/>
      <c r="AJ1372" s="36"/>
      <c r="AK1372" s="36"/>
      <c r="AL1372" s="36"/>
    </row>
    <row r="1373" spans="22:38" ht="12" x14ac:dyDescent="0.2">
      <c r="V1373" s="36"/>
      <c r="W1373" s="36"/>
      <c r="X1373" s="36"/>
      <c r="Y1373" s="36"/>
      <c r="Z1373" s="36"/>
      <c r="AA1373" s="36"/>
      <c r="AB1373" s="36"/>
      <c r="AC1373" s="36"/>
      <c r="AD1373" s="36"/>
      <c r="AE1373" s="36"/>
      <c r="AF1373" s="36"/>
      <c r="AG1373" s="36"/>
      <c r="AH1373" s="36"/>
      <c r="AI1373" s="36"/>
      <c r="AJ1373" s="36"/>
      <c r="AK1373" s="36"/>
      <c r="AL1373" s="36"/>
    </row>
    <row r="1374" spans="22:38" ht="12" x14ac:dyDescent="0.2">
      <c r="V1374" s="36"/>
      <c r="W1374" s="36"/>
      <c r="X1374" s="36"/>
      <c r="Y1374" s="36"/>
      <c r="Z1374" s="36"/>
      <c r="AA1374" s="36"/>
      <c r="AB1374" s="36"/>
      <c r="AC1374" s="36"/>
      <c r="AD1374" s="36"/>
      <c r="AE1374" s="36"/>
      <c r="AF1374" s="36"/>
      <c r="AG1374" s="36"/>
      <c r="AH1374" s="36"/>
      <c r="AI1374" s="36"/>
      <c r="AJ1374" s="36"/>
      <c r="AK1374" s="36"/>
      <c r="AL1374" s="36"/>
    </row>
    <row r="1375" spans="22:38" ht="12" x14ac:dyDescent="0.2">
      <c r="V1375" s="36"/>
      <c r="W1375" s="36"/>
      <c r="X1375" s="36"/>
      <c r="Y1375" s="36"/>
      <c r="Z1375" s="36"/>
      <c r="AA1375" s="36"/>
      <c r="AB1375" s="36"/>
      <c r="AC1375" s="36"/>
      <c r="AD1375" s="36"/>
      <c r="AE1375" s="36"/>
      <c r="AF1375" s="36"/>
      <c r="AG1375" s="36"/>
      <c r="AH1375" s="36"/>
      <c r="AI1375" s="36"/>
      <c r="AJ1375" s="36"/>
      <c r="AK1375" s="36"/>
      <c r="AL1375" s="36"/>
    </row>
    <row r="1376" spans="22:38" ht="12" x14ac:dyDescent="0.2">
      <c r="V1376" s="36"/>
      <c r="W1376" s="36"/>
      <c r="X1376" s="36"/>
      <c r="Y1376" s="36"/>
      <c r="Z1376" s="36"/>
      <c r="AA1376" s="36"/>
      <c r="AB1376" s="36"/>
      <c r="AC1376" s="36"/>
      <c r="AD1376" s="36"/>
      <c r="AE1376" s="36"/>
      <c r="AF1376" s="36"/>
      <c r="AG1376" s="36"/>
      <c r="AH1376" s="36"/>
      <c r="AI1376" s="36"/>
      <c r="AJ1376" s="36"/>
      <c r="AK1376" s="36"/>
      <c r="AL1376" s="36"/>
    </row>
    <row r="1377" spans="22:38" ht="12" x14ac:dyDescent="0.2">
      <c r="V1377" s="36"/>
      <c r="W1377" s="36"/>
      <c r="X1377" s="36"/>
      <c r="Y1377" s="36"/>
      <c r="Z1377" s="36"/>
      <c r="AA1377" s="36"/>
      <c r="AB1377" s="36"/>
      <c r="AC1377" s="36"/>
      <c r="AD1377" s="36"/>
      <c r="AE1377" s="36"/>
      <c r="AF1377" s="36"/>
      <c r="AG1377" s="36"/>
      <c r="AH1377" s="36"/>
      <c r="AI1377" s="36"/>
      <c r="AJ1377" s="36"/>
      <c r="AK1377" s="36"/>
      <c r="AL1377" s="36"/>
    </row>
    <row r="1378" spans="22:38" ht="12" x14ac:dyDescent="0.2">
      <c r="V1378" s="36"/>
      <c r="W1378" s="36"/>
      <c r="X1378" s="36"/>
      <c r="Y1378" s="36"/>
      <c r="Z1378" s="36"/>
      <c r="AA1378" s="36"/>
      <c r="AB1378" s="36"/>
      <c r="AC1378" s="36"/>
      <c r="AD1378" s="36"/>
      <c r="AE1378" s="36"/>
      <c r="AF1378" s="36"/>
      <c r="AG1378" s="36"/>
      <c r="AH1378" s="36"/>
      <c r="AI1378" s="36"/>
      <c r="AJ1378" s="36"/>
      <c r="AK1378" s="36"/>
      <c r="AL1378" s="36"/>
    </row>
    <row r="1379" spans="22:38" ht="12" x14ac:dyDescent="0.2">
      <c r="V1379" s="36"/>
      <c r="W1379" s="36"/>
      <c r="X1379" s="36"/>
      <c r="Y1379" s="36"/>
      <c r="Z1379" s="36"/>
      <c r="AA1379" s="36"/>
      <c r="AB1379" s="36"/>
      <c r="AC1379" s="36"/>
      <c r="AD1379" s="36"/>
      <c r="AE1379" s="36"/>
      <c r="AF1379" s="36"/>
      <c r="AG1379" s="36"/>
      <c r="AH1379" s="36"/>
      <c r="AI1379" s="36"/>
      <c r="AJ1379" s="36"/>
      <c r="AK1379" s="36"/>
      <c r="AL1379" s="36"/>
    </row>
    <row r="1380" spans="22:38" ht="12" x14ac:dyDescent="0.2">
      <c r="V1380" s="36"/>
      <c r="W1380" s="36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  <c r="AJ1380" s="36"/>
      <c r="AK1380" s="36"/>
      <c r="AL1380" s="36"/>
    </row>
    <row r="1381" spans="22:38" ht="12" x14ac:dyDescent="0.2">
      <c r="V1381" s="36"/>
      <c r="W1381" s="36"/>
      <c r="X1381" s="36"/>
      <c r="Y1381" s="36"/>
      <c r="Z1381" s="36"/>
      <c r="AA1381" s="36"/>
      <c r="AB1381" s="36"/>
      <c r="AC1381" s="36"/>
      <c r="AD1381" s="36"/>
      <c r="AE1381" s="36"/>
      <c r="AF1381" s="36"/>
      <c r="AG1381" s="36"/>
      <c r="AH1381" s="36"/>
      <c r="AI1381" s="36"/>
      <c r="AJ1381" s="36"/>
      <c r="AK1381" s="36"/>
      <c r="AL1381" s="36"/>
    </row>
    <row r="1382" spans="22:38" ht="12" x14ac:dyDescent="0.2">
      <c r="V1382" s="36"/>
      <c r="W1382" s="36"/>
      <c r="X1382" s="36"/>
      <c r="Y1382" s="36"/>
      <c r="Z1382" s="36"/>
      <c r="AA1382" s="36"/>
      <c r="AB1382" s="36"/>
      <c r="AC1382" s="36"/>
      <c r="AD1382" s="36"/>
      <c r="AE1382" s="36"/>
      <c r="AF1382" s="36"/>
      <c r="AG1382" s="36"/>
      <c r="AH1382" s="36"/>
      <c r="AI1382" s="36"/>
      <c r="AJ1382" s="36"/>
      <c r="AK1382" s="36"/>
      <c r="AL1382" s="36"/>
    </row>
    <row r="1383" spans="22:38" ht="12" x14ac:dyDescent="0.2">
      <c r="V1383" s="36"/>
      <c r="W1383" s="36"/>
      <c r="X1383" s="36"/>
      <c r="Y1383" s="36"/>
      <c r="Z1383" s="36"/>
      <c r="AA1383" s="36"/>
      <c r="AB1383" s="36"/>
      <c r="AC1383" s="36"/>
      <c r="AD1383" s="36"/>
      <c r="AE1383" s="36"/>
      <c r="AF1383" s="36"/>
      <c r="AG1383" s="36"/>
      <c r="AH1383" s="36"/>
      <c r="AI1383" s="36"/>
      <c r="AJ1383" s="36"/>
      <c r="AK1383" s="36"/>
      <c r="AL1383" s="36"/>
    </row>
    <row r="1384" spans="22:38" ht="12" x14ac:dyDescent="0.2">
      <c r="V1384" s="36"/>
      <c r="W1384" s="36"/>
      <c r="X1384" s="36"/>
      <c r="Y1384" s="36"/>
      <c r="Z1384" s="36"/>
      <c r="AA1384" s="36"/>
      <c r="AB1384" s="36"/>
      <c r="AC1384" s="36"/>
      <c r="AD1384" s="36"/>
      <c r="AE1384" s="36"/>
      <c r="AF1384" s="36"/>
      <c r="AG1384" s="36"/>
      <c r="AH1384" s="36"/>
      <c r="AI1384" s="36"/>
      <c r="AJ1384" s="36"/>
      <c r="AK1384" s="36"/>
      <c r="AL1384" s="36"/>
    </row>
    <row r="1385" spans="22:38" ht="12" x14ac:dyDescent="0.2">
      <c r="V1385" s="36"/>
      <c r="W1385" s="36"/>
      <c r="X1385" s="36"/>
      <c r="Y1385" s="36"/>
      <c r="Z1385" s="36"/>
      <c r="AA1385" s="36"/>
      <c r="AB1385" s="36"/>
      <c r="AC1385" s="36"/>
      <c r="AD1385" s="36"/>
      <c r="AE1385" s="36"/>
      <c r="AF1385" s="36"/>
      <c r="AG1385" s="36"/>
      <c r="AH1385" s="36"/>
      <c r="AI1385" s="36"/>
      <c r="AJ1385" s="36"/>
      <c r="AK1385" s="36"/>
      <c r="AL1385" s="36"/>
    </row>
    <row r="1386" spans="22:38" ht="12" x14ac:dyDescent="0.2">
      <c r="V1386" s="36"/>
      <c r="W1386" s="36"/>
      <c r="X1386" s="36"/>
      <c r="Y1386" s="36"/>
      <c r="Z1386" s="36"/>
      <c r="AA1386" s="36"/>
      <c r="AB1386" s="36"/>
      <c r="AC1386" s="36"/>
      <c r="AD1386" s="36"/>
      <c r="AE1386" s="36"/>
      <c r="AF1386" s="36"/>
      <c r="AG1386" s="36"/>
      <c r="AH1386" s="36"/>
      <c r="AI1386" s="36"/>
      <c r="AJ1386" s="36"/>
      <c r="AK1386" s="36"/>
      <c r="AL1386" s="36"/>
    </row>
    <row r="1387" spans="22:38" ht="12" x14ac:dyDescent="0.2">
      <c r="V1387" s="36"/>
      <c r="W1387" s="36"/>
      <c r="X1387" s="36"/>
      <c r="Y1387" s="36"/>
      <c r="Z1387" s="36"/>
      <c r="AA1387" s="36"/>
      <c r="AB1387" s="36"/>
      <c r="AC1387" s="36"/>
      <c r="AD1387" s="36"/>
      <c r="AE1387" s="36"/>
      <c r="AF1387" s="36"/>
      <c r="AG1387" s="36"/>
      <c r="AH1387" s="36"/>
      <c r="AI1387" s="36"/>
      <c r="AJ1387" s="36"/>
      <c r="AK1387" s="36"/>
      <c r="AL1387" s="36"/>
    </row>
    <row r="1388" spans="22:38" ht="12" x14ac:dyDescent="0.2">
      <c r="V1388" s="36"/>
      <c r="W1388" s="36"/>
      <c r="X1388" s="36"/>
      <c r="Y1388" s="36"/>
      <c r="Z1388" s="36"/>
      <c r="AA1388" s="36"/>
      <c r="AB1388" s="36"/>
      <c r="AC1388" s="36"/>
      <c r="AD1388" s="36"/>
      <c r="AE1388" s="36"/>
      <c r="AF1388" s="36"/>
      <c r="AG1388" s="36"/>
      <c r="AH1388" s="36"/>
      <c r="AI1388" s="36"/>
      <c r="AJ1388" s="36"/>
      <c r="AK1388" s="36"/>
      <c r="AL1388" s="36"/>
    </row>
    <row r="1389" spans="22:38" ht="12" x14ac:dyDescent="0.2">
      <c r="V1389" s="36"/>
      <c r="W1389" s="36"/>
      <c r="X1389" s="36"/>
      <c r="Y1389" s="36"/>
      <c r="Z1389" s="36"/>
      <c r="AA1389" s="36"/>
      <c r="AB1389" s="36"/>
      <c r="AC1389" s="36"/>
      <c r="AD1389" s="36"/>
      <c r="AE1389" s="36"/>
      <c r="AF1389" s="36"/>
      <c r="AG1389" s="36"/>
      <c r="AH1389" s="36"/>
      <c r="AI1389" s="36"/>
      <c r="AJ1389" s="36"/>
      <c r="AK1389" s="36"/>
      <c r="AL1389" s="36"/>
    </row>
    <row r="1390" spans="22:38" ht="12" x14ac:dyDescent="0.2">
      <c r="V1390" s="36"/>
      <c r="W1390" s="36"/>
      <c r="X1390" s="36"/>
      <c r="Y1390" s="36"/>
      <c r="Z1390" s="36"/>
      <c r="AA1390" s="36"/>
      <c r="AB1390" s="36"/>
      <c r="AC1390" s="36"/>
      <c r="AD1390" s="36"/>
      <c r="AE1390" s="36"/>
      <c r="AF1390" s="36"/>
      <c r="AG1390" s="36"/>
      <c r="AH1390" s="36"/>
      <c r="AI1390" s="36"/>
      <c r="AJ1390" s="36"/>
      <c r="AK1390" s="36"/>
      <c r="AL1390" s="36"/>
    </row>
    <row r="1391" spans="22:38" ht="12" x14ac:dyDescent="0.2">
      <c r="V1391" s="36"/>
      <c r="W1391" s="36"/>
      <c r="X1391" s="36"/>
      <c r="Y1391" s="36"/>
      <c r="Z1391" s="36"/>
      <c r="AA1391" s="36"/>
      <c r="AB1391" s="36"/>
      <c r="AC1391" s="36"/>
      <c r="AD1391" s="36"/>
      <c r="AE1391" s="36"/>
      <c r="AF1391" s="36"/>
      <c r="AG1391" s="36"/>
      <c r="AH1391" s="36"/>
      <c r="AI1391" s="36"/>
      <c r="AJ1391" s="36"/>
      <c r="AK1391" s="36"/>
      <c r="AL1391" s="36"/>
    </row>
    <row r="1392" spans="22:38" ht="12" x14ac:dyDescent="0.2">
      <c r="V1392" s="36"/>
      <c r="W1392" s="36"/>
      <c r="X1392" s="36"/>
      <c r="Y1392" s="36"/>
      <c r="Z1392" s="36"/>
      <c r="AA1392" s="36"/>
      <c r="AB1392" s="36"/>
      <c r="AC1392" s="36"/>
      <c r="AD1392" s="36"/>
      <c r="AE1392" s="36"/>
      <c r="AF1392" s="36"/>
      <c r="AG1392" s="36"/>
      <c r="AH1392" s="36"/>
      <c r="AI1392" s="36"/>
      <c r="AJ1392" s="36"/>
      <c r="AK1392" s="36"/>
      <c r="AL1392" s="36"/>
    </row>
    <row r="1393" spans="22:38" ht="12" x14ac:dyDescent="0.2">
      <c r="V1393" s="36"/>
      <c r="W1393" s="36"/>
      <c r="X1393" s="36"/>
      <c r="Y1393" s="36"/>
      <c r="Z1393" s="36"/>
      <c r="AA1393" s="36"/>
      <c r="AB1393" s="36"/>
      <c r="AC1393" s="36"/>
      <c r="AD1393" s="36"/>
      <c r="AE1393" s="36"/>
      <c r="AF1393" s="36"/>
      <c r="AG1393" s="36"/>
      <c r="AH1393" s="36"/>
      <c r="AI1393" s="36"/>
      <c r="AJ1393" s="36"/>
      <c r="AK1393" s="36"/>
      <c r="AL1393" s="36"/>
    </row>
    <row r="1394" spans="22:38" ht="12" x14ac:dyDescent="0.2">
      <c r="V1394" s="36"/>
      <c r="W1394" s="36"/>
      <c r="X1394" s="36"/>
      <c r="Y1394" s="36"/>
      <c r="Z1394" s="36"/>
      <c r="AA1394" s="36"/>
      <c r="AB1394" s="36"/>
      <c r="AC1394" s="36"/>
      <c r="AD1394" s="36"/>
      <c r="AE1394" s="36"/>
      <c r="AF1394" s="36"/>
      <c r="AG1394" s="36"/>
      <c r="AH1394" s="36"/>
      <c r="AI1394" s="36"/>
      <c r="AJ1394" s="36"/>
      <c r="AK1394" s="36"/>
      <c r="AL1394" s="36"/>
    </row>
    <row r="1395" spans="22:38" ht="12" x14ac:dyDescent="0.2">
      <c r="V1395" s="36"/>
      <c r="W1395" s="36"/>
      <c r="X1395" s="36"/>
      <c r="Y1395" s="36"/>
      <c r="Z1395" s="36"/>
      <c r="AA1395" s="36"/>
      <c r="AB1395" s="36"/>
      <c r="AC1395" s="36"/>
      <c r="AD1395" s="36"/>
      <c r="AE1395" s="36"/>
      <c r="AF1395" s="36"/>
      <c r="AG1395" s="36"/>
      <c r="AH1395" s="36"/>
      <c r="AI1395" s="36"/>
      <c r="AJ1395" s="36"/>
      <c r="AK1395" s="36"/>
      <c r="AL1395" s="36"/>
    </row>
    <row r="1396" spans="22:38" ht="12" x14ac:dyDescent="0.2">
      <c r="V1396" s="36"/>
      <c r="W1396" s="36"/>
      <c r="X1396" s="36"/>
      <c r="Y1396" s="36"/>
      <c r="Z1396" s="36"/>
      <c r="AA1396" s="36"/>
      <c r="AB1396" s="36"/>
      <c r="AC1396" s="36"/>
      <c r="AD1396" s="36"/>
      <c r="AE1396" s="36"/>
      <c r="AF1396" s="36"/>
      <c r="AG1396" s="36"/>
      <c r="AH1396" s="36"/>
      <c r="AI1396" s="36"/>
      <c r="AJ1396" s="36"/>
      <c r="AK1396" s="36"/>
      <c r="AL1396" s="36"/>
    </row>
    <row r="1397" spans="22:38" ht="12" x14ac:dyDescent="0.2">
      <c r="V1397" s="36"/>
      <c r="W1397" s="36"/>
      <c r="X1397" s="36"/>
      <c r="Y1397" s="36"/>
      <c r="Z1397" s="36"/>
      <c r="AA1397" s="36"/>
      <c r="AB1397" s="36"/>
      <c r="AC1397" s="36"/>
      <c r="AD1397" s="36"/>
      <c r="AE1397" s="36"/>
      <c r="AF1397" s="36"/>
      <c r="AG1397" s="36"/>
      <c r="AH1397" s="36"/>
      <c r="AI1397" s="36"/>
      <c r="AJ1397" s="36"/>
      <c r="AK1397" s="36"/>
      <c r="AL1397" s="36"/>
    </row>
    <row r="1398" spans="22:38" ht="12" x14ac:dyDescent="0.2">
      <c r="V1398" s="36"/>
      <c r="W1398" s="36"/>
      <c r="X1398" s="36"/>
      <c r="Y1398" s="36"/>
      <c r="Z1398" s="36"/>
      <c r="AA1398" s="36"/>
      <c r="AB1398" s="36"/>
      <c r="AC1398" s="36"/>
      <c r="AD1398" s="36"/>
      <c r="AE1398" s="36"/>
      <c r="AF1398" s="36"/>
      <c r="AG1398" s="36"/>
      <c r="AH1398" s="36"/>
      <c r="AI1398" s="36"/>
      <c r="AJ1398" s="36"/>
      <c r="AK1398" s="36"/>
      <c r="AL1398" s="36"/>
    </row>
    <row r="1399" spans="22:38" ht="12" x14ac:dyDescent="0.2">
      <c r="V1399" s="36"/>
      <c r="W1399" s="36"/>
      <c r="X1399" s="36"/>
      <c r="Y1399" s="36"/>
      <c r="Z1399" s="36"/>
      <c r="AA1399" s="36"/>
      <c r="AB1399" s="36"/>
      <c r="AC1399" s="36"/>
      <c r="AD1399" s="36"/>
      <c r="AE1399" s="36"/>
      <c r="AF1399" s="36"/>
      <c r="AG1399" s="36"/>
      <c r="AH1399" s="36"/>
      <c r="AI1399" s="36"/>
      <c r="AJ1399" s="36"/>
      <c r="AK1399" s="36"/>
      <c r="AL1399" s="36"/>
    </row>
    <row r="1400" spans="22:38" ht="12" x14ac:dyDescent="0.2">
      <c r="V1400" s="36"/>
      <c r="W1400" s="36"/>
      <c r="X1400" s="36"/>
      <c r="Y1400" s="36"/>
      <c r="Z1400" s="36"/>
      <c r="AA1400" s="36"/>
      <c r="AB1400" s="36"/>
      <c r="AC1400" s="36"/>
      <c r="AD1400" s="36"/>
      <c r="AE1400" s="36"/>
      <c r="AF1400" s="36"/>
      <c r="AG1400" s="36"/>
      <c r="AH1400" s="36"/>
      <c r="AI1400" s="36"/>
      <c r="AJ1400" s="36"/>
      <c r="AK1400" s="36"/>
      <c r="AL1400" s="36"/>
    </row>
    <row r="1401" spans="22:38" ht="12" x14ac:dyDescent="0.2">
      <c r="V1401" s="36"/>
      <c r="W1401" s="36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  <c r="AJ1401" s="36"/>
      <c r="AK1401" s="36"/>
      <c r="AL1401" s="36"/>
    </row>
    <row r="1402" spans="22:38" ht="12" x14ac:dyDescent="0.2">
      <c r="V1402" s="36"/>
      <c r="W1402" s="36"/>
      <c r="X1402" s="36"/>
      <c r="Y1402" s="36"/>
      <c r="Z1402" s="36"/>
      <c r="AA1402" s="36"/>
      <c r="AB1402" s="36"/>
      <c r="AC1402" s="36"/>
      <c r="AD1402" s="36"/>
      <c r="AE1402" s="36"/>
      <c r="AF1402" s="36"/>
      <c r="AG1402" s="36"/>
      <c r="AH1402" s="36"/>
      <c r="AI1402" s="36"/>
      <c r="AJ1402" s="36"/>
      <c r="AK1402" s="36"/>
      <c r="AL1402" s="36"/>
    </row>
    <row r="1403" spans="22:38" ht="12" x14ac:dyDescent="0.2">
      <c r="V1403" s="36"/>
      <c r="W1403" s="36"/>
      <c r="X1403" s="36"/>
      <c r="Y1403" s="36"/>
      <c r="Z1403" s="36"/>
      <c r="AA1403" s="36"/>
      <c r="AB1403" s="36"/>
      <c r="AC1403" s="36"/>
      <c r="AD1403" s="36"/>
      <c r="AE1403" s="36"/>
      <c r="AF1403" s="36"/>
      <c r="AG1403" s="36"/>
      <c r="AH1403" s="36"/>
      <c r="AI1403" s="36"/>
      <c r="AJ1403" s="36"/>
      <c r="AK1403" s="36"/>
      <c r="AL1403" s="36"/>
    </row>
    <row r="1404" spans="22:38" ht="12" x14ac:dyDescent="0.2">
      <c r="V1404" s="36"/>
      <c r="W1404" s="36"/>
      <c r="X1404" s="36"/>
      <c r="Y1404" s="36"/>
      <c r="Z1404" s="36"/>
      <c r="AA1404" s="36"/>
      <c r="AB1404" s="36"/>
      <c r="AC1404" s="36"/>
      <c r="AD1404" s="36"/>
      <c r="AE1404" s="36"/>
      <c r="AF1404" s="36"/>
      <c r="AG1404" s="36"/>
      <c r="AH1404" s="36"/>
      <c r="AI1404" s="36"/>
      <c r="AJ1404" s="36"/>
      <c r="AK1404" s="36"/>
      <c r="AL1404" s="36"/>
    </row>
    <row r="1405" spans="22:38" ht="12" x14ac:dyDescent="0.2">
      <c r="V1405" s="36"/>
      <c r="W1405" s="36"/>
      <c r="X1405" s="36"/>
      <c r="Y1405" s="36"/>
      <c r="Z1405" s="36"/>
      <c r="AA1405" s="36"/>
      <c r="AB1405" s="36"/>
      <c r="AC1405" s="36"/>
      <c r="AD1405" s="36"/>
      <c r="AE1405" s="36"/>
      <c r="AF1405" s="36"/>
      <c r="AG1405" s="36"/>
      <c r="AH1405" s="36"/>
      <c r="AI1405" s="36"/>
      <c r="AJ1405" s="36"/>
      <c r="AK1405" s="36"/>
      <c r="AL1405" s="36"/>
    </row>
    <row r="1406" spans="22:38" ht="12" x14ac:dyDescent="0.2">
      <c r="V1406" s="36"/>
      <c r="W1406" s="36"/>
      <c r="X1406" s="36"/>
      <c r="Y1406" s="36"/>
      <c r="Z1406" s="36"/>
      <c r="AA1406" s="36"/>
      <c r="AB1406" s="36"/>
      <c r="AC1406" s="36"/>
      <c r="AD1406" s="36"/>
      <c r="AE1406" s="36"/>
      <c r="AF1406" s="36"/>
      <c r="AG1406" s="36"/>
      <c r="AH1406" s="36"/>
      <c r="AI1406" s="36"/>
      <c r="AJ1406" s="36"/>
      <c r="AK1406" s="36"/>
      <c r="AL1406" s="36"/>
    </row>
    <row r="1407" spans="22:38" ht="12" x14ac:dyDescent="0.2">
      <c r="V1407" s="36"/>
      <c r="W1407" s="36"/>
      <c r="X1407" s="36"/>
      <c r="Y1407" s="36"/>
      <c r="Z1407" s="36"/>
      <c r="AA1407" s="36"/>
      <c r="AB1407" s="36"/>
      <c r="AC1407" s="36"/>
      <c r="AD1407" s="36"/>
      <c r="AE1407" s="36"/>
      <c r="AF1407" s="36"/>
      <c r="AG1407" s="36"/>
      <c r="AH1407" s="36"/>
      <c r="AI1407" s="36"/>
      <c r="AJ1407" s="36"/>
      <c r="AK1407" s="36"/>
      <c r="AL1407" s="36"/>
    </row>
    <row r="1408" spans="22:38" ht="12" x14ac:dyDescent="0.2">
      <c r="V1408" s="36"/>
      <c r="W1408" s="36"/>
      <c r="X1408" s="36"/>
      <c r="Y1408" s="36"/>
      <c r="Z1408" s="36"/>
      <c r="AA1408" s="36"/>
      <c r="AB1408" s="36"/>
      <c r="AC1408" s="36"/>
      <c r="AD1408" s="36"/>
      <c r="AE1408" s="36"/>
      <c r="AF1408" s="36"/>
      <c r="AG1408" s="36"/>
      <c r="AH1408" s="36"/>
      <c r="AI1408" s="36"/>
      <c r="AJ1408" s="36"/>
      <c r="AK1408" s="36"/>
      <c r="AL1408" s="36"/>
    </row>
    <row r="1409" spans="22:38" ht="12" x14ac:dyDescent="0.2">
      <c r="V1409" s="36"/>
      <c r="W1409" s="36"/>
      <c r="X1409" s="36"/>
      <c r="Y1409" s="36"/>
      <c r="Z1409" s="36"/>
      <c r="AA1409" s="36"/>
      <c r="AB1409" s="36"/>
      <c r="AC1409" s="36"/>
      <c r="AD1409" s="36"/>
      <c r="AE1409" s="36"/>
      <c r="AF1409" s="36"/>
      <c r="AG1409" s="36"/>
      <c r="AH1409" s="36"/>
      <c r="AI1409" s="36"/>
      <c r="AJ1409" s="36"/>
      <c r="AK1409" s="36"/>
      <c r="AL1409" s="36"/>
    </row>
    <row r="1410" spans="22:38" ht="12" x14ac:dyDescent="0.2">
      <c r="V1410" s="36"/>
      <c r="W1410" s="36"/>
      <c r="X1410" s="36"/>
      <c r="Y1410" s="36"/>
      <c r="Z1410" s="36"/>
      <c r="AA1410" s="36"/>
      <c r="AB1410" s="36"/>
      <c r="AC1410" s="36"/>
      <c r="AD1410" s="36"/>
      <c r="AE1410" s="36"/>
      <c r="AF1410" s="36"/>
      <c r="AG1410" s="36"/>
      <c r="AH1410" s="36"/>
      <c r="AI1410" s="36"/>
      <c r="AJ1410" s="36"/>
      <c r="AK1410" s="36"/>
      <c r="AL1410" s="36"/>
    </row>
    <row r="1411" spans="22:38" ht="12" x14ac:dyDescent="0.2">
      <c r="V1411" s="36"/>
      <c r="W1411" s="36"/>
      <c r="X1411" s="36"/>
      <c r="Y1411" s="36"/>
      <c r="Z1411" s="36"/>
      <c r="AA1411" s="36"/>
      <c r="AB1411" s="36"/>
      <c r="AC1411" s="36"/>
      <c r="AD1411" s="36"/>
      <c r="AE1411" s="36"/>
      <c r="AF1411" s="36"/>
      <c r="AG1411" s="36"/>
      <c r="AH1411" s="36"/>
      <c r="AI1411" s="36"/>
      <c r="AJ1411" s="36"/>
      <c r="AK1411" s="36"/>
      <c r="AL1411" s="36"/>
    </row>
    <row r="1412" spans="22:38" ht="12" x14ac:dyDescent="0.2">
      <c r="V1412" s="36"/>
      <c r="W1412" s="36"/>
      <c r="X1412" s="36"/>
      <c r="Y1412" s="36"/>
      <c r="Z1412" s="36"/>
      <c r="AA1412" s="36"/>
      <c r="AB1412" s="36"/>
      <c r="AC1412" s="36"/>
      <c r="AD1412" s="36"/>
      <c r="AE1412" s="36"/>
      <c r="AF1412" s="36"/>
      <c r="AG1412" s="36"/>
      <c r="AH1412" s="36"/>
      <c r="AI1412" s="36"/>
      <c r="AJ1412" s="36"/>
      <c r="AK1412" s="36"/>
      <c r="AL1412" s="36"/>
    </row>
    <row r="1413" spans="22:38" ht="12" x14ac:dyDescent="0.2">
      <c r="V1413" s="36"/>
      <c r="W1413" s="36"/>
      <c r="X1413" s="36"/>
      <c r="Y1413" s="36"/>
      <c r="Z1413" s="36"/>
      <c r="AA1413" s="36"/>
      <c r="AB1413" s="36"/>
      <c r="AC1413" s="36"/>
      <c r="AD1413" s="36"/>
      <c r="AE1413" s="36"/>
      <c r="AF1413" s="36"/>
      <c r="AG1413" s="36"/>
      <c r="AH1413" s="36"/>
      <c r="AI1413" s="36"/>
      <c r="AJ1413" s="36"/>
      <c r="AK1413" s="36"/>
      <c r="AL1413" s="36"/>
    </row>
    <row r="1414" spans="22:38" ht="12" x14ac:dyDescent="0.2">
      <c r="V1414" s="36"/>
      <c r="W1414" s="36"/>
      <c r="X1414" s="36"/>
      <c r="Y1414" s="36"/>
      <c r="Z1414" s="36"/>
      <c r="AA1414" s="36"/>
      <c r="AB1414" s="36"/>
      <c r="AC1414" s="36"/>
      <c r="AD1414" s="36"/>
      <c r="AE1414" s="36"/>
      <c r="AF1414" s="36"/>
      <c r="AG1414" s="36"/>
      <c r="AH1414" s="36"/>
      <c r="AI1414" s="36"/>
      <c r="AJ1414" s="36"/>
      <c r="AK1414" s="36"/>
      <c r="AL1414" s="36"/>
    </row>
    <row r="1415" spans="22:38" ht="12" x14ac:dyDescent="0.2">
      <c r="V1415" s="36"/>
      <c r="W1415" s="36"/>
      <c r="X1415" s="36"/>
      <c r="Y1415" s="36"/>
      <c r="Z1415" s="36"/>
      <c r="AA1415" s="36"/>
      <c r="AB1415" s="36"/>
      <c r="AC1415" s="36"/>
      <c r="AD1415" s="36"/>
      <c r="AE1415" s="36"/>
      <c r="AF1415" s="36"/>
      <c r="AG1415" s="36"/>
      <c r="AH1415" s="36"/>
      <c r="AI1415" s="36"/>
      <c r="AJ1415" s="36"/>
      <c r="AK1415" s="36"/>
      <c r="AL1415" s="36"/>
    </row>
    <row r="1416" spans="22:38" ht="12" x14ac:dyDescent="0.2">
      <c r="V1416" s="36"/>
      <c r="W1416" s="36"/>
      <c r="X1416" s="36"/>
      <c r="Y1416" s="36"/>
      <c r="Z1416" s="36"/>
      <c r="AA1416" s="36"/>
      <c r="AB1416" s="36"/>
      <c r="AC1416" s="36"/>
      <c r="AD1416" s="36"/>
      <c r="AE1416" s="36"/>
      <c r="AF1416" s="36"/>
      <c r="AG1416" s="36"/>
      <c r="AH1416" s="36"/>
      <c r="AI1416" s="36"/>
      <c r="AJ1416" s="36"/>
      <c r="AK1416" s="36"/>
      <c r="AL1416" s="36"/>
    </row>
    <row r="1417" spans="22:38" ht="12" x14ac:dyDescent="0.2">
      <c r="V1417" s="36"/>
      <c r="W1417" s="36"/>
      <c r="X1417" s="36"/>
      <c r="Y1417" s="36"/>
      <c r="Z1417" s="36"/>
      <c r="AA1417" s="36"/>
      <c r="AB1417" s="36"/>
      <c r="AC1417" s="36"/>
      <c r="AD1417" s="36"/>
      <c r="AE1417" s="36"/>
      <c r="AF1417" s="36"/>
      <c r="AG1417" s="36"/>
      <c r="AH1417" s="36"/>
      <c r="AI1417" s="36"/>
      <c r="AJ1417" s="36"/>
      <c r="AK1417" s="36"/>
      <c r="AL1417" s="36"/>
    </row>
    <row r="1418" spans="22:38" ht="12" x14ac:dyDescent="0.2">
      <c r="V1418" s="36"/>
      <c r="W1418" s="36"/>
      <c r="X1418" s="36"/>
      <c r="Y1418" s="36"/>
      <c r="Z1418" s="36"/>
      <c r="AA1418" s="36"/>
      <c r="AB1418" s="36"/>
      <c r="AC1418" s="36"/>
      <c r="AD1418" s="36"/>
      <c r="AE1418" s="36"/>
      <c r="AF1418" s="36"/>
      <c r="AG1418" s="36"/>
      <c r="AH1418" s="36"/>
      <c r="AI1418" s="36"/>
      <c r="AJ1418" s="36"/>
      <c r="AK1418" s="36"/>
      <c r="AL1418" s="36"/>
    </row>
    <row r="1419" spans="22:38" ht="12" x14ac:dyDescent="0.2">
      <c r="V1419" s="36"/>
      <c r="W1419" s="36"/>
      <c r="X1419" s="36"/>
      <c r="Y1419" s="36"/>
      <c r="Z1419" s="36"/>
      <c r="AA1419" s="36"/>
      <c r="AB1419" s="36"/>
      <c r="AC1419" s="36"/>
      <c r="AD1419" s="36"/>
      <c r="AE1419" s="36"/>
      <c r="AF1419" s="36"/>
      <c r="AG1419" s="36"/>
      <c r="AH1419" s="36"/>
      <c r="AI1419" s="36"/>
      <c r="AJ1419" s="36"/>
      <c r="AK1419" s="36"/>
      <c r="AL1419" s="36"/>
    </row>
    <row r="1420" spans="22:38" ht="12" x14ac:dyDescent="0.2">
      <c r="V1420" s="36"/>
      <c r="W1420" s="36"/>
      <c r="X1420" s="36"/>
      <c r="Y1420" s="36"/>
      <c r="Z1420" s="36"/>
      <c r="AA1420" s="36"/>
      <c r="AB1420" s="36"/>
      <c r="AC1420" s="36"/>
      <c r="AD1420" s="36"/>
      <c r="AE1420" s="36"/>
      <c r="AF1420" s="36"/>
      <c r="AG1420" s="36"/>
      <c r="AH1420" s="36"/>
      <c r="AI1420" s="36"/>
      <c r="AJ1420" s="36"/>
      <c r="AK1420" s="36"/>
      <c r="AL1420" s="36"/>
    </row>
    <row r="1421" spans="22:38" ht="12" x14ac:dyDescent="0.2">
      <c r="V1421" s="36"/>
      <c r="W1421" s="36"/>
      <c r="X1421" s="36"/>
      <c r="Y1421" s="36"/>
      <c r="Z1421" s="36"/>
      <c r="AA1421" s="36"/>
      <c r="AB1421" s="36"/>
      <c r="AC1421" s="36"/>
      <c r="AD1421" s="36"/>
      <c r="AE1421" s="36"/>
      <c r="AF1421" s="36"/>
      <c r="AG1421" s="36"/>
      <c r="AH1421" s="36"/>
      <c r="AI1421" s="36"/>
      <c r="AJ1421" s="36"/>
      <c r="AK1421" s="36"/>
      <c r="AL1421" s="36"/>
    </row>
    <row r="1422" spans="22:38" ht="12" x14ac:dyDescent="0.2">
      <c r="V1422" s="36"/>
      <c r="W1422" s="36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  <c r="AJ1422" s="36"/>
      <c r="AK1422" s="36"/>
      <c r="AL1422" s="36"/>
    </row>
    <row r="1423" spans="22:38" ht="12" x14ac:dyDescent="0.2">
      <c r="V1423" s="36"/>
      <c r="W1423" s="36"/>
      <c r="X1423" s="36"/>
      <c r="Y1423" s="36"/>
      <c r="Z1423" s="36"/>
      <c r="AA1423" s="36"/>
      <c r="AB1423" s="36"/>
      <c r="AC1423" s="36"/>
      <c r="AD1423" s="36"/>
      <c r="AE1423" s="36"/>
      <c r="AF1423" s="36"/>
      <c r="AG1423" s="36"/>
      <c r="AH1423" s="36"/>
      <c r="AI1423" s="36"/>
      <c r="AJ1423" s="36"/>
      <c r="AK1423" s="36"/>
      <c r="AL1423" s="36"/>
    </row>
    <row r="1424" spans="22:38" ht="12" x14ac:dyDescent="0.2">
      <c r="V1424" s="36"/>
      <c r="W1424" s="36"/>
      <c r="X1424" s="36"/>
      <c r="Y1424" s="36"/>
      <c r="Z1424" s="36"/>
      <c r="AA1424" s="36"/>
      <c r="AB1424" s="36"/>
      <c r="AC1424" s="36"/>
      <c r="AD1424" s="36"/>
      <c r="AE1424" s="36"/>
      <c r="AF1424" s="36"/>
      <c r="AG1424" s="36"/>
      <c r="AH1424" s="36"/>
      <c r="AI1424" s="36"/>
      <c r="AJ1424" s="36"/>
      <c r="AK1424" s="36"/>
      <c r="AL1424" s="36"/>
    </row>
    <row r="1425" spans="22:38" ht="12" x14ac:dyDescent="0.2">
      <c r="V1425" s="36"/>
      <c r="W1425" s="36"/>
      <c r="X1425" s="36"/>
      <c r="Y1425" s="36"/>
      <c r="Z1425" s="36"/>
      <c r="AA1425" s="36"/>
      <c r="AB1425" s="36"/>
      <c r="AC1425" s="36"/>
      <c r="AD1425" s="36"/>
      <c r="AE1425" s="36"/>
      <c r="AF1425" s="36"/>
      <c r="AG1425" s="36"/>
      <c r="AH1425" s="36"/>
      <c r="AI1425" s="36"/>
      <c r="AJ1425" s="36"/>
      <c r="AK1425" s="36"/>
      <c r="AL1425" s="36"/>
    </row>
    <row r="1426" spans="22:38" ht="12" x14ac:dyDescent="0.2">
      <c r="V1426" s="36"/>
      <c r="W1426" s="36"/>
      <c r="X1426" s="36"/>
      <c r="Y1426" s="36"/>
      <c r="Z1426" s="36"/>
      <c r="AA1426" s="36"/>
      <c r="AB1426" s="36"/>
      <c r="AC1426" s="36"/>
      <c r="AD1426" s="36"/>
      <c r="AE1426" s="36"/>
      <c r="AF1426" s="36"/>
      <c r="AG1426" s="36"/>
      <c r="AH1426" s="36"/>
      <c r="AI1426" s="36"/>
      <c r="AJ1426" s="36"/>
      <c r="AK1426" s="36"/>
      <c r="AL1426" s="36"/>
    </row>
    <row r="1427" spans="22:38" ht="12" x14ac:dyDescent="0.2">
      <c r="V1427" s="36"/>
      <c r="W1427" s="36"/>
      <c r="X1427" s="36"/>
      <c r="Y1427" s="36"/>
      <c r="Z1427" s="36"/>
      <c r="AA1427" s="36"/>
      <c r="AB1427" s="36"/>
      <c r="AC1427" s="36"/>
      <c r="AD1427" s="36"/>
      <c r="AE1427" s="36"/>
      <c r="AF1427" s="36"/>
      <c r="AG1427" s="36"/>
      <c r="AH1427" s="36"/>
      <c r="AI1427" s="36"/>
      <c r="AJ1427" s="36"/>
      <c r="AK1427" s="36"/>
      <c r="AL1427" s="36"/>
    </row>
    <row r="1428" spans="22:38" ht="12" x14ac:dyDescent="0.2">
      <c r="V1428" s="36"/>
      <c r="W1428" s="36"/>
      <c r="X1428" s="36"/>
      <c r="Y1428" s="36"/>
      <c r="Z1428" s="36"/>
      <c r="AA1428" s="36"/>
      <c r="AB1428" s="36"/>
      <c r="AC1428" s="36"/>
      <c r="AD1428" s="36"/>
      <c r="AE1428" s="36"/>
      <c r="AF1428" s="36"/>
      <c r="AG1428" s="36"/>
      <c r="AH1428" s="36"/>
      <c r="AI1428" s="36"/>
      <c r="AJ1428" s="36"/>
      <c r="AK1428" s="36"/>
      <c r="AL1428" s="36"/>
    </row>
    <row r="1429" spans="22:38" ht="12" x14ac:dyDescent="0.2">
      <c r="V1429" s="36"/>
      <c r="W1429" s="36"/>
      <c r="X1429" s="36"/>
      <c r="Y1429" s="36"/>
      <c r="Z1429" s="36"/>
      <c r="AA1429" s="36"/>
      <c r="AB1429" s="36"/>
      <c r="AC1429" s="36"/>
      <c r="AD1429" s="36"/>
      <c r="AE1429" s="36"/>
      <c r="AF1429" s="36"/>
      <c r="AG1429" s="36"/>
      <c r="AH1429" s="36"/>
      <c r="AI1429" s="36"/>
      <c r="AJ1429" s="36"/>
      <c r="AK1429" s="36"/>
      <c r="AL1429" s="36"/>
    </row>
    <row r="1430" spans="22:38" ht="12" x14ac:dyDescent="0.2">
      <c r="V1430" s="36"/>
      <c r="W1430" s="36"/>
      <c r="X1430" s="36"/>
      <c r="Y1430" s="36"/>
      <c r="Z1430" s="36"/>
      <c r="AA1430" s="36"/>
      <c r="AB1430" s="36"/>
      <c r="AC1430" s="36"/>
      <c r="AD1430" s="36"/>
      <c r="AE1430" s="36"/>
      <c r="AF1430" s="36"/>
      <c r="AG1430" s="36"/>
      <c r="AH1430" s="36"/>
      <c r="AI1430" s="36"/>
      <c r="AJ1430" s="36"/>
      <c r="AK1430" s="36"/>
      <c r="AL1430" s="36"/>
    </row>
    <row r="1431" spans="22:38" ht="12" x14ac:dyDescent="0.2">
      <c r="V1431" s="36"/>
      <c r="W1431" s="36"/>
      <c r="X1431" s="36"/>
      <c r="Y1431" s="36"/>
      <c r="Z1431" s="36"/>
      <c r="AA1431" s="36"/>
      <c r="AB1431" s="36"/>
      <c r="AC1431" s="36"/>
      <c r="AD1431" s="36"/>
      <c r="AE1431" s="36"/>
      <c r="AF1431" s="36"/>
      <c r="AG1431" s="36"/>
      <c r="AH1431" s="36"/>
      <c r="AI1431" s="36"/>
      <c r="AJ1431" s="36"/>
      <c r="AK1431" s="36"/>
      <c r="AL1431" s="36"/>
    </row>
    <row r="1432" spans="22:38" ht="12" x14ac:dyDescent="0.2">
      <c r="V1432" s="36"/>
      <c r="W1432" s="36"/>
      <c r="X1432" s="36"/>
      <c r="Y1432" s="36"/>
      <c r="Z1432" s="36"/>
      <c r="AA1432" s="36"/>
      <c r="AB1432" s="36"/>
      <c r="AC1432" s="36"/>
      <c r="AD1432" s="36"/>
      <c r="AE1432" s="36"/>
      <c r="AF1432" s="36"/>
      <c r="AG1432" s="36"/>
      <c r="AH1432" s="36"/>
      <c r="AI1432" s="36"/>
      <c r="AJ1432" s="36"/>
      <c r="AK1432" s="36"/>
      <c r="AL1432" s="36"/>
    </row>
    <row r="1433" spans="22:38" ht="12" x14ac:dyDescent="0.2">
      <c r="V1433" s="36"/>
      <c r="W1433" s="36"/>
      <c r="X1433" s="36"/>
      <c r="Y1433" s="36"/>
      <c r="Z1433" s="36"/>
      <c r="AA1433" s="36"/>
      <c r="AB1433" s="36"/>
      <c r="AC1433" s="36"/>
      <c r="AD1433" s="36"/>
      <c r="AE1433" s="36"/>
      <c r="AF1433" s="36"/>
      <c r="AG1433" s="36"/>
      <c r="AH1433" s="36"/>
      <c r="AI1433" s="36"/>
      <c r="AJ1433" s="36"/>
      <c r="AK1433" s="36"/>
      <c r="AL1433" s="36"/>
    </row>
    <row r="1434" spans="22:38" ht="12" x14ac:dyDescent="0.2">
      <c r="V1434" s="36"/>
      <c r="W1434" s="36"/>
      <c r="X1434" s="36"/>
      <c r="Y1434" s="36"/>
      <c r="Z1434" s="36"/>
      <c r="AA1434" s="36"/>
      <c r="AB1434" s="36"/>
      <c r="AC1434" s="36"/>
      <c r="AD1434" s="36"/>
      <c r="AE1434" s="36"/>
      <c r="AF1434" s="36"/>
      <c r="AG1434" s="36"/>
      <c r="AH1434" s="36"/>
      <c r="AI1434" s="36"/>
      <c r="AJ1434" s="36"/>
      <c r="AK1434" s="36"/>
      <c r="AL1434" s="36"/>
    </row>
    <row r="1435" spans="22:38" ht="12" x14ac:dyDescent="0.2">
      <c r="V1435" s="36"/>
      <c r="W1435" s="36"/>
      <c r="X1435" s="36"/>
      <c r="Y1435" s="36"/>
      <c r="Z1435" s="36"/>
      <c r="AA1435" s="36"/>
      <c r="AB1435" s="36"/>
      <c r="AC1435" s="36"/>
      <c r="AD1435" s="36"/>
      <c r="AE1435" s="36"/>
      <c r="AF1435" s="36"/>
      <c r="AG1435" s="36"/>
      <c r="AH1435" s="36"/>
      <c r="AI1435" s="36"/>
      <c r="AJ1435" s="36"/>
      <c r="AK1435" s="36"/>
      <c r="AL1435" s="36"/>
    </row>
    <row r="1436" spans="22:38" ht="12" x14ac:dyDescent="0.2">
      <c r="V1436" s="36"/>
      <c r="W1436" s="36"/>
      <c r="X1436" s="36"/>
      <c r="Y1436" s="36"/>
      <c r="Z1436" s="36"/>
      <c r="AA1436" s="36"/>
      <c r="AB1436" s="36"/>
      <c r="AC1436" s="36"/>
      <c r="AD1436" s="36"/>
      <c r="AE1436" s="36"/>
      <c r="AF1436" s="36"/>
      <c r="AG1436" s="36"/>
      <c r="AH1436" s="36"/>
      <c r="AI1436" s="36"/>
      <c r="AJ1436" s="36"/>
      <c r="AK1436" s="36"/>
      <c r="AL1436" s="36"/>
    </row>
    <row r="1437" spans="22:38" ht="12" x14ac:dyDescent="0.2">
      <c r="V1437" s="36"/>
      <c r="W1437" s="36"/>
      <c r="X1437" s="36"/>
      <c r="Y1437" s="36"/>
      <c r="Z1437" s="36"/>
      <c r="AA1437" s="36"/>
      <c r="AB1437" s="36"/>
      <c r="AC1437" s="36"/>
      <c r="AD1437" s="36"/>
      <c r="AE1437" s="36"/>
      <c r="AF1437" s="36"/>
      <c r="AG1437" s="36"/>
      <c r="AH1437" s="36"/>
      <c r="AI1437" s="36"/>
      <c r="AJ1437" s="36"/>
      <c r="AK1437" s="36"/>
      <c r="AL1437" s="36"/>
    </row>
    <row r="1438" spans="22:38" ht="12" x14ac:dyDescent="0.2">
      <c r="V1438" s="36"/>
      <c r="W1438" s="36"/>
      <c r="X1438" s="36"/>
      <c r="Y1438" s="36"/>
      <c r="Z1438" s="36"/>
      <c r="AA1438" s="36"/>
      <c r="AB1438" s="36"/>
      <c r="AC1438" s="36"/>
      <c r="AD1438" s="36"/>
      <c r="AE1438" s="36"/>
      <c r="AF1438" s="36"/>
      <c r="AG1438" s="36"/>
      <c r="AH1438" s="36"/>
      <c r="AI1438" s="36"/>
      <c r="AJ1438" s="36"/>
      <c r="AK1438" s="36"/>
      <c r="AL1438" s="36"/>
    </row>
    <row r="1439" spans="22:38" ht="12" x14ac:dyDescent="0.2">
      <c r="V1439" s="36"/>
      <c r="W1439" s="36"/>
      <c r="X1439" s="36"/>
      <c r="Y1439" s="36"/>
      <c r="Z1439" s="36"/>
      <c r="AA1439" s="36"/>
      <c r="AB1439" s="36"/>
      <c r="AC1439" s="36"/>
      <c r="AD1439" s="36"/>
      <c r="AE1439" s="36"/>
      <c r="AF1439" s="36"/>
      <c r="AG1439" s="36"/>
      <c r="AH1439" s="36"/>
      <c r="AI1439" s="36"/>
      <c r="AJ1439" s="36"/>
      <c r="AK1439" s="36"/>
      <c r="AL1439" s="36"/>
    </row>
    <row r="1440" spans="22:38" ht="12" x14ac:dyDescent="0.2">
      <c r="V1440" s="36"/>
      <c r="W1440" s="36"/>
      <c r="X1440" s="36"/>
      <c r="Y1440" s="36"/>
      <c r="Z1440" s="36"/>
      <c r="AA1440" s="36"/>
      <c r="AB1440" s="36"/>
      <c r="AC1440" s="36"/>
      <c r="AD1440" s="36"/>
      <c r="AE1440" s="36"/>
      <c r="AF1440" s="36"/>
      <c r="AG1440" s="36"/>
      <c r="AH1440" s="36"/>
      <c r="AI1440" s="36"/>
      <c r="AJ1440" s="36"/>
      <c r="AK1440" s="36"/>
      <c r="AL1440" s="36"/>
    </row>
    <row r="1441" spans="22:38" ht="12" x14ac:dyDescent="0.2">
      <c r="V1441" s="36"/>
      <c r="W1441" s="36"/>
      <c r="X1441" s="36"/>
      <c r="Y1441" s="36"/>
      <c r="Z1441" s="36"/>
      <c r="AA1441" s="36"/>
      <c r="AB1441" s="36"/>
      <c r="AC1441" s="36"/>
      <c r="AD1441" s="36"/>
      <c r="AE1441" s="36"/>
      <c r="AF1441" s="36"/>
      <c r="AG1441" s="36"/>
      <c r="AH1441" s="36"/>
      <c r="AI1441" s="36"/>
      <c r="AJ1441" s="36"/>
      <c r="AK1441" s="36"/>
      <c r="AL1441" s="36"/>
    </row>
    <row r="1442" spans="22:38" ht="12" x14ac:dyDescent="0.2">
      <c r="V1442" s="36"/>
      <c r="W1442" s="36"/>
      <c r="X1442" s="36"/>
      <c r="Y1442" s="36"/>
      <c r="Z1442" s="36"/>
      <c r="AA1442" s="36"/>
      <c r="AB1442" s="36"/>
      <c r="AC1442" s="36"/>
      <c r="AD1442" s="36"/>
      <c r="AE1442" s="36"/>
      <c r="AF1442" s="36"/>
      <c r="AG1442" s="36"/>
      <c r="AH1442" s="36"/>
      <c r="AI1442" s="36"/>
      <c r="AJ1442" s="36"/>
      <c r="AK1442" s="36"/>
      <c r="AL1442" s="36"/>
    </row>
    <row r="1443" spans="22:38" ht="12" x14ac:dyDescent="0.2">
      <c r="V1443" s="36"/>
      <c r="W1443" s="36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  <c r="AJ1443" s="36"/>
      <c r="AK1443" s="36"/>
      <c r="AL1443" s="36"/>
    </row>
    <row r="1444" spans="22:38" ht="12" x14ac:dyDescent="0.2">
      <c r="V1444" s="36"/>
      <c r="W1444" s="36"/>
      <c r="X1444" s="36"/>
      <c r="Y1444" s="36"/>
      <c r="Z1444" s="36"/>
      <c r="AA1444" s="36"/>
      <c r="AB1444" s="36"/>
      <c r="AC1444" s="36"/>
      <c r="AD1444" s="36"/>
      <c r="AE1444" s="36"/>
      <c r="AF1444" s="36"/>
      <c r="AG1444" s="36"/>
      <c r="AH1444" s="36"/>
      <c r="AI1444" s="36"/>
      <c r="AJ1444" s="36"/>
      <c r="AK1444" s="36"/>
      <c r="AL1444" s="36"/>
    </row>
    <row r="1445" spans="22:38" ht="12" x14ac:dyDescent="0.2">
      <c r="V1445" s="36"/>
      <c r="W1445" s="36"/>
      <c r="X1445" s="36"/>
      <c r="Y1445" s="36"/>
      <c r="Z1445" s="36"/>
      <c r="AA1445" s="36"/>
      <c r="AB1445" s="36"/>
      <c r="AC1445" s="36"/>
      <c r="AD1445" s="36"/>
      <c r="AE1445" s="36"/>
      <c r="AF1445" s="36"/>
      <c r="AG1445" s="36"/>
      <c r="AH1445" s="36"/>
      <c r="AI1445" s="36"/>
      <c r="AJ1445" s="36"/>
      <c r="AK1445" s="36"/>
      <c r="AL1445" s="36"/>
    </row>
    <row r="1446" spans="22:38" ht="12" x14ac:dyDescent="0.2">
      <c r="V1446" s="36"/>
      <c r="W1446" s="36"/>
      <c r="X1446" s="36"/>
      <c r="Y1446" s="36"/>
      <c r="Z1446" s="36"/>
      <c r="AA1446" s="36"/>
      <c r="AB1446" s="36"/>
      <c r="AC1446" s="36"/>
      <c r="AD1446" s="36"/>
      <c r="AE1446" s="36"/>
      <c r="AF1446" s="36"/>
      <c r="AG1446" s="36"/>
      <c r="AH1446" s="36"/>
      <c r="AI1446" s="36"/>
      <c r="AJ1446" s="36"/>
      <c r="AK1446" s="36"/>
      <c r="AL1446" s="36"/>
    </row>
    <row r="1447" spans="22:38" ht="12" x14ac:dyDescent="0.2">
      <c r="V1447" s="36"/>
      <c r="W1447" s="36"/>
      <c r="X1447" s="36"/>
      <c r="Y1447" s="36"/>
      <c r="Z1447" s="36"/>
      <c r="AA1447" s="36"/>
      <c r="AB1447" s="36"/>
      <c r="AC1447" s="36"/>
      <c r="AD1447" s="36"/>
      <c r="AE1447" s="36"/>
      <c r="AF1447" s="36"/>
      <c r="AG1447" s="36"/>
      <c r="AH1447" s="36"/>
      <c r="AI1447" s="36"/>
      <c r="AJ1447" s="36"/>
      <c r="AK1447" s="36"/>
      <c r="AL1447" s="36"/>
    </row>
    <row r="1448" spans="22:38" ht="12" x14ac:dyDescent="0.2">
      <c r="V1448" s="36"/>
      <c r="W1448" s="36"/>
      <c r="X1448" s="36"/>
      <c r="Y1448" s="36"/>
      <c r="Z1448" s="36"/>
      <c r="AA1448" s="36"/>
      <c r="AB1448" s="36"/>
      <c r="AC1448" s="36"/>
      <c r="AD1448" s="36"/>
      <c r="AE1448" s="36"/>
      <c r="AF1448" s="36"/>
      <c r="AG1448" s="36"/>
      <c r="AH1448" s="36"/>
      <c r="AI1448" s="36"/>
      <c r="AJ1448" s="36"/>
      <c r="AK1448" s="36"/>
      <c r="AL1448" s="36"/>
    </row>
    <row r="1449" spans="22:38" ht="12" x14ac:dyDescent="0.2">
      <c r="V1449" s="36"/>
      <c r="W1449" s="36"/>
      <c r="X1449" s="36"/>
      <c r="Y1449" s="36"/>
      <c r="Z1449" s="36"/>
      <c r="AA1449" s="36"/>
      <c r="AB1449" s="36"/>
      <c r="AC1449" s="36"/>
      <c r="AD1449" s="36"/>
      <c r="AE1449" s="36"/>
      <c r="AF1449" s="36"/>
      <c r="AG1449" s="36"/>
      <c r="AH1449" s="36"/>
      <c r="AI1449" s="36"/>
      <c r="AJ1449" s="36"/>
      <c r="AK1449" s="36"/>
      <c r="AL1449" s="36"/>
    </row>
    <row r="1450" spans="22:38" ht="12" x14ac:dyDescent="0.2">
      <c r="V1450" s="36"/>
      <c r="W1450" s="36"/>
      <c r="X1450" s="36"/>
      <c r="Y1450" s="36"/>
      <c r="Z1450" s="36"/>
      <c r="AA1450" s="36"/>
      <c r="AB1450" s="36"/>
      <c r="AC1450" s="36"/>
      <c r="AD1450" s="36"/>
      <c r="AE1450" s="36"/>
      <c r="AF1450" s="36"/>
      <c r="AG1450" s="36"/>
      <c r="AH1450" s="36"/>
      <c r="AI1450" s="36"/>
      <c r="AJ1450" s="36"/>
      <c r="AK1450" s="36"/>
      <c r="AL1450" s="36"/>
    </row>
    <row r="1451" spans="22:38" ht="12" x14ac:dyDescent="0.2">
      <c r="V1451" s="36"/>
      <c r="W1451" s="36"/>
      <c r="X1451" s="36"/>
      <c r="Y1451" s="36"/>
      <c r="Z1451" s="36"/>
      <c r="AA1451" s="36"/>
      <c r="AB1451" s="36"/>
      <c r="AC1451" s="36"/>
      <c r="AD1451" s="36"/>
      <c r="AE1451" s="36"/>
      <c r="AF1451" s="36"/>
      <c r="AG1451" s="36"/>
      <c r="AH1451" s="36"/>
      <c r="AI1451" s="36"/>
      <c r="AJ1451" s="36"/>
      <c r="AK1451" s="36"/>
      <c r="AL1451" s="36"/>
    </row>
    <row r="1452" spans="22:38" ht="12" x14ac:dyDescent="0.2">
      <c r="V1452" s="36"/>
      <c r="W1452" s="36"/>
      <c r="X1452" s="36"/>
      <c r="Y1452" s="36"/>
      <c r="Z1452" s="36"/>
      <c r="AA1452" s="36"/>
      <c r="AB1452" s="36"/>
      <c r="AC1452" s="36"/>
      <c r="AD1452" s="36"/>
      <c r="AE1452" s="36"/>
      <c r="AF1452" s="36"/>
      <c r="AG1452" s="36"/>
      <c r="AH1452" s="36"/>
      <c r="AI1452" s="36"/>
      <c r="AJ1452" s="36"/>
      <c r="AK1452" s="36"/>
      <c r="AL1452" s="36"/>
    </row>
    <row r="1453" spans="22:38" ht="12" x14ac:dyDescent="0.2">
      <c r="V1453" s="36"/>
      <c r="W1453" s="36"/>
      <c r="X1453" s="36"/>
      <c r="Y1453" s="36"/>
      <c r="Z1453" s="36"/>
      <c r="AA1453" s="36"/>
      <c r="AB1453" s="36"/>
      <c r="AC1453" s="36"/>
      <c r="AD1453" s="36"/>
      <c r="AE1453" s="36"/>
      <c r="AF1453" s="36"/>
      <c r="AG1453" s="36"/>
      <c r="AH1453" s="36"/>
      <c r="AI1453" s="36"/>
      <c r="AJ1453" s="36"/>
      <c r="AK1453" s="36"/>
      <c r="AL1453" s="36"/>
    </row>
    <row r="1454" spans="22:38" ht="12" x14ac:dyDescent="0.2">
      <c r="V1454" s="36"/>
      <c r="W1454" s="36"/>
      <c r="X1454" s="36"/>
      <c r="Y1454" s="36"/>
      <c r="Z1454" s="36"/>
      <c r="AA1454" s="36"/>
      <c r="AB1454" s="36"/>
      <c r="AC1454" s="36"/>
      <c r="AD1454" s="36"/>
      <c r="AE1454" s="36"/>
      <c r="AF1454" s="36"/>
      <c r="AG1454" s="36"/>
      <c r="AH1454" s="36"/>
      <c r="AI1454" s="36"/>
      <c r="AJ1454" s="36"/>
      <c r="AK1454" s="36"/>
      <c r="AL1454" s="36"/>
    </row>
    <row r="1455" spans="22:38" ht="12" x14ac:dyDescent="0.2">
      <c r="V1455" s="36"/>
      <c r="W1455" s="36"/>
      <c r="X1455" s="36"/>
      <c r="Y1455" s="36"/>
      <c r="Z1455" s="36"/>
      <c r="AA1455" s="36"/>
      <c r="AB1455" s="36"/>
      <c r="AC1455" s="36"/>
      <c r="AD1455" s="36"/>
      <c r="AE1455" s="36"/>
      <c r="AF1455" s="36"/>
      <c r="AG1455" s="36"/>
      <c r="AH1455" s="36"/>
      <c r="AI1455" s="36"/>
      <c r="AJ1455" s="36"/>
      <c r="AK1455" s="36"/>
      <c r="AL1455" s="36"/>
    </row>
    <row r="1456" spans="22:38" ht="12" x14ac:dyDescent="0.2">
      <c r="V1456" s="36"/>
      <c r="W1456" s="36"/>
      <c r="X1456" s="36"/>
      <c r="Y1456" s="36"/>
      <c r="Z1456" s="36"/>
      <c r="AA1456" s="36"/>
      <c r="AB1456" s="36"/>
      <c r="AC1456" s="36"/>
      <c r="AD1456" s="36"/>
      <c r="AE1456" s="36"/>
      <c r="AF1456" s="36"/>
      <c r="AG1456" s="36"/>
      <c r="AH1456" s="36"/>
      <c r="AI1456" s="36"/>
      <c r="AJ1456" s="36"/>
      <c r="AK1456" s="36"/>
      <c r="AL1456" s="36"/>
    </row>
    <row r="1457" spans="22:38" ht="12" x14ac:dyDescent="0.2">
      <c r="V1457" s="36"/>
      <c r="W1457" s="36"/>
      <c r="X1457" s="36"/>
      <c r="Y1457" s="36"/>
      <c r="Z1457" s="36"/>
      <c r="AA1457" s="36"/>
      <c r="AB1457" s="36"/>
      <c r="AC1457" s="36"/>
      <c r="AD1457" s="36"/>
      <c r="AE1457" s="36"/>
      <c r="AF1457" s="36"/>
      <c r="AG1457" s="36"/>
      <c r="AH1457" s="36"/>
      <c r="AI1457" s="36"/>
      <c r="AJ1457" s="36"/>
      <c r="AK1457" s="36"/>
      <c r="AL1457" s="36"/>
    </row>
    <row r="1458" spans="22:38" ht="12" x14ac:dyDescent="0.2">
      <c r="V1458" s="36"/>
      <c r="W1458" s="36"/>
      <c r="X1458" s="36"/>
      <c r="Y1458" s="36"/>
      <c r="Z1458" s="36"/>
      <c r="AA1458" s="36"/>
      <c r="AB1458" s="36"/>
      <c r="AC1458" s="36"/>
      <c r="AD1458" s="36"/>
      <c r="AE1458" s="36"/>
      <c r="AF1458" s="36"/>
      <c r="AG1458" s="36"/>
      <c r="AH1458" s="36"/>
      <c r="AI1458" s="36"/>
      <c r="AJ1458" s="36"/>
      <c r="AK1458" s="36"/>
      <c r="AL1458" s="36"/>
    </row>
    <row r="1459" spans="22:38" ht="12" x14ac:dyDescent="0.2">
      <c r="V1459" s="36"/>
      <c r="W1459" s="36"/>
      <c r="X1459" s="36"/>
      <c r="Y1459" s="36"/>
      <c r="Z1459" s="36"/>
      <c r="AA1459" s="36"/>
      <c r="AB1459" s="36"/>
      <c r="AC1459" s="36"/>
      <c r="AD1459" s="36"/>
      <c r="AE1459" s="36"/>
      <c r="AF1459" s="36"/>
      <c r="AG1459" s="36"/>
      <c r="AH1459" s="36"/>
      <c r="AI1459" s="36"/>
      <c r="AJ1459" s="36"/>
      <c r="AK1459" s="36"/>
      <c r="AL1459" s="36"/>
    </row>
    <row r="1460" spans="22:38" ht="12" x14ac:dyDescent="0.2">
      <c r="V1460" s="36"/>
      <c r="W1460" s="36"/>
      <c r="X1460" s="36"/>
      <c r="Y1460" s="36"/>
      <c r="Z1460" s="36"/>
      <c r="AA1460" s="36"/>
      <c r="AB1460" s="36"/>
      <c r="AC1460" s="36"/>
      <c r="AD1460" s="36"/>
      <c r="AE1460" s="36"/>
      <c r="AF1460" s="36"/>
      <c r="AG1460" s="36"/>
      <c r="AH1460" s="36"/>
      <c r="AI1460" s="36"/>
      <c r="AJ1460" s="36"/>
      <c r="AK1460" s="36"/>
      <c r="AL1460" s="36"/>
    </row>
    <row r="1461" spans="22:38" ht="12" x14ac:dyDescent="0.2">
      <c r="V1461" s="36"/>
      <c r="W1461" s="36"/>
      <c r="X1461" s="36"/>
      <c r="Y1461" s="36"/>
      <c r="Z1461" s="36"/>
      <c r="AA1461" s="36"/>
      <c r="AB1461" s="36"/>
      <c r="AC1461" s="36"/>
      <c r="AD1461" s="36"/>
      <c r="AE1461" s="36"/>
      <c r="AF1461" s="36"/>
      <c r="AG1461" s="36"/>
      <c r="AH1461" s="36"/>
      <c r="AI1461" s="36"/>
      <c r="AJ1461" s="36"/>
      <c r="AK1461" s="36"/>
      <c r="AL1461" s="36"/>
    </row>
    <row r="1462" spans="22:38" ht="12" x14ac:dyDescent="0.2">
      <c r="V1462" s="36"/>
      <c r="W1462" s="36"/>
      <c r="X1462" s="36"/>
      <c r="Y1462" s="36"/>
      <c r="Z1462" s="36"/>
      <c r="AA1462" s="36"/>
      <c r="AB1462" s="36"/>
      <c r="AC1462" s="36"/>
      <c r="AD1462" s="36"/>
      <c r="AE1462" s="36"/>
      <c r="AF1462" s="36"/>
      <c r="AG1462" s="36"/>
      <c r="AH1462" s="36"/>
      <c r="AI1462" s="36"/>
      <c r="AJ1462" s="36"/>
      <c r="AK1462" s="36"/>
      <c r="AL1462" s="36"/>
    </row>
    <row r="1463" spans="22:38" ht="12" x14ac:dyDescent="0.2">
      <c r="V1463" s="36"/>
      <c r="W1463" s="36"/>
      <c r="X1463" s="36"/>
      <c r="Y1463" s="36"/>
      <c r="Z1463" s="36"/>
      <c r="AA1463" s="36"/>
      <c r="AB1463" s="36"/>
      <c r="AC1463" s="36"/>
      <c r="AD1463" s="36"/>
      <c r="AE1463" s="36"/>
      <c r="AF1463" s="36"/>
      <c r="AG1463" s="36"/>
      <c r="AH1463" s="36"/>
      <c r="AI1463" s="36"/>
      <c r="AJ1463" s="36"/>
      <c r="AK1463" s="36"/>
      <c r="AL1463" s="36"/>
    </row>
    <row r="1464" spans="22:38" ht="12" x14ac:dyDescent="0.2">
      <c r="V1464" s="36"/>
      <c r="W1464" s="36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  <c r="AJ1464" s="36"/>
      <c r="AK1464" s="36"/>
      <c r="AL1464" s="36"/>
    </row>
    <row r="1465" spans="22:38" ht="12" x14ac:dyDescent="0.2">
      <c r="V1465" s="36"/>
      <c r="W1465" s="36"/>
      <c r="X1465" s="36"/>
      <c r="Y1465" s="36"/>
      <c r="Z1465" s="36"/>
      <c r="AA1465" s="36"/>
      <c r="AB1465" s="36"/>
      <c r="AC1465" s="36"/>
      <c r="AD1465" s="36"/>
      <c r="AE1465" s="36"/>
      <c r="AF1465" s="36"/>
      <c r="AG1465" s="36"/>
      <c r="AH1465" s="36"/>
      <c r="AI1465" s="36"/>
      <c r="AJ1465" s="36"/>
      <c r="AK1465" s="36"/>
      <c r="AL1465" s="36"/>
    </row>
    <row r="1466" spans="22:38" ht="12" x14ac:dyDescent="0.2">
      <c r="V1466" s="36"/>
      <c r="W1466" s="36"/>
      <c r="X1466" s="36"/>
      <c r="Y1466" s="36"/>
      <c r="Z1466" s="36"/>
      <c r="AA1466" s="36"/>
      <c r="AB1466" s="36"/>
      <c r="AC1466" s="36"/>
      <c r="AD1466" s="36"/>
      <c r="AE1466" s="36"/>
      <c r="AF1466" s="36"/>
      <c r="AG1466" s="36"/>
      <c r="AH1466" s="36"/>
      <c r="AI1466" s="36"/>
      <c r="AJ1466" s="36"/>
      <c r="AK1466" s="36"/>
      <c r="AL1466" s="36"/>
    </row>
    <row r="1467" spans="22:38" ht="12" x14ac:dyDescent="0.2">
      <c r="V1467" s="36"/>
      <c r="W1467" s="36"/>
      <c r="X1467" s="36"/>
      <c r="Y1467" s="36"/>
      <c r="Z1467" s="36"/>
      <c r="AA1467" s="36"/>
      <c r="AB1467" s="36"/>
      <c r="AC1467" s="36"/>
      <c r="AD1467" s="36"/>
      <c r="AE1467" s="36"/>
      <c r="AF1467" s="36"/>
      <c r="AG1467" s="36"/>
      <c r="AH1467" s="36"/>
      <c r="AI1467" s="36"/>
      <c r="AJ1467" s="36"/>
      <c r="AK1467" s="36"/>
      <c r="AL1467" s="36"/>
    </row>
    <row r="1468" spans="22:38" ht="12" x14ac:dyDescent="0.2">
      <c r="V1468" s="36"/>
      <c r="W1468" s="36"/>
      <c r="X1468" s="36"/>
      <c r="Y1468" s="36"/>
      <c r="Z1468" s="36"/>
      <c r="AA1468" s="36"/>
      <c r="AB1468" s="36"/>
      <c r="AC1468" s="36"/>
      <c r="AD1468" s="36"/>
      <c r="AE1468" s="36"/>
      <c r="AF1468" s="36"/>
      <c r="AG1468" s="36"/>
      <c r="AH1468" s="36"/>
      <c r="AI1468" s="36"/>
      <c r="AJ1468" s="36"/>
      <c r="AK1468" s="36"/>
      <c r="AL1468" s="36"/>
    </row>
    <row r="1469" spans="22:38" ht="12" x14ac:dyDescent="0.2">
      <c r="V1469" s="36"/>
      <c r="W1469" s="36"/>
      <c r="X1469" s="36"/>
      <c r="Y1469" s="36"/>
      <c r="Z1469" s="36"/>
      <c r="AA1469" s="36"/>
      <c r="AB1469" s="36"/>
      <c r="AC1469" s="36"/>
      <c r="AD1469" s="36"/>
      <c r="AE1469" s="36"/>
      <c r="AF1469" s="36"/>
      <c r="AG1469" s="36"/>
      <c r="AH1469" s="36"/>
      <c r="AI1469" s="36"/>
      <c r="AJ1469" s="36"/>
      <c r="AK1469" s="36"/>
      <c r="AL1469" s="36"/>
    </row>
    <row r="1470" spans="22:38" ht="12" x14ac:dyDescent="0.2">
      <c r="V1470" s="36"/>
      <c r="W1470" s="36"/>
      <c r="X1470" s="36"/>
      <c r="Y1470" s="36"/>
      <c r="Z1470" s="36"/>
      <c r="AA1470" s="36"/>
      <c r="AB1470" s="36"/>
      <c r="AC1470" s="36"/>
      <c r="AD1470" s="36"/>
      <c r="AE1470" s="36"/>
      <c r="AF1470" s="36"/>
      <c r="AG1470" s="36"/>
      <c r="AH1470" s="36"/>
      <c r="AI1470" s="36"/>
      <c r="AJ1470" s="36"/>
      <c r="AK1470" s="36"/>
      <c r="AL1470" s="36"/>
    </row>
    <row r="1471" spans="22:38" ht="12" x14ac:dyDescent="0.2">
      <c r="V1471" s="36"/>
      <c r="W1471" s="36"/>
      <c r="X1471" s="36"/>
      <c r="Y1471" s="36"/>
      <c r="Z1471" s="36"/>
      <c r="AA1471" s="36"/>
      <c r="AB1471" s="36"/>
      <c r="AC1471" s="36"/>
      <c r="AD1471" s="36"/>
      <c r="AE1471" s="36"/>
      <c r="AF1471" s="36"/>
      <c r="AG1471" s="36"/>
      <c r="AH1471" s="36"/>
      <c r="AI1471" s="36"/>
      <c r="AJ1471" s="36"/>
      <c r="AK1471" s="36"/>
      <c r="AL1471" s="36"/>
    </row>
    <row r="1472" spans="22:38" ht="12" x14ac:dyDescent="0.2">
      <c r="V1472" s="36"/>
      <c r="W1472" s="36"/>
      <c r="X1472" s="36"/>
      <c r="Y1472" s="36"/>
      <c r="Z1472" s="36"/>
      <c r="AA1472" s="36"/>
      <c r="AB1472" s="36"/>
      <c r="AC1472" s="36"/>
      <c r="AD1472" s="36"/>
      <c r="AE1472" s="36"/>
      <c r="AF1472" s="36"/>
      <c r="AG1472" s="36"/>
      <c r="AH1472" s="36"/>
      <c r="AI1472" s="36"/>
      <c r="AJ1472" s="36"/>
      <c r="AK1472" s="36"/>
      <c r="AL1472" s="36"/>
    </row>
    <row r="1473" spans="22:38" ht="12" x14ac:dyDescent="0.2">
      <c r="V1473" s="36"/>
      <c r="W1473" s="36"/>
      <c r="X1473" s="36"/>
      <c r="Y1473" s="36"/>
      <c r="Z1473" s="36"/>
      <c r="AA1473" s="36"/>
      <c r="AB1473" s="36"/>
      <c r="AC1473" s="36"/>
      <c r="AD1473" s="36"/>
      <c r="AE1473" s="36"/>
      <c r="AF1473" s="36"/>
      <c r="AG1473" s="36"/>
      <c r="AH1473" s="36"/>
      <c r="AI1473" s="36"/>
      <c r="AJ1473" s="36"/>
      <c r="AK1473" s="36"/>
      <c r="AL1473" s="36"/>
    </row>
    <row r="1474" spans="22:38" ht="12" x14ac:dyDescent="0.2">
      <c r="V1474" s="36"/>
      <c r="W1474" s="36"/>
      <c r="X1474" s="36"/>
      <c r="Y1474" s="36"/>
      <c r="Z1474" s="36"/>
      <c r="AA1474" s="36"/>
      <c r="AB1474" s="36"/>
      <c r="AC1474" s="36"/>
      <c r="AD1474" s="36"/>
      <c r="AE1474" s="36"/>
      <c r="AF1474" s="36"/>
      <c r="AG1474" s="36"/>
      <c r="AH1474" s="36"/>
      <c r="AI1474" s="36"/>
      <c r="AJ1474" s="36"/>
      <c r="AK1474" s="36"/>
      <c r="AL1474" s="36"/>
    </row>
    <row r="1475" spans="22:38" ht="12" x14ac:dyDescent="0.2">
      <c r="V1475" s="36"/>
      <c r="W1475" s="36"/>
      <c r="X1475" s="36"/>
      <c r="Y1475" s="36"/>
      <c r="Z1475" s="36"/>
      <c r="AA1475" s="36"/>
      <c r="AB1475" s="36"/>
      <c r="AC1475" s="36"/>
      <c r="AD1475" s="36"/>
      <c r="AE1475" s="36"/>
      <c r="AF1475" s="36"/>
      <c r="AG1475" s="36"/>
      <c r="AH1475" s="36"/>
      <c r="AI1475" s="36"/>
      <c r="AJ1475" s="36"/>
      <c r="AK1475" s="36"/>
      <c r="AL1475" s="36"/>
    </row>
    <row r="1476" spans="22:38" ht="12" x14ac:dyDescent="0.2">
      <c r="V1476" s="36"/>
      <c r="W1476" s="36"/>
      <c r="X1476" s="36"/>
      <c r="Y1476" s="36"/>
      <c r="Z1476" s="36"/>
      <c r="AA1476" s="36"/>
      <c r="AB1476" s="36"/>
      <c r="AC1476" s="36"/>
      <c r="AD1476" s="36"/>
      <c r="AE1476" s="36"/>
      <c r="AF1476" s="36"/>
      <c r="AG1476" s="36"/>
      <c r="AH1476" s="36"/>
      <c r="AI1476" s="36"/>
      <c r="AJ1476" s="36"/>
      <c r="AK1476" s="36"/>
      <c r="AL1476" s="36"/>
    </row>
    <row r="1477" spans="22:38" ht="12" x14ac:dyDescent="0.2">
      <c r="V1477" s="36"/>
      <c r="W1477" s="36"/>
      <c r="X1477" s="36"/>
      <c r="Y1477" s="36"/>
      <c r="Z1477" s="36"/>
      <c r="AA1477" s="36"/>
      <c r="AB1477" s="36"/>
      <c r="AC1477" s="36"/>
      <c r="AD1477" s="36"/>
      <c r="AE1477" s="36"/>
      <c r="AF1477" s="36"/>
      <c r="AG1477" s="36"/>
      <c r="AH1477" s="36"/>
      <c r="AI1477" s="36"/>
      <c r="AJ1477" s="36"/>
      <c r="AK1477" s="36"/>
      <c r="AL1477" s="36"/>
    </row>
    <row r="1478" spans="22:38" ht="12" x14ac:dyDescent="0.2">
      <c r="V1478" s="36"/>
      <c r="W1478" s="36"/>
      <c r="X1478" s="36"/>
      <c r="Y1478" s="36"/>
      <c r="Z1478" s="36"/>
      <c r="AA1478" s="36"/>
      <c r="AB1478" s="36"/>
      <c r="AC1478" s="36"/>
      <c r="AD1478" s="36"/>
      <c r="AE1478" s="36"/>
      <c r="AF1478" s="36"/>
      <c r="AG1478" s="36"/>
      <c r="AH1478" s="36"/>
      <c r="AI1478" s="36"/>
      <c r="AJ1478" s="36"/>
      <c r="AK1478" s="36"/>
      <c r="AL1478" s="36"/>
    </row>
    <row r="1479" spans="22:38" ht="12" x14ac:dyDescent="0.2">
      <c r="V1479" s="36"/>
      <c r="W1479" s="36"/>
      <c r="X1479" s="36"/>
      <c r="Y1479" s="36"/>
      <c r="Z1479" s="36"/>
      <c r="AA1479" s="36"/>
      <c r="AB1479" s="36"/>
      <c r="AC1479" s="36"/>
      <c r="AD1479" s="36"/>
      <c r="AE1479" s="36"/>
      <c r="AF1479" s="36"/>
      <c r="AG1479" s="36"/>
      <c r="AH1479" s="36"/>
      <c r="AI1479" s="36"/>
      <c r="AJ1479" s="36"/>
      <c r="AK1479" s="36"/>
      <c r="AL1479" s="36"/>
    </row>
    <row r="1480" spans="22:38" ht="12" x14ac:dyDescent="0.2">
      <c r="V1480" s="36"/>
      <c r="W1480" s="36"/>
      <c r="X1480" s="36"/>
      <c r="Y1480" s="36"/>
      <c r="Z1480" s="36"/>
      <c r="AA1480" s="36"/>
      <c r="AB1480" s="36"/>
      <c r="AC1480" s="36"/>
      <c r="AD1480" s="36"/>
      <c r="AE1480" s="36"/>
      <c r="AF1480" s="36"/>
      <c r="AG1480" s="36"/>
      <c r="AH1480" s="36"/>
      <c r="AI1480" s="36"/>
      <c r="AJ1480" s="36"/>
      <c r="AK1480" s="36"/>
      <c r="AL1480" s="36"/>
    </row>
    <row r="1481" spans="22:38" ht="12" x14ac:dyDescent="0.2">
      <c r="V1481" s="36"/>
      <c r="W1481" s="36"/>
      <c r="X1481" s="36"/>
      <c r="Y1481" s="36"/>
      <c r="Z1481" s="36"/>
      <c r="AA1481" s="36"/>
      <c r="AB1481" s="36"/>
      <c r="AC1481" s="36"/>
      <c r="AD1481" s="36"/>
      <c r="AE1481" s="36"/>
      <c r="AF1481" s="36"/>
      <c r="AG1481" s="36"/>
      <c r="AH1481" s="36"/>
      <c r="AI1481" s="36"/>
      <c r="AJ1481" s="36"/>
      <c r="AK1481" s="36"/>
      <c r="AL1481" s="36"/>
    </row>
    <row r="1482" spans="22:38" ht="12" x14ac:dyDescent="0.2">
      <c r="V1482" s="36"/>
      <c r="W1482" s="36"/>
      <c r="X1482" s="36"/>
      <c r="Y1482" s="36"/>
      <c r="Z1482" s="36"/>
      <c r="AA1482" s="36"/>
      <c r="AB1482" s="36"/>
      <c r="AC1482" s="36"/>
      <c r="AD1482" s="36"/>
      <c r="AE1482" s="36"/>
      <c r="AF1482" s="36"/>
      <c r="AG1482" s="36"/>
      <c r="AH1482" s="36"/>
      <c r="AI1482" s="36"/>
      <c r="AJ1482" s="36"/>
      <c r="AK1482" s="36"/>
      <c r="AL1482" s="36"/>
    </row>
    <row r="1483" spans="22:38" ht="12" x14ac:dyDescent="0.2">
      <c r="V1483" s="36"/>
      <c r="W1483" s="36"/>
      <c r="X1483" s="36"/>
      <c r="Y1483" s="36"/>
      <c r="Z1483" s="36"/>
      <c r="AA1483" s="36"/>
      <c r="AB1483" s="36"/>
      <c r="AC1483" s="36"/>
      <c r="AD1483" s="36"/>
      <c r="AE1483" s="36"/>
      <c r="AF1483" s="36"/>
      <c r="AG1483" s="36"/>
      <c r="AH1483" s="36"/>
      <c r="AI1483" s="36"/>
      <c r="AJ1483" s="36"/>
      <c r="AK1483" s="36"/>
      <c r="AL1483" s="36"/>
    </row>
    <row r="1484" spans="22:38" ht="12" x14ac:dyDescent="0.2">
      <c r="V1484" s="36"/>
      <c r="W1484" s="36"/>
      <c r="X1484" s="36"/>
      <c r="Y1484" s="36"/>
      <c r="Z1484" s="36"/>
      <c r="AA1484" s="36"/>
      <c r="AB1484" s="36"/>
      <c r="AC1484" s="36"/>
      <c r="AD1484" s="36"/>
      <c r="AE1484" s="36"/>
      <c r="AF1484" s="36"/>
      <c r="AG1484" s="36"/>
      <c r="AH1484" s="36"/>
      <c r="AI1484" s="36"/>
      <c r="AJ1484" s="36"/>
      <c r="AK1484" s="36"/>
      <c r="AL1484" s="36"/>
    </row>
    <row r="1485" spans="22:38" ht="12" x14ac:dyDescent="0.2">
      <c r="V1485" s="36"/>
      <c r="W1485" s="36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  <c r="AJ1485" s="36"/>
      <c r="AK1485" s="36"/>
      <c r="AL1485" s="36"/>
    </row>
    <row r="1486" spans="22:38" ht="12" x14ac:dyDescent="0.2">
      <c r="V1486" s="36"/>
      <c r="W1486" s="36"/>
      <c r="X1486" s="36"/>
      <c r="Y1486" s="36"/>
      <c r="Z1486" s="36"/>
      <c r="AA1486" s="36"/>
      <c r="AB1486" s="36"/>
      <c r="AC1486" s="36"/>
      <c r="AD1486" s="36"/>
      <c r="AE1486" s="36"/>
      <c r="AF1486" s="36"/>
      <c r="AG1486" s="36"/>
      <c r="AH1486" s="36"/>
      <c r="AI1486" s="36"/>
      <c r="AJ1486" s="36"/>
      <c r="AK1486" s="36"/>
      <c r="AL1486" s="36"/>
    </row>
    <row r="1487" spans="22:38" ht="12" x14ac:dyDescent="0.2">
      <c r="V1487" s="36"/>
      <c r="W1487" s="36"/>
      <c r="X1487" s="36"/>
      <c r="Y1487" s="36"/>
      <c r="Z1487" s="36"/>
      <c r="AA1487" s="36"/>
      <c r="AB1487" s="36"/>
      <c r="AC1487" s="36"/>
      <c r="AD1487" s="36"/>
      <c r="AE1487" s="36"/>
      <c r="AF1487" s="36"/>
      <c r="AG1487" s="36"/>
      <c r="AH1487" s="36"/>
      <c r="AI1487" s="36"/>
      <c r="AJ1487" s="36"/>
      <c r="AK1487" s="36"/>
      <c r="AL1487" s="36"/>
    </row>
    <row r="1488" spans="22:38" ht="12" x14ac:dyDescent="0.2">
      <c r="V1488" s="36"/>
      <c r="W1488" s="36"/>
      <c r="X1488" s="36"/>
      <c r="Y1488" s="36"/>
      <c r="Z1488" s="36"/>
      <c r="AA1488" s="36"/>
      <c r="AB1488" s="36"/>
      <c r="AC1488" s="36"/>
      <c r="AD1488" s="36"/>
      <c r="AE1488" s="36"/>
      <c r="AF1488" s="36"/>
      <c r="AG1488" s="36"/>
      <c r="AH1488" s="36"/>
      <c r="AI1488" s="36"/>
      <c r="AJ1488" s="36"/>
      <c r="AK1488" s="36"/>
      <c r="AL1488" s="36"/>
    </row>
    <row r="1489" spans="22:38" ht="12" x14ac:dyDescent="0.2">
      <c r="V1489" s="36"/>
      <c r="W1489" s="36"/>
      <c r="X1489" s="36"/>
      <c r="Y1489" s="36"/>
      <c r="Z1489" s="36"/>
      <c r="AA1489" s="36"/>
      <c r="AB1489" s="36"/>
      <c r="AC1489" s="36"/>
      <c r="AD1489" s="36"/>
      <c r="AE1489" s="36"/>
      <c r="AF1489" s="36"/>
      <c r="AG1489" s="36"/>
      <c r="AH1489" s="36"/>
      <c r="AI1489" s="36"/>
      <c r="AJ1489" s="36"/>
      <c r="AK1489" s="36"/>
      <c r="AL1489" s="36"/>
    </row>
    <row r="1490" spans="22:38" ht="12" x14ac:dyDescent="0.2">
      <c r="V1490" s="36"/>
      <c r="W1490" s="36"/>
      <c r="X1490" s="36"/>
      <c r="Y1490" s="36"/>
      <c r="Z1490" s="36"/>
      <c r="AA1490" s="36"/>
      <c r="AB1490" s="36"/>
      <c r="AC1490" s="36"/>
      <c r="AD1490" s="36"/>
      <c r="AE1490" s="36"/>
      <c r="AF1490" s="36"/>
      <c r="AG1490" s="36"/>
      <c r="AH1490" s="36"/>
      <c r="AI1490" s="36"/>
      <c r="AJ1490" s="36"/>
      <c r="AK1490" s="36"/>
      <c r="AL1490" s="36"/>
    </row>
    <row r="1491" spans="22:38" ht="12" x14ac:dyDescent="0.2">
      <c r="V1491" s="36"/>
      <c r="W1491" s="36"/>
      <c r="X1491" s="36"/>
      <c r="Y1491" s="36"/>
      <c r="Z1491" s="36"/>
      <c r="AA1491" s="36"/>
      <c r="AB1491" s="36"/>
      <c r="AC1491" s="36"/>
      <c r="AD1491" s="36"/>
      <c r="AE1491" s="36"/>
      <c r="AF1491" s="36"/>
      <c r="AG1491" s="36"/>
      <c r="AH1491" s="36"/>
      <c r="AI1491" s="36"/>
      <c r="AJ1491" s="36"/>
      <c r="AK1491" s="36"/>
      <c r="AL1491" s="36"/>
    </row>
    <row r="1492" spans="22:38" ht="12" x14ac:dyDescent="0.2">
      <c r="V1492" s="36"/>
      <c r="W1492" s="36"/>
      <c r="X1492" s="36"/>
      <c r="Y1492" s="36"/>
      <c r="Z1492" s="36"/>
      <c r="AA1492" s="36"/>
      <c r="AB1492" s="36"/>
      <c r="AC1492" s="36"/>
      <c r="AD1492" s="36"/>
      <c r="AE1492" s="36"/>
      <c r="AF1492" s="36"/>
      <c r="AG1492" s="36"/>
      <c r="AH1492" s="36"/>
      <c r="AI1492" s="36"/>
      <c r="AJ1492" s="36"/>
      <c r="AK1492" s="36"/>
      <c r="AL1492" s="36"/>
    </row>
    <row r="1493" spans="22:38" ht="12" x14ac:dyDescent="0.2">
      <c r="V1493" s="36"/>
      <c r="W1493" s="36"/>
      <c r="X1493" s="36"/>
      <c r="Y1493" s="36"/>
      <c r="Z1493" s="36"/>
      <c r="AA1493" s="36"/>
      <c r="AB1493" s="36"/>
      <c r="AC1493" s="36"/>
      <c r="AD1493" s="36"/>
      <c r="AE1493" s="36"/>
      <c r="AF1493" s="36"/>
      <c r="AG1493" s="36"/>
      <c r="AH1493" s="36"/>
      <c r="AI1493" s="36"/>
      <c r="AJ1493" s="36"/>
      <c r="AK1493" s="36"/>
      <c r="AL1493" s="36"/>
    </row>
    <row r="1494" spans="22:38" ht="12" x14ac:dyDescent="0.2">
      <c r="V1494" s="36"/>
      <c r="W1494" s="36"/>
      <c r="X1494" s="36"/>
      <c r="Y1494" s="36"/>
      <c r="Z1494" s="36"/>
      <c r="AA1494" s="36"/>
      <c r="AB1494" s="36"/>
      <c r="AC1494" s="36"/>
      <c r="AD1494" s="36"/>
      <c r="AE1494" s="36"/>
      <c r="AF1494" s="36"/>
      <c r="AG1494" s="36"/>
      <c r="AH1494" s="36"/>
      <c r="AI1494" s="36"/>
      <c r="AJ1494" s="36"/>
      <c r="AK1494" s="36"/>
      <c r="AL1494" s="36"/>
    </row>
    <row r="1495" spans="22:38" ht="12" x14ac:dyDescent="0.2">
      <c r="V1495" s="36"/>
      <c r="W1495" s="36"/>
      <c r="X1495" s="36"/>
      <c r="Y1495" s="36"/>
      <c r="Z1495" s="36"/>
      <c r="AA1495" s="36"/>
      <c r="AB1495" s="36"/>
      <c r="AC1495" s="36"/>
      <c r="AD1495" s="36"/>
      <c r="AE1495" s="36"/>
      <c r="AF1495" s="36"/>
      <c r="AG1495" s="36"/>
      <c r="AH1495" s="36"/>
      <c r="AI1495" s="36"/>
      <c r="AJ1495" s="36"/>
      <c r="AK1495" s="36"/>
      <c r="AL1495" s="36"/>
    </row>
    <row r="1496" spans="22:38" ht="12" x14ac:dyDescent="0.2">
      <c r="V1496" s="36"/>
      <c r="W1496" s="36"/>
      <c r="X1496" s="36"/>
      <c r="Y1496" s="36"/>
      <c r="Z1496" s="36"/>
      <c r="AA1496" s="36"/>
      <c r="AB1496" s="36"/>
      <c r="AC1496" s="36"/>
      <c r="AD1496" s="36"/>
      <c r="AE1496" s="36"/>
      <c r="AF1496" s="36"/>
      <c r="AG1496" s="36"/>
      <c r="AH1496" s="36"/>
      <c r="AI1496" s="36"/>
      <c r="AJ1496" s="36"/>
      <c r="AK1496" s="36"/>
      <c r="AL1496" s="36"/>
    </row>
    <row r="1497" spans="22:38" ht="12" x14ac:dyDescent="0.2">
      <c r="V1497" s="36"/>
      <c r="W1497" s="36"/>
      <c r="X1497" s="36"/>
      <c r="Y1497" s="36"/>
      <c r="Z1497" s="36"/>
      <c r="AA1497" s="36"/>
      <c r="AB1497" s="36"/>
      <c r="AC1497" s="36"/>
      <c r="AD1497" s="36"/>
      <c r="AE1497" s="36"/>
      <c r="AF1497" s="36"/>
      <c r="AG1497" s="36"/>
      <c r="AH1497" s="36"/>
      <c r="AI1497" s="36"/>
      <c r="AJ1497" s="36"/>
      <c r="AK1497" s="36"/>
      <c r="AL1497" s="36"/>
    </row>
    <row r="1498" spans="22:38" ht="12" x14ac:dyDescent="0.2">
      <c r="V1498" s="36"/>
      <c r="W1498" s="36"/>
      <c r="X1498" s="36"/>
      <c r="Y1498" s="36"/>
      <c r="Z1498" s="36"/>
      <c r="AA1498" s="36"/>
      <c r="AB1498" s="36"/>
      <c r="AC1498" s="36"/>
      <c r="AD1498" s="36"/>
      <c r="AE1498" s="36"/>
      <c r="AF1498" s="36"/>
      <c r="AG1498" s="36"/>
      <c r="AH1498" s="36"/>
      <c r="AI1498" s="36"/>
      <c r="AJ1498" s="36"/>
      <c r="AK1498" s="36"/>
      <c r="AL1498" s="36"/>
    </row>
    <row r="1499" spans="22:38" ht="12" x14ac:dyDescent="0.2">
      <c r="V1499" s="36"/>
      <c r="W1499" s="36"/>
      <c r="X1499" s="36"/>
      <c r="Y1499" s="36"/>
      <c r="Z1499" s="36"/>
      <c r="AA1499" s="36"/>
      <c r="AB1499" s="36"/>
      <c r="AC1499" s="36"/>
      <c r="AD1499" s="36"/>
      <c r="AE1499" s="36"/>
      <c r="AF1499" s="36"/>
      <c r="AG1499" s="36"/>
      <c r="AH1499" s="36"/>
      <c r="AI1499" s="36"/>
      <c r="AJ1499" s="36"/>
      <c r="AK1499" s="36"/>
      <c r="AL1499" s="36"/>
    </row>
    <row r="1500" spans="22:38" ht="12" x14ac:dyDescent="0.2">
      <c r="V1500" s="36"/>
      <c r="W1500" s="36"/>
      <c r="X1500" s="36"/>
      <c r="Y1500" s="36"/>
      <c r="Z1500" s="36"/>
      <c r="AA1500" s="36"/>
      <c r="AB1500" s="36"/>
      <c r="AC1500" s="36"/>
      <c r="AD1500" s="36"/>
      <c r="AE1500" s="36"/>
      <c r="AF1500" s="36"/>
      <c r="AG1500" s="36"/>
      <c r="AH1500" s="36"/>
      <c r="AI1500" s="36"/>
      <c r="AJ1500" s="36"/>
      <c r="AK1500" s="36"/>
      <c r="AL1500" s="36"/>
    </row>
    <row r="1501" spans="22:38" ht="12" x14ac:dyDescent="0.2">
      <c r="V1501" s="36"/>
      <c r="W1501" s="36"/>
      <c r="X1501" s="36"/>
      <c r="Y1501" s="36"/>
      <c r="Z1501" s="36"/>
      <c r="AA1501" s="36"/>
      <c r="AB1501" s="36"/>
      <c r="AC1501" s="36"/>
      <c r="AD1501" s="36"/>
      <c r="AE1501" s="36"/>
      <c r="AF1501" s="36"/>
      <c r="AG1501" s="36"/>
      <c r="AH1501" s="36"/>
      <c r="AI1501" s="36"/>
      <c r="AJ1501" s="36"/>
      <c r="AK1501" s="36"/>
      <c r="AL1501" s="36"/>
    </row>
    <row r="1502" spans="22:38" ht="12" x14ac:dyDescent="0.2">
      <c r="V1502" s="36"/>
      <c r="W1502" s="36"/>
      <c r="X1502" s="36"/>
      <c r="Y1502" s="36"/>
      <c r="Z1502" s="36"/>
      <c r="AA1502" s="36"/>
      <c r="AB1502" s="36"/>
      <c r="AC1502" s="36"/>
      <c r="AD1502" s="36"/>
      <c r="AE1502" s="36"/>
      <c r="AF1502" s="36"/>
      <c r="AG1502" s="36"/>
      <c r="AH1502" s="36"/>
      <c r="AI1502" s="36"/>
      <c r="AJ1502" s="36"/>
      <c r="AK1502" s="36"/>
      <c r="AL1502" s="36"/>
    </row>
    <row r="1503" spans="22:38" ht="12" x14ac:dyDescent="0.2">
      <c r="V1503" s="36"/>
      <c r="W1503" s="36"/>
      <c r="X1503" s="36"/>
      <c r="Y1503" s="36"/>
      <c r="Z1503" s="36"/>
      <c r="AA1503" s="36"/>
      <c r="AB1503" s="36"/>
      <c r="AC1503" s="36"/>
      <c r="AD1503" s="36"/>
      <c r="AE1503" s="36"/>
      <c r="AF1503" s="36"/>
      <c r="AG1503" s="36"/>
      <c r="AH1503" s="36"/>
      <c r="AI1503" s="36"/>
      <c r="AJ1503" s="36"/>
      <c r="AK1503" s="36"/>
      <c r="AL1503" s="36"/>
    </row>
    <row r="1504" spans="22:38" ht="12" x14ac:dyDescent="0.2">
      <c r="V1504" s="36"/>
      <c r="W1504" s="36"/>
      <c r="X1504" s="36"/>
      <c r="Y1504" s="36"/>
      <c r="Z1504" s="36"/>
      <c r="AA1504" s="36"/>
      <c r="AB1504" s="36"/>
      <c r="AC1504" s="36"/>
      <c r="AD1504" s="36"/>
      <c r="AE1504" s="36"/>
      <c r="AF1504" s="36"/>
      <c r="AG1504" s="36"/>
      <c r="AH1504" s="36"/>
      <c r="AI1504" s="36"/>
      <c r="AJ1504" s="36"/>
      <c r="AK1504" s="36"/>
      <c r="AL1504" s="36"/>
    </row>
    <row r="1505" spans="22:38" ht="12" x14ac:dyDescent="0.2">
      <c r="V1505" s="36"/>
      <c r="W1505" s="36"/>
      <c r="X1505" s="36"/>
      <c r="Y1505" s="36"/>
      <c r="Z1505" s="36"/>
      <c r="AA1505" s="36"/>
      <c r="AB1505" s="36"/>
      <c r="AC1505" s="36"/>
      <c r="AD1505" s="36"/>
      <c r="AE1505" s="36"/>
      <c r="AF1505" s="36"/>
      <c r="AG1505" s="36"/>
      <c r="AH1505" s="36"/>
      <c r="AI1505" s="36"/>
      <c r="AJ1505" s="36"/>
      <c r="AK1505" s="36"/>
      <c r="AL1505" s="36"/>
    </row>
    <row r="1506" spans="22:38" ht="12" x14ac:dyDescent="0.2">
      <c r="V1506" s="36"/>
      <c r="W1506" s="36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  <c r="AJ1506" s="36"/>
      <c r="AK1506" s="36"/>
      <c r="AL1506" s="36"/>
    </row>
    <row r="1507" spans="22:38" ht="12" x14ac:dyDescent="0.2">
      <c r="V1507" s="36"/>
      <c r="W1507" s="36"/>
      <c r="X1507" s="36"/>
      <c r="Y1507" s="36"/>
      <c r="Z1507" s="36"/>
      <c r="AA1507" s="36"/>
      <c r="AB1507" s="36"/>
      <c r="AC1507" s="36"/>
      <c r="AD1507" s="36"/>
      <c r="AE1507" s="36"/>
      <c r="AF1507" s="36"/>
      <c r="AG1507" s="36"/>
      <c r="AH1507" s="36"/>
      <c r="AI1507" s="36"/>
      <c r="AJ1507" s="36"/>
      <c r="AK1507" s="36"/>
      <c r="AL1507" s="36"/>
    </row>
    <row r="1508" spans="22:38" ht="12" x14ac:dyDescent="0.2">
      <c r="V1508" s="36"/>
      <c r="W1508" s="36"/>
      <c r="X1508" s="36"/>
      <c r="Y1508" s="36"/>
      <c r="Z1508" s="36"/>
      <c r="AA1508" s="36"/>
      <c r="AB1508" s="36"/>
      <c r="AC1508" s="36"/>
      <c r="AD1508" s="36"/>
      <c r="AE1508" s="36"/>
      <c r="AF1508" s="36"/>
      <c r="AG1508" s="36"/>
      <c r="AH1508" s="36"/>
      <c r="AI1508" s="36"/>
      <c r="AJ1508" s="36"/>
      <c r="AK1508" s="36"/>
      <c r="AL1508" s="36"/>
    </row>
    <row r="1509" spans="22:38" ht="12" x14ac:dyDescent="0.2">
      <c r="V1509" s="36"/>
      <c r="W1509" s="36"/>
      <c r="X1509" s="36"/>
      <c r="Y1509" s="36"/>
      <c r="Z1509" s="36"/>
      <c r="AA1509" s="36"/>
      <c r="AB1509" s="36"/>
      <c r="AC1509" s="36"/>
      <c r="AD1509" s="36"/>
      <c r="AE1509" s="36"/>
      <c r="AF1509" s="36"/>
      <c r="AG1509" s="36"/>
      <c r="AH1509" s="36"/>
      <c r="AI1509" s="36"/>
      <c r="AJ1509" s="36"/>
      <c r="AK1509" s="36"/>
      <c r="AL1509" s="36"/>
    </row>
    <row r="1510" spans="22:38" ht="12" x14ac:dyDescent="0.2">
      <c r="V1510" s="36"/>
      <c r="W1510" s="36"/>
      <c r="X1510" s="36"/>
      <c r="Y1510" s="36"/>
      <c r="Z1510" s="36"/>
      <c r="AA1510" s="36"/>
      <c r="AB1510" s="36"/>
      <c r="AC1510" s="36"/>
      <c r="AD1510" s="36"/>
      <c r="AE1510" s="36"/>
      <c r="AF1510" s="36"/>
      <c r="AG1510" s="36"/>
      <c r="AH1510" s="36"/>
      <c r="AI1510" s="36"/>
      <c r="AJ1510" s="36"/>
      <c r="AK1510" s="36"/>
      <c r="AL1510" s="36"/>
    </row>
    <row r="1511" spans="22:38" ht="12" x14ac:dyDescent="0.2">
      <c r="V1511" s="36"/>
      <c r="W1511" s="36"/>
      <c r="X1511" s="36"/>
      <c r="Y1511" s="36"/>
      <c r="Z1511" s="36"/>
      <c r="AA1511" s="36"/>
      <c r="AB1511" s="36"/>
      <c r="AC1511" s="36"/>
      <c r="AD1511" s="36"/>
      <c r="AE1511" s="36"/>
      <c r="AF1511" s="36"/>
      <c r="AG1511" s="36"/>
      <c r="AH1511" s="36"/>
      <c r="AI1511" s="36"/>
      <c r="AJ1511" s="36"/>
      <c r="AK1511" s="36"/>
      <c r="AL1511" s="36"/>
    </row>
    <row r="1512" spans="22:38" ht="12" x14ac:dyDescent="0.2">
      <c r="V1512" s="36"/>
      <c r="W1512" s="36"/>
      <c r="X1512" s="36"/>
      <c r="Y1512" s="36"/>
      <c r="Z1512" s="36"/>
      <c r="AA1512" s="36"/>
      <c r="AB1512" s="36"/>
      <c r="AC1512" s="36"/>
      <c r="AD1512" s="36"/>
      <c r="AE1512" s="36"/>
      <c r="AF1512" s="36"/>
      <c r="AG1512" s="36"/>
      <c r="AH1512" s="36"/>
      <c r="AI1512" s="36"/>
      <c r="AJ1512" s="36"/>
      <c r="AK1512" s="36"/>
      <c r="AL1512" s="36"/>
    </row>
    <row r="1513" spans="22:38" ht="12" x14ac:dyDescent="0.2">
      <c r="V1513" s="36"/>
      <c r="W1513" s="36"/>
      <c r="X1513" s="36"/>
      <c r="Y1513" s="36"/>
      <c r="Z1513" s="36"/>
      <c r="AA1513" s="36"/>
      <c r="AB1513" s="36"/>
      <c r="AC1513" s="36"/>
      <c r="AD1513" s="36"/>
      <c r="AE1513" s="36"/>
      <c r="AF1513" s="36"/>
      <c r="AG1513" s="36"/>
      <c r="AH1513" s="36"/>
      <c r="AI1513" s="36"/>
      <c r="AJ1513" s="36"/>
      <c r="AK1513" s="36"/>
      <c r="AL1513" s="36"/>
    </row>
    <row r="1514" spans="22:38" ht="12" x14ac:dyDescent="0.2">
      <c r="V1514" s="36"/>
      <c r="W1514" s="36"/>
      <c r="X1514" s="36"/>
      <c r="Y1514" s="36"/>
      <c r="Z1514" s="36"/>
      <c r="AA1514" s="36"/>
      <c r="AB1514" s="36"/>
      <c r="AC1514" s="36"/>
      <c r="AD1514" s="36"/>
      <c r="AE1514" s="36"/>
      <c r="AF1514" s="36"/>
      <c r="AG1514" s="36"/>
      <c r="AH1514" s="36"/>
      <c r="AI1514" s="36"/>
      <c r="AJ1514" s="36"/>
      <c r="AK1514" s="36"/>
      <c r="AL1514" s="36"/>
    </row>
    <row r="1515" spans="22:38" ht="12" x14ac:dyDescent="0.2">
      <c r="V1515" s="36"/>
      <c r="W1515" s="36"/>
      <c r="X1515" s="36"/>
      <c r="Y1515" s="36"/>
      <c r="Z1515" s="36"/>
      <c r="AA1515" s="36"/>
      <c r="AB1515" s="36"/>
      <c r="AC1515" s="36"/>
      <c r="AD1515" s="36"/>
      <c r="AE1515" s="36"/>
      <c r="AF1515" s="36"/>
      <c r="AG1515" s="36"/>
      <c r="AH1515" s="36"/>
      <c r="AI1515" s="36"/>
      <c r="AJ1515" s="36"/>
      <c r="AK1515" s="36"/>
      <c r="AL1515" s="36"/>
    </row>
    <row r="1516" spans="22:38" ht="12" x14ac:dyDescent="0.2">
      <c r="V1516" s="36"/>
      <c r="W1516" s="36"/>
      <c r="X1516" s="36"/>
      <c r="Y1516" s="36"/>
      <c r="Z1516" s="36"/>
      <c r="AA1516" s="36"/>
      <c r="AB1516" s="36"/>
      <c r="AC1516" s="36"/>
      <c r="AD1516" s="36"/>
      <c r="AE1516" s="36"/>
      <c r="AF1516" s="36"/>
      <c r="AG1516" s="36"/>
      <c r="AH1516" s="36"/>
      <c r="AI1516" s="36"/>
      <c r="AJ1516" s="36"/>
      <c r="AK1516" s="36"/>
      <c r="AL1516" s="36"/>
    </row>
    <row r="1517" spans="22:38" ht="12" x14ac:dyDescent="0.2">
      <c r="V1517" s="36"/>
      <c r="W1517" s="36"/>
      <c r="X1517" s="36"/>
      <c r="Y1517" s="36"/>
      <c r="Z1517" s="36"/>
      <c r="AA1517" s="36"/>
      <c r="AB1517" s="36"/>
      <c r="AC1517" s="36"/>
      <c r="AD1517" s="36"/>
      <c r="AE1517" s="36"/>
      <c r="AF1517" s="36"/>
      <c r="AG1517" s="36"/>
      <c r="AH1517" s="36"/>
      <c r="AI1517" s="36"/>
      <c r="AJ1517" s="36"/>
      <c r="AK1517" s="36"/>
      <c r="AL1517" s="36"/>
    </row>
    <row r="1518" spans="22:38" ht="12" x14ac:dyDescent="0.2">
      <c r="V1518" s="36"/>
      <c r="W1518" s="36"/>
      <c r="X1518" s="36"/>
      <c r="Y1518" s="36"/>
      <c r="Z1518" s="36"/>
      <c r="AA1518" s="36"/>
      <c r="AB1518" s="36"/>
      <c r="AC1518" s="36"/>
      <c r="AD1518" s="36"/>
      <c r="AE1518" s="36"/>
      <c r="AF1518" s="36"/>
      <c r="AG1518" s="36"/>
      <c r="AH1518" s="36"/>
      <c r="AI1518" s="36"/>
      <c r="AJ1518" s="36"/>
      <c r="AK1518" s="36"/>
      <c r="AL1518" s="36"/>
    </row>
    <row r="1519" spans="22:38" ht="12" x14ac:dyDescent="0.2">
      <c r="V1519" s="36"/>
      <c r="W1519" s="36"/>
      <c r="X1519" s="36"/>
      <c r="Y1519" s="36"/>
      <c r="Z1519" s="36"/>
      <c r="AA1519" s="36"/>
      <c r="AB1519" s="36"/>
      <c r="AC1519" s="36"/>
      <c r="AD1519" s="36"/>
      <c r="AE1519" s="36"/>
      <c r="AF1519" s="36"/>
      <c r="AG1519" s="36"/>
      <c r="AH1519" s="36"/>
      <c r="AI1519" s="36"/>
      <c r="AJ1519" s="36"/>
      <c r="AK1519" s="36"/>
      <c r="AL1519" s="36"/>
    </row>
    <row r="1520" spans="22:38" ht="12" x14ac:dyDescent="0.2">
      <c r="V1520" s="36"/>
      <c r="W1520" s="36"/>
      <c r="X1520" s="36"/>
      <c r="Y1520" s="36"/>
      <c r="Z1520" s="36"/>
      <c r="AA1520" s="36"/>
      <c r="AB1520" s="36"/>
      <c r="AC1520" s="36"/>
      <c r="AD1520" s="36"/>
      <c r="AE1520" s="36"/>
      <c r="AF1520" s="36"/>
      <c r="AG1520" s="36"/>
      <c r="AH1520" s="36"/>
      <c r="AI1520" s="36"/>
      <c r="AJ1520" s="36"/>
      <c r="AK1520" s="36"/>
      <c r="AL1520" s="36"/>
    </row>
    <row r="1521" spans="22:38" ht="12" x14ac:dyDescent="0.2">
      <c r="V1521" s="36"/>
      <c r="W1521" s="36"/>
      <c r="X1521" s="36"/>
      <c r="Y1521" s="36"/>
      <c r="Z1521" s="36"/>
      <c r="AA1521" s="36"/>
      <c r="AB1521" s="36"/>
      <c r="AC1521" s="36"/>
      <c r="AD1521" s="36"/>
      <c r="AE1521" s="36"/>
      <c r="AF1521" s="36"/>
      <c r="AG1521" s="36"/>
      <c r="AH1521" s="36"/>
      <c r="AI1521" s="36"/>
      <c r="AJ1521" s="36"/>
      <c r="AK1521" s="36"/>
      <c r="AL1521" s="36"/>
    </row>
    <row r="1522" spans="22:38" ht="12" x14ac:dyDescent="0.2">
      <c r="V1522" s="36"/>
      <c r="W1522" s="36"/>
      <c r="X1522" s="36"/>
      <c r="Y1522" s="36"/>
      <c r="Z1522" s="36"/>
      <c r="AA1522" s="36"/>
      <c r="AB1522" s="36"/>
      <c r="AC1522" s="36"/>
      <c r="AD1522" s="36"/>
      <c r="AE1522" s="36"/>
      <c r="AF1522" s="36"/>
      <c r="AG1522" s="36"/>
      <c r="AH1522" s="36"/>
      <c r="AI1522" s="36"/>
      <c r="AJ1522" s="36"/>
      <c r="AK1522" s="36"/>
      <c r="AL1522" s="36"/>
    </row>
    <row r="1523" spans="22:38" ht="12" x14ac:dyDescent="0.2">
      <c r="V1523" s="36"/>
      <c r="W1523" s="36"/>
      <c r="X1523" s="36"/>
      <c r="Y1523" s="36"/>
      <c r="Z1523" s="36"/>
      <c r="AA1523" s="36"/>
      <c r="AB1523" s="36"/>
      <c r="AC1523" s="36"/>
      <c r="AD1523" s="36"/>
      <c r="AE1523" s="36"/>
      <c r="AF1523" s="36"/>
      <c r="AG1523" s="36"/>
      <c r="AH1523" s="36"/>
      <c r="AI1523" s="36"/>
      <c r="AJ1523" s="36"/>
      <c r="AK1523" s="36"/>
      <c r="AL1523" s="36"/>
    </row>
    <row r="1524" spans="22:38" ht="12" x14ac:dyDescent="0.2">
      <c r="V1524" s="36"/>
      <c r="W1524" s="36"/>
      <c r="X1524" s="36"/>
      <c r="Y1524" s="36"/>
      <c r="Z1524" s="36"/>
      <c r="AA1524" s="36"/>
      <c r="AB1524" s="36"/>
      <c r="AC1524" s="36"/>
      <c r="AD1524" s="36"/>
      <c r="AE1524" s="36"/>
      <c r="AF1524" s="36"/>
      <c r="AG1524" s="36"/>
      <c r="AH1524" s="36"/>
      <c r="AI1524" s="36"/>
      <c r="AJ1524" s="36"/>
      <c r="AK1524" s="36"/>
      <c r="AL1524" s="36"/>
    </row>
    <row r="1525" spans="22:38" ht="12" x14ac:dyDescent="0.2">
      <c r="V1525" s="36"/>
      <c r="W1525" s="36"/>
      <c r="X1525" s="36"/>
      <c r="Y1525" s="36"/>
      <c r="Z1525" s="36"/>
      <c r="AA1525" s="36"/>
      <c r="AB1525" s="36"/>
      <c r="AC1525" s="36"/>
      <c r="AD1525" s="36"/>
      <c r="AE1525" s="36"/>
      <c r="AF1525" s="36"/>
      <c r="AG1525" s="36"/>
      <c r="AH1525" s="36"/>
      <c r="AI1525" s="36"/>
      <c r="AJ1525" s="36"/>
      <c r="AK1525" s="36"/>
      <c r="AL1525" s="36"/>
    </row>
    <row r="1526" spans="22:38" ht="12" x14ac:dyDescent="0.2">
      <c r="V1526" s="36"/>
      <c r="W1526" s="36"/>
      <c r="X1526" s="36"/>
      <c r="Y1526" s="36"/>
      <c r="Z1526" s="36"/>
      <c r="AA1526" s="36"/>
      <c r="AB1526" s="36"/>
      <c r="AC1526" s="36"/>
      <c r="AD1526" s="36"/>
      <c r="AE1526" s="36"/>
      <c r="AF1526" s="36"/>
      <c r="AG1526" s="36"/>
      <c r="AH1526" s="36"/>
      <c r="AI1526" s="36"/>
      <c r="AJ1526" s="36"/>
      <c r="AK1526" s="36"/>
      <c r="AL1526" s="36"/>
    </row>
    <row r="1527" spans="22:38" ht="12" x14ac:dyDescent="0.2">
      <c r="V1527" s="36"/>
      <c r="W1527" s="36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  <c r="AJ1527" s="36"/>
      <c r="AK1527" s="36"/>
      <c r="AL1527" s="36"/>
    </row>
    <row r="1528" spans="22:38" ht="12" x14ac:dyDescent="0.2">
      <c r="V1528" s="36"/>
      <c r="W1528" s="36"/>
      <c r="X1528" s="36"/>
      <c r="Y1528" s="36"/>
      <c r="Z1528" s="36"/>
      <c r="AA1528" s="36"/>
      <c r="AB1528" s="36"/>
      <c r="AC1528" s="36"/>
      <c r="AD1528" s="36"/>
      <c r="AE1528" s="36"/>
      <c r="AF1528" s="36"/>
      <c r="AG1528" s="36"/>
      <c r="AH1528" s="36"/>
      <c r="AI1528" s="36"/>
      <c r="AJ1528" s="36"/>
      <c r="AK1528" s="36"/>
      <c r="AL1528" s="36"/>
    </row>
    <row r="1529" spans="22:38" ht="12" x14ac:dyDescent="0.2">
      <c r="V1529" s="36"/>
      <c r="W1529" s="36"/>
      <c r="X1529" s="36"/>
      <c r="Y1529" s="36"/>
      <c r="Z1529" s="36"/>
      <c r="AA1529" s="36"/>
      <c r="AB1529" s="36"/>
      <c r="AC1529" s="36"/>
      <c r="AD1529" s="36"/>
      <c r="AE1529" s="36"/>
      <c r="AF1529" s="36"/>
      <c r="AG1529" s="36"/>
      <c r="AH1529" s="36"/>
      <c r="AI1529" s="36"/>
      <c r="AJ1529" s="36"/>
      <c r="AK1529" s="36"/>
      <c r="AL1529" s="36"/>
    </row>
    <row r="1530" spans="22:38" ht="12" x14ac:dyDescent="0.2">
      <c r="V1530" s="36"/>
      <c r="W1530" s="36"/>
      <c r="X1530" s="36"/>
      <c r="Y1530" s="36"/>
      <c r="Z1530" s="36"/>
      <c r="AA1530" s="36"/>
      <c r="AB1530" s="36"/>
      <c r="AC1530" s="36"/>
      <c r="AD1530" s="36"/>
      <c r="AE1530" s="36"/>
      <c r="AF1530" s="36"/>
      <c r="AG1530" s="36"/>
      <c r="AH1530" s="36"/>
      <c r="AI1530" s="36"/>
      <c r="AJ1530" s="36"/>
      <c r="AK1530" s="36"/>
      <c r="AL1530" s="36"/>
    </row>
    <row r="1531" spans="22:38" ht="12" x14ac:dyDescent="0.2">
      <c r="V1531" s="36"/>
      <c r="W1531" s="36"/>
      <c r="X1531" s="36"/>
      <c r="Y1531" s="36"/>
      <c r="Z1531" s="36"/>
      <c r="AA1531" s="36"/>
      <c r="AB1531" s="36"/>
      <c r="AC1531" s="36"/>
      <c r="AD1531" s="36"/>
      <c r="AE1531" s="36"/>
      <c r="AF1531" s="36"/>
      <c r="AG1531" s="36"/>
      <c r="AH1531" s="36"/>
      <c r="AI1531" s="36"/>
      <c r="AJ1531" s="36"/>
      <c r="AK1531" s="36"/>
      <c r="AL1531" s="36"/>
    </row>
    <row r="1532" spans="22:38" ht="12" x14ac:dyDescent="0.2">
      <c r="V1532" s="36"/>
      <c r="W1532" s="36"/>
      <c r="X1532" s="36"/>
      <c r="Y1532" s="36"/>
      <c r="Z1532" s="36"/>
      <c r="AA1532" s="36"/>
      <c r="AB1532" s="36"/>
      <c r="AC1532" s="36"/>
      <c r="AD1532" s="36"/>
      <c r="AE1532" s="36"/>
      <c r="AF1532" s="36"/>
      <c r="AG1532" s="36"/>
      <c r="AH1532" s="36"/>
      <c r="AI1532" s="36"/>
      <c r="AJ1532" s="36"/>
      <c r="AK1532" s="36"/>
      <c r="AL1532" s="36"/>
    </row>
    <row r="1533" spans="22:38" ht="12" x14ac:dyDescent="0.2">
      <c r="V1533" s="36"/>
      <c r="W1533" s="36"/>
      <c r="X1533" s="36"/>
      <c r="Y1533" s="36"/>
      <c r="Z1533" s="36"/>
      <c r="AA1533" s="36"/>
      <c r="AB1533" s="36"/>
      <c r="AC1533" s="36"/>
      <c r="AD1533" s="36"/>
      <c r="AE1533" s="36"/>
      <c r="AF1533" s="36"/>
      <c r="AG1533" s="36"/>
      <c r="AH1533" s="36"/>
      <c r="AI1533" s="36"/>
      <c r="AJ1533" s="36"/>
      <c r="AK1533" s="36"/>
      <c r="AL1533" s="36"/>
    </row>
    <row r="1534" spans="22:38" ht="12" x14ac:dyDescent="0.2">
      <c r="V1534" s="36"/>
      <c r="W1534" s="36"/>
      <c r="X1534" s="36"/>
      <c r="Y1534" s="36"/>
      <c r="Z1534" s="36"/>
      <c r="AA1534" s="36"/>
      <c r="AB1534" s="36"/>
      <c r="AC1534" s="36"/>
      <c r="AD1534" s="36"/>
      <c r="AE1534" s="36"/>
      <c r="AF1534" s="36"/>
      <c r="AG1534" s="36"/>
      <c r="AH1534" s="36"/>
      <c r="AI1534" s="36"/>
      <c r="AJ1534" s="36"/>
      <c r="AK1534" s="36"/>
      <c r="AL1534" s="36"/>
    </row>
    <row r="1535" spans="22:38" ht="12" x14ac:dyDescent="0.2">
      <c r="V1535" s="36"/>
      <c r="W1535" s="36"/>
      <c r="X1535" s="36"/>
      <c r="Y1535" s="36"/>
      <c r="Z1535" s="36"/>
      <c r="AA1535" s="36"/>
      <c r="AB1535" s="36"/>
      <c r="AC1535" s="36"/>
      <c r="AD1535" s="36"/>
      <c r="AE1535" s="36"/>
      <c r="AF1535" s="36"/>
      <c r="AG1535" s="36"/>
      <c r="AH1535" s="36"/>
      <c r="AI1535" s="36"/>
      <c r="AJ1535" s="36"/>
      <c r="AK1535" s="36"/>
      <c r="AL1535" s="36"/>
    </row>
    <row r="1536" spans="22:38" ht="12" x14ac:dyDescent="0.2">
      <c r="V1536" s="36"/>
      <c r="W1536" s="36"/>
      <c r="X1536" s="36"/>
      <c r="Y1536" s="36"/>
      <c r="Z1536" s="36"/>
      <c r="AA1536" s="36"/>
      <c r="AB1536" s="36"/>
      <c r="AC1536" s="36"/>
      <c r="AD1536" s="36"/>
      <c r="AE1536" s="36"/>
      <c r="AF1536" s="36"/>
      <c r="AG1536" s="36"/>
      <c r="AH1536" s="36"/>
      <c r="AI1536" s="36"/>
      <c r="AJ1536" s="36"/>
      <c r="AK1536" s="36"/>
      <c r="AL1536" s="36"/>
    </row>
    <row r="1537" spans="22:38" ht="12" x14ac:dyDescent="0.2">
      <c r="V1537" s="36"/>
      <c r="W1537" s="36"/>
      <c r="X1537" s="36"/>
      <c r="Y1537" s="36"/>
      <c r="Z1537" s="36"/>
      <c r="AA1537" s="36"/>
      <c r="AB1537" s="36"/>
      <c r="AC1537" s="36"/>
      <c r="AD1537" s="36"/>
      <c r="AE1537" s="36"/>
      <c r="AF1537" s="36"/>
      <c r="AG1537" s="36"/>
      <c r="AH1537" s="36"/>
      <c r="AI1537" s="36"/>
      <c r="AJ1537" s="36"/>
      <c r="AK1537" s="36"/>
      <c r="AL1537" s="36"/>
    </row>
    <row r="1538" spans="22:38" ht="12" x14ac:dyDescent="0.2">
      <c r="V1538" s="36"/>
      <c r="W1538" s="36"/>
      <c r="X1538" s="36"/>
      <c r="Y1538" s="36"/>
      <c r="Z1538" s="36"/>
      <c r="AA1538" s="36"/>
      <c r="AB1538" s="36"/>
      <c r="AC1538" s="36"/>
      <c r="AD1538" s="36"/>
      <c r="AE1538" s="36"/>
      <c r="AF1538" s="36"/>
      <c r="AG1538" s="36"/>
      <c r="AH1538" s="36"/>
      <c r="AI1538" s="36"/>
      <c r="AJ1538" s="36"/>
      <c r="AK1538" s="36"/>
      <c r="AL1538" s="36"/>
    </row>
    <row r="1539" spans="22:38" ht="12" x14ac:dyDescent="0.2">
      <c r="V1539" s="36"/>
      <c r="W1539" s="36"/>
      <c r="X1539" s="36"/>
      <c r="Y1539" s="36"/>
      <c r="Z1539" s="36"/>
      <c r="AA1539" s="36"/>
      <c r="AB1539" s="36"/>
      <c r="AC1539" s="36"/>
      <c r="AD1539" s="36"/>
      <c r="AE1539" s="36"/>
      <c r="AF1539" s="36"/>
      <c r="AG1539" s="36"/>
      <c r="AH1539" s="36"/>
      <c r="AI1539" s="36"/>
      <c r="AJ1539" s="36"/>
      <c r="AK1539" s="36"/>
      <c r="AL1539" s="36"/>
    </row>
    <row r="1540" spans="22:38" ht="12" x14ac:dyDescent="0.2">
      <c r="V1540" s="36"/>
      <c r="W1540" s="36"/>
      <c r="X1540" s="36"/>
      <c r="Y1540" s="36"/>
      <c r="Z1540" s="36"/>
      <c r="AA1540" s="36"/>
      <c r="AB1540" s="36"/>
      <c r="AC1540" s="36"/>
      <c r="AD1540" s="36"/>
      <c r="AE1540" s="36"/>
      <c r="AF1540" s="36"/>
      <c r="AG1540" s="36"/>
      <c r="AH1540" s="36"/>
      <c r="AI1540" s="36"/>
      <c r="AJ1540" s="36"/>
      <c r="AK1540" s="36"/>
      <c r="AL1540" s="36"/>
    </row>
    <row r="1541" spans="22:38" ht="12" x14ac:dyDescent="0.2">
      <c r="V1541" s="36"/>
      <c r="W1541" s="36"/>
      <c r="X1541" s="36"/>
      <c r="Y1541" s="36"/>
      <c r="Z1541" s="36"/>
      <c r="AA1541" s="36"/>
      <c r="AB1541" s="36"/>
      <c r="AC1541" s="36"/>
      <c r="AD1541" s="36"/>
      <c r="AE1541" s="36"/>
      <c r="AF1541" s="36"/>
      <c r="AG1541" s="36"/>
      <c r="AH1541" s="36"/>
      <c r="AI1541" s="36"/>
      <c r="AJ1541" s="36"/>
      <c r="AK1541" s="36"/>
      <c r="AL1541" s="36"/>
    </row>
    <row r="1542" spans="22:38" ht="12" x14ac:dyDescent="0.2">
      <c r="V1542" s="36"/>
      <c r="W1542" s="36"/>
      <c r="X1542" s="36"/>
      <c r="Y1542" s="36"/>
      <c r="Z1542" s="36"/>
      <c r="AA1542" s="36"/>
      <c r="AB1542" s="36"/>
      <c r="AC1542" s="36"/>
      <c r="AD1542" s="36"/>
      <c r="AE1542" s="36"/>
      <c r="AF1542" s="36"/>
      <c r="AG1542" s="36"/>
      <c r="AH1542" s="36"/>
      <c r="AI1542" s="36"/>
      <c r="AJ1542" s="36"/>
      <c r="AK1542" s="36"/>
      <c r="AL1542" s="36"/>
    </row>
    <row r="1543" spans="22:38" ht="12" x14ac:dyDescent="0.2">
      <c r="V1543" s="36"/>
      <c r="W1543" s="36"/>
      <c r="X1543" s="36"/>
      <c r="Y1543" s="36"/>
      <c r="Z1543" s="36"/>
      <c r="AA1543" s="36"/>
      <c r="AB1543" s="36"/>
      <c r="AC1543" s="36"/>
      <c r="AD1543" s="36"/>
      <c r="AE1543" s="36"/>
      <c r="AF1543" s="36"/>
      <c r="AG1543" s="36"/>
      <c r="AH1543" s="36"/>
      <c r="AI1543" s="36"/>
      <c r="AJ1543" s="36"/>
      <c r="AK1543" s="36"/>
      <c r="AL1543" s="36"/>
    </row>
    <row r="1544" spans="22:38" ht="12" x14ac:dyDescent="0.2">
      <c r="V1544" s="36"/>
      <c r="W1544" s="36"/>
      <c r="X1544" s="36"/>
      <c r="Y1544" s="36"/>
      <c r="Z1544" s="36"/>
      <c r="AA1544" s="36"/>
      <c r="AB1544" s="36"/>
      <c r="AC1544" s="36"/>
      <c r="AD1544" s="36"/>
      <c r="AE1544" s="36"/>
      <c r="AF1544" s="36"/>
      <c r="AG1544" s="36"/>
      <c r="AH1544" s="36"/>
      <c r="AI1544" s="36"/>
      <c r="AJ1544" s="36"/>
      <c r="AK1544" s="36"/>
      <c r="AL1544" s="36"/>
    </row>
    <row r="1545" spans="22:38" ht="12" x14ac:dyDescent="0.2">
      <c r="V1545" s="36"/>
      <c r="W1545" s="36"/>
      <c r="X1545" s="36"/>
      <c r="Y1545" s="36"/>
      <c r="Z1545" s="36"/>
      <c r="AA1545" s="36"/>
      <c r="AB1545" s="36"/>
      <c r="AC1545" s="36"/>
      <c r="AD1545" s="36"/>
      <c r="AE1545" s="36"/>
      <c r="AF1545" s="36"/>
      <c r="AG1545" s="36"/>
      <c r="AH1545" s="36"/>
      <c r="AI1545" s="36"/>
      <c r="AJ1545" s="36"/>
      <c r="AK1545" s="36"/>
      <c r="AL1545" s="36"/>
    </row>
    <row r="1546" spans="22:38" ht="12" x14ac:dyDescent="0.2">
      <c r="V1546" s="36"/>
      <c r="W1546" s="36"/>
      <c r="X1546" s="36"/>
      <c r="Y1546" s="36"/>
      <c r="Z1546" s="36"/>
      <c r="AA1546" s="36"/>
      <c r="AB1546" s="36"/>
      <c r="AC1546" s="36"/>
      <c r="AD1546" s="36"/>
      <c r="AE1546" s="36"/>
      <c r="AF1546" s="36"/>
      <c r="AG1546" s="36"/>
      <c r="AH1546" s="36"/>
      <c r="AI1546" s="36"/>
      <c r="AJ1546" s="36"/>
      <c r="AK1546" s="36"/>
      <c r="AL1546" s="36"/>
    </row>
    <row r="1547" spans="22:38" ht="12" x14ac:dyDescent="0.2">
      <c r="V1547" s="36"/>
      <c r="W1547" s="36"/>
      <c r="X1547" s="36"/>
      <c r="Y1547" s="36"/>
      <c r="Z1547" s="36"/>
      <c r="AA1547" s="36"/>
      <c r="AB1547" s="36"/>
      <c r="AC1547" s="36"/>
      <c r="AD1547" s="36"/>
      <c r="AE1547" s="36"/>
      <c r="AF1547" s="36"/>
      <c r="AG1547" s="36"/>
      <c r="AH1547" s="36"/>
      <c r="AI1547" s="36"/>
      <c r="AJ1547" s="36"/>
      <c r="AK1547" s="36"/>
      <c r="AL1547" s="36"/>
    </row>
    <row r="1548" spans="22:38" ht="12" x14ac:dyDescent="0.2">
      <c r="V1548" s="36"/>
      <c r="W1548" s="36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  <c r="AJ1548" s="36"/>
      <c r="AK1548" s="36"/>
      <c r="AL1548" s="36"/>
    </row>
    <row r="1549" spans="22:38" ht="12" x14ac:dyDescent="0.2">
      <c r="V1549" s="36"/>
      <c r="W1549" s="36"/>
      <c r="X1549" s="36"/>
      <c r="Y1549" s="36"/>
      <c r="Z1549" s="36"/>
      <c r="AA1549" s="36"/>
      <c r="AB1549" s="36"/>
      <c r="AC1549" s="36"/>
      <c r="AD1549" s="36"/>
      <c r="AE1549" s="36"/>
      <c r="AF1549" s="36"/>
      <c r="AG1549" s="36"/>
      <c r="AH1549" s="36"/>
      <c r="AI1549" s="36"/>
      <c r="AJ1549" s="36"/>
      <c r="AK1549" s="36"/>
      <c r="AL1549" s="36"/>
    </row>
    <row r="1550" spans="22:38" ht="12" x14ac:dyDescent="0.2">
      <c r="V1550" s="36"/>
      <c r="W1550" s="36"/>
      <c r="X1550" s="36"/>
      <c r="Y1550" s="36"/>
      <c r="Z1550" s="36"/>
      <c r="AA1550" s="36"/>
      <c r="AB1550" s="36"/>
      <c r="AC1550" s="36"/>
      <c r="AD1550" s="36"/>
      <c r="AE1550" s="36"/>
      <c r="AF1550" s="36"/>
      <c r="AG1550" s="36"/>
      <c r="AH1550" s="36"/>
      <c r="AI1550" s="36"/>
      <c r="AJ1550" s="36"/>
      <c r="AK1550" s="36"/>
      <c r="AL1550" s="36"/>
    </row>
    <row r="1551" spans="22:38" ht="12" x14ac:dyDescent="0.2">
      <c r="V1551" s="36"/>
      <c r="W1551" s="36"/>
      <c r="X1551" s="36"/>
      <c r="Y1551" s="36"/>
      <c r="Z1551" s="36"/>
      <c r="AA1551" s="36"/>
      <c r="AB1551" s="36"/>
      <c r="AC1551" s="36"/>
      <c r="AD1551" s="36"/>
      <c r="AE1551" s="36"/>
      <c r="AF1551" s="36"/>
      <c r="AG1551" s="36"/>
      <c r="AH1551" s="36"/>
      <c r="AI1551" s="36"/>
      <c r="AJ1551" s="36"/>
      <c r="AK1551" s="36"/>
      <c r="AL1551" s="36"/>
    </row>
    <row r="1552" spans="22:38" ht="12" x14ac:dyDescent="0.2">
      <c r="V1552" s="36"/>
      <c r="W1552" s="36"/>
      <c r="X1552" s="36"/>
      <c r="Y1552" s="36"/>
      <c r="Z1552" s="36"/>
      <c r="AA1552" s="36"/>
      <c r="AB1552" s="36"/>
      <c r="AC1552" s="36"/>
      <c r="AD1552" s="36"/>
      <c r="AE1552" s="36"/>
      <c r="AF1552" s="36"/>
      <c r="AG1552" s="36"/>
      <c r="AH1552" s="36"/>
      <c r="AI1552" s="36"/>
      <c r="AJ1552" s="36"/>
      <c r="AK1552" s="36"/>
      <c r="AL1552" s="36"/>
    </row>
    <row r="1553" spans="22:38" ht="12" x14ac:dyDescent="0.2">
      <c r="V1553" s="36"/>
      <c r="W1553" s="36"/>
      <c r="X1553" s="36"/>
      <c r="Y1553" s="36"/>
      <c r="Z1553" s="36"/>
      <c r="AA1553" s="36"/>
      <c r="AB1553" s="36"/>
      <c r="AC1553" s="36"/>
      <c r="AD1553" s="36"/>
      <c r="AE1553" s="36"/>
      <c r="AF1553" s="36"/>
      <c r="AG1553" s="36"/>
      <c r="AH1553" s="36"/>
      <c r="AI1553" s="36"/>
      <c r="AJ1553" s="36"/>
      <c r="AK1553" s="36"/>
      <c r="AL1553" s="36"/>
    </row>
    <row r="1554" spans="22:38" ht="12" x14ac:dyDescent="0.2">
      <c r="V1554" s="36"/>
      <c r="W1554" s="36"/>
      <c r="X1554" s="36"/>
      <c r="Y1554" s="36"/>
      <c r="Z1554" s="36"/>
      <c r="AA1554" s="36"/>
      <c r="AB1554" s="36"/>
      <c r="AC1554" s="36"/>
      <c r="AD1554" s="36"/>
      <c r="AE1554" s="36"/>
      <c r="AF1554" s="36"/>
      <c r="AG1554" s="36"/>
      <c r="AH1554" s="36"/>
      <c r="AI1554" s="36"/>
      <c r="AJ1554" s="36"/>
      <c r="AK1554" s="36"/>
      <c r="AL1554" s="36"/>
    </row>
    <row r="1555" spans="22:38" ht="12" x14ac:dyDescent="0.2">
      <c r="V1555" s="36"/>
      <c r="W1555" s="36"/>
      <c r="X1555" s="36"/>
      <c r="Y1555" s="36"/>
      <c r="Z1555" s="36"/>
      <c r="AA1555" s="36"/>
      <c r="AB1555" s="36"/>
      <c r="AC1555" s="36"/>
      <c r="AD1555" s="36"/>
      <c r="AE1555" s="36"/>
      <c r="AF1555" s="36"/>
      <c r="AG1555" s="36"/>
      <c r="AH1555" s="36"/>
      <c r="AI1555" s="36"/>
      <c r="AJ1555" s="36"/>
      <c r="AK1555" s="36"/>
      <c r="AL1555" s="36"/>
    </row>
    <row r="1556" spans="22:38" ht="12" x14ac:dyDescent="0.2">
      <c r="V1556" s="36"/>
      <c r="W1556" s="36"/>
      <c r="X1556" s="36"/>
      <c r="Y1556" s="36"/>
      <c r="Z1556" s="36"/>
      <c r="AA1556" s="36"/>
      <c r="AB1556" s="36"/>
      <c r="AC1556" s="36"/>
      <c r="AD1556" s="36"/>
      <c r="AE1556" s="36"/>
      <c r="AF1556" s="36"/>
      <c r="AG1556" s="36"/>
      <c r="AH1556" s="36"/>
      <c r="AI1556" s="36"/>
      <c r="AJ1556" s="36"/>
      <c r="AK1556" s="36"/>
      <c r="AL1556" s="36"/>
    </row>
    <row r="1557" spans="22:38" ht="12" x14ac:dyDescent="0.2">
      <c r="V1557" s="36"/>
      <c r="W1557" s="36"/>
      <c r="X1557" s="36"/>
      <c r="Y1557" s="36"/>
      <c r="Z1557" s="36"/>
      <c r="AA1557" s="36"/>
      <c r="AB1557" s="36"/>
      <c r="AC1557" s="36"/>
      <c r="AD1557" s="36"/>
      <c r="AE1557" s="36"/>
      <c r="AF1557" s="36"/>
      <c r="AG1557" s="36"/>
      <c r="AH1557" s="36"/>
      <c r="AI1557" s="36"/>
      <c r="AJ1557" s="36"/>
      <c r="AK1557" s="36"/>
      <c r="AL1557" s="36"/>
    </row>
    <row r="1558" spans="22:38" ht="12" x14ac:dyDescent="0.2">
      <c r="V1558" s="36"/>
      <c r="W1558" s="36"/>
      <c r="X1558" s="36"/>
      <c r="Y1558" s="36"/>
      <c r="Z1558" s="36"/>
      <c r="AA1558" s="36"/>
      <c r="AB1558" s="36"/>
      <c r="AC1558" s="36"/>
      <c r="AD1558" s="36"/>
      <c r="AE1558" s="36"/>
      <c r="AF1558" s="36"/>
      <c r="AG1558" s="36"/>
      <c r="AH1558" s="36"/>
      <c r="AI1558" s="36"/>
      <c r="AJ1558" s="36"/>
      <c r="AK1558" s="36"/>
      <c r="AL1558" s="36"/>
    </row>
    <row r="1559" spans="22:38" ht="12" x14ac:dyDescent="0.2">
      <c r="V1559" s="36"/>
      <c r="W1559" s="36"/>
      <c r="X1559" s="36"/>
      <c r="Y1559" s="36"/>
      <c r="Z1559" s="36"/>
      <c r="AA1559" s="36"/>
      <c r="AB1559" s="36"/>
      <c r="AC1559" s="36"/>
      <c r="AD1559" s="36"/>
      <c r="AE1559" s="36"/>
      <c r="AF1559" s="36"/>
      <c r="AG1559" s="36"/>
      <c r="AH1559" s="36"/>
      <c r="AI1559" s="36"/>
      <c r="AJ1559" s="36"/>
      <c r="AK1559" s="36"/>
      <c r="AL1559" s="36"/>
    </row>
    <row r="1560" spans="22:38" ht="12" x14ac:dyDescent="0.2">
      <c r="V1560" s="36"/>
      <c r="W1560" s="36"/>
      <c r="X1560" s="36"/>
      <c r="Y1560" s="36"/>
      <c r="Z1560" s="36"/>
      <c r="AA1560" s="36"/>
      <c r="AB1560" s="36"/>
      <c r="AC1560" s="36"/>
      <c r="AD1560" s="36"/>
      <c r="AE1560" s="36"/>
      <c r="AF1560" s="36"/>
      <c r="AG1560" s="36"/>
      <c r="AH1560" s="36"/>
      <c r="AI1560" s="36"/>
      <c r="AJ1560" s="36"/>
      <c r="AK1560" s="36"/>
      <c r="AL1560" s="36"/>
    </row>
    <row r="1561" spans="22:38" ht="12" x14ac:dyDescent="0.2">
      <c r="V1561" s="36"/>
      <c r="W1561" s="36"/>
      <c r="X1561" s="36"/>
      <c r="Y1561" s="36"/>
      <c r="Z1561" s="36"/>
      <c r="AA1561" s="36"/>
      <c r="AB1561" s="36"/>
      <c r="AC1561" s="36"/>
      <c r="AD1561" s="36"/>
      <c r="AE1561" s="36"/>
      <c r="AF1561" s="36"/>
      <c r="AG1561" s="36"/>
      <c r="AH1561" s="36"/>
      <c r="AI1561" s="36"/>
      <c r="AJ1561" s="36"/>
      <c r="AK1561" s="36"/>
      <c r="AL1561" s="36"/>
    </row>
    <row r="1562" spans="22:38" ht="12" x14ac:dyDescent="0.2">
      <c r="V1562" s="36"/>
      <c r="W1562" s="36"/>
      <c r="X1562" s="36"/>
      <c r="Y1562" s="36"/>
      <c r="Z1562" s="36"/>
      <c r="AA1562" s="36"/>
      <c r="AB1562" s="36"/>
      <c r="AC1562" s="36"/>
      <c r="AD1562" s="36"/>
      <c r="AE1562" s="36"/>
      <c r="AF1562" s="36"/>
      <c r="AG1562" s="36"/>
      <c r="AH1562" s="36"/>
      <c r="AI1562" s="36"/>
      <c r="AJ1562" s="36"/>
      <c r="AK1562" s="36"/>
      <c r="AL1562" s="36"/>
    </row>
    <row r="1563" spans="22:38" ht="12" x14ac:dyDescent="0.2">
      <c r="V1563" s="36"/>
      <c r="W1563" s="36"/>
      <c r="X1563" s="36"/>
      <c r="Y1563" s="36"/>
      <c r="Z1563" s="36"/>
      <c r="AA1563" s="36"/>
      <c r="AB1563" s="36"/>
      <c r="AC1563" s="36"/>
      <c r="AD1563" s="36"/>
      <c r="AE1563" s="36"/>
      <c r="AF1563" s="36"/>
      <c r="AG1563" s="36"/>
      <c r="AH1563" s="36"/>
      <c r="AI1563" s="36"/>
      <c r="AJ1563" s="36"/>
      <c r="AK1563" s="36"/>
      <c r="AL1563" s="36"/>
    </row>
    <row r="1564" spans="22:38" ht="12" x14ac:dyDescent="0.2">
      <c r="V1564" s="36"/>
      <c r="W1564" s="36"/>
      <c r="X1564" s="36"/>
      <c r="Y1564" s="36"/>
      <c r="Z1564" s="36"/>
      <c r="AA1564" s="36"/>
      <c r="AB1564" s="36"/>
      <c r="AC1564" s="36"/>
      <c r="AD1564" s="36"/>
      <c r="AE1564" s="36"/>
      <c r="AF1564" s="36"/>
      <c r="AG1564" s="36"/>
      <c r="AH1564" s="36"/>
      <c r="AI1564" s="36"/>
      <c r="AJ1564" s="36"/>
      <c r="AK1564" s="36"/>
      <c r="AL1564" s="36"/>
    </row>
    <row r="1565" spans="22:38" ht="12" x14ac:dyDescent="0.2">
      <c r="V1565" s="36"/>
      <c r="W1565" s="36"/>
      <c r="X1565" s="36"/>
      <c r="Y1565" s="36"/>
      <c r="Z1565" s="36"/>
      <c r="AA1565" s="36"/>
      <c r="AB1565" s="36"/>
      <c r="AC1565" s="36"/>
      <c r="AD1565" s="36"/>
      <c r="AE1565" s="36"/>
      <c r="AF1565" s="36"/>
      <c r="AG1565" s="36"/>
      <c r="AH1565" s="36"/>
      <c r="AI1565" s="36"/>
      <c r="AJ1565" s="36"/>
      <c r="AK1565" s="36"/>
      <c r="AL1565" s="36"/>
    </row>
    <row r="1566" spans="22:38" ht="12" x14ac:dyDescent="0.2">
      <c r="V1566" s="36"/>
      <c r="W1566" s="36"/>
      <c r="X1566" s="36"/>
      <c r="Y1566" s="36"/>
      <c r="Z1566" s="36"/>
      <c r="AA1566" s="36"/>
      <c r="AB1566" s="36"/>
      <c r="AC1566" s="36"/>
      <c r="AD1566" s="36"/>
      <c r="AE1566" s="36"/>
      <c r="AF1566" s="36"/>
      <c r="AG1566" s="36"/>
      <c r="AH1566" s="36"/>
      <c r="AI1566" s="36"/>
      <c r="AJ1566" s="36"/>
      <c r="AK1566" s="36"/>
      <c r="AL1566" s="36"/>
    </row>
    <row r="1567" spans="22:38" ht="12" x14ac:dyDescent="0.2">
      <c r="V1567" s="36"/>
      <c r="W1567" s="36"/>
      <c r="X1567" s="36"/>
      <c r="Y1567" s="36"/>
      <c r="Z1567" s="36"/>
      <c r="AA1567" s="36"/>
      <c r="AB1567" s="36"/>
      <c r="AC1567" s="36"/>
      <c r="AD1567" s="36"/>
      <c r="AE1567" s="36"/>
      <c r="AF1567" s="36"/>
      <c r="AG1567" s="36"/>
      <c r="AH1567" s="36"/>
      <c r="AI1567" s="36"/>
      <c r="AJ1567" s="36"/>
      <c r="AK1567" s="36"/>
      <c r="AL1567" s="36"/>
    </row>
    <row r="1568" spans="22:38" ht="12" x14ac:dyDescent="0.2">
      <c r="V1568" s="36"/>
      <c r="W1568" s="36"/>
      <c r="X1568" s="36"/>
      <c r="Y1568" s="36"/>
      <c r="Z1568" s="36"/>
      <c r="AA1568" s="36"/>
      <c r="AB1568" s="36"/>
      <c r="AC1568" s="36"/>
      <c r="AD1568" s="36"/>
      <c r="AE1568" s="36"/>
      <c r="AF1568" s="36"/>
      <c r="AG1568" s="36"/>
      <c r="AH1568" s="36"/>
      <c r="AI1568" s="36"/>
      <c r="AJ1568" s="36"/>
      <c r="AK1568" s="36"/>
      <c r="AL1568" s="36"/>
    </row>
    <row r="1569" spans="22:38" ht="12" x14ac:dyDescent="0.2">
      <c r="V1569" s="36"/>
      <c r="W1569" s="36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  <c r="AJ1569" s="36"/>
      <c r="AK1569" s="36"/>
      <c r="AL1569" s="36"/>
    </row>
    <row r="1570" spans="22:38" ht="12" x14ac:dyDescent="0.2">
      <c r="V1570" s="36"/>
      <c r="W1570" s="36"/>
      <c r="X1570" s="36"/>
      <c r="Y1570" s="36"/>
      <c r="Z1570" s="36"/>
      <c r="AA1570" s="36"/>
      <c r="AB1570" s="36"/>
      <c r="AC1570" s="36"/>
      <c r="AD1570" s="36"/>
      <c r="AE1570" s="36"/>
      <c r="AF1570" s="36"/>
      <c r="AG1570" s="36"/>
      <c r="AH1570" s="36"/>
      <c r="AI1570" s="36"/>
      <c r="AJ1570" s="36"/>
      <c r="AK1570" s="36"/>
      <c r="AL1570" s="36"/>
    </row>
    <row r="1571" spans="22:38" ht="12" x14ac:dyDescent="0.2">
      <c r="V1571" s="36"/>
      <c r="W1571" s="36"/>
      <c r="X1571" s="36"/>
      <c r="Y1571" s="36"/>
      <c r="Z1571" s="36"/>
      <c r="AA1571" s="36"/>
      <c r="AB1571" s="36"/>
      <c r="AC1571" s="36"/>
      <c r="AD1571" s="36"/>
      <c r="AE1571" s="36"/>
      <c r="AF1571" s="36"/>
      <c r="AG1571" s="36"/>
      <c r="AH1571" s="36"/>
      <c r="AI1571" s="36"/>
      <c r="AJ1571" s="36"/>
      <c r="AK1571" s="36"/>
      <c r="AL1571" s="36"/>
    </row>
    <row r="1572" spans="22:38" ht="12" x14ac:dyDescent="0.2">
      <c r="V1572" s="36"/>
      <c r="W1572" s="36"/>
      <c r="X1572" s="36"/>
      <c r="Y1572" s="36"/>
      <c r="Z1572" s="36"/>
      <c r="AA1572" s="36"/>
      <c r="AB1572" s="36"/>
      <c r="AC1572" s="36"/>
      <c r="AD1572" s="36"/>
      <c r="AE1572" s="36"/>
      <c r="AF1572" s="36"/>
      <c r="AG1572" s="36"/>
      <c r="AH1572" s="36"/>
      <c r="AI1572" s="36"/>
      <c r="AJ1572" s="36"/>
      <c r="AK1572" s="36"/>
      <c r="AL1572" s="36"/>
    </row>
    <row r="1573" spans="22:38" ht="12" x14ac:dyDescent="0.2">
      <c r="V1573" s="36"/>
      <c r="W1573" s="36"/>
      <c r="X1573" s="36"/>
      <c r="Y1573" s="36"/>
      <c r="Z1573" s="36"/>
      <c r="AA1573" s="36"/>
      <c r="AB1573" s="36"/>
      <c r="AC1573" s="36"/>
      <c r="AD1573" s="36"/>
      <c r="AE1573" s="36"/>
      <c r="AF1573" s="36"/>
      <c r="AG1573" s="36"/>
      <c r="AH1573" s="36"/>
      <c r="AI1573" s="36"/>
      <c r="AJ1573" s="36"/>
      <c r="AK1573" s="36"/>
      <c r="AL1573" s="36"/>
    </row>
    <row r="1574" spans="22:38" ht="12" x14ac:dyDescent="0.2">
      <c r="V1574" s="36"/>
      <c r="W1574" s="36"/>
      <c r="X1574" s="36"/>
      <c r="Y1574" s="36"/>
      <c r="Z1574" s="36"/>
      <c r="AA1574" s="36"/>
      <c r="AB1574" s="36"/>
      <c r="AC1574" s="36"/>
      <c r="AD1574" s="36"/>
      <c r="AE1574" s="36"/>
      <c r="AF1574" s="36"/>
      <c r="AG1574" s="36"/>
      <c r="AH1574" s="36"/>
      <c r="AI1574" s="36"/>
      <c r="AJ1574" s="36"/>
      <c r="AK1574" s="36"/>
      <c r="AL1574" s="36"/>
    </row>
    <row r="1575" spans="22:38" ht="12" x14ac:dyDescent="0.2">
      <c r="V1575" s="36"/>
      <c r="W1575" s="36"/>
      <c r="X1575" s="36"/>
      <c r="Y1575" s="36"/>
      <c r="Z1575" s="36"/>
      <c r="AA1575" s="36"/>
      <c r="AB1575" s="36"/>
      <c r="AC1575" s="36"/>
      <c r="AD1575" s="36"/>
      <c r="AE1575" s="36"/>
      <c r="AF1575" s="36"/>
      <c r="AG1575" s="36"/>
      <c r="AH1575" s="36"/>
      <c r="AI1575" s="36"/>
      <c r="AJ1575" s="36"/>
      <c r="AK1575" s="36"/>
      <c r="AL1575" s="36"/>
    </row>
    <row r="1576" spans="22:38" ht="12" x14ac:dyDescent="0.2">
      <c r="V1576" s="36"/>
      <c r="W1576" s="36"/>
      <c r="X1576" s="36"/>
      <c r="Y1576" s="36"/>
      <c r="Z1576" s="36"/>
      <c r="AA1576" s="36"/>
      <c r="AB1576" s="36"/>
      <c r="AC1576" s="36"/>
      <c r="AD1576" s="36"/>
      <c r="AE1576" s="36"/>
      <c r="AF1576" s="36"/>
      <c r="AG1576" s="36"/>
      <c r="AH1576" s="36"/>
      <c r="AI1576" s="36"/>
      <c r="AJ1576" s="36"/>
      <c r="AK1576" s="36"/>
      <c r="AL1576" s="36"/>
    </row>
    <row r="1577" spans="22:38" ht="12" x14ac:dyDescent="0.2">
      <c r="V1577" s="36"/>
      <c r="W1577" s="36"/>
      <c r="X1577" s="36"/>
      <c r="Y1577" s="36"/>
      <c r="Z1577" s="36"/>
      <c r="AA1577" s="36"/>
      <c r="AB1577" s="36"/>
      <c r="AC1577" s="36"/>
      <c r="AD1577" s="36"/>
      <c r="AE1577" s="36"/>
      <c r="AF1577" s="36"/>
      <c r="AG1577" s="36"/>
      <c r="AH1577" s="36"/>
      <c r="AI1577" s="36"/>
      <c r="AJ1577" s="36"/>
      <c r="AK1577" s="36"/>
      <c r="AL1577" s="36"/>
    </row>
    <row r="1578" spans="22:38" ht="12" x14ac:dyDescent="0.2">
      <c r="V1578" s="36"/>
      <c r="W1578" s="36"/>
      <c r="X1578" s="36"/>
      <c r="Y1578" s="36"/>
      <c r="Z1578" s="36"/>
      <c r="AA1578" s="36"/>
      <c r="AB1578" s="36"/>
      <c r="AC1578" s="36"/>
      <c r="AD1578" s="36"/>
      <c r="AE1578" s="36"/>
      <c r="AF1578" s="36"/>
      <c r="AG1578" s="36"/>
      <c r="AH1578" s="36"/>
      <c r="AI1578" s="36"/>
      <c r="AJ1578" s="36"/>
      <c r="AK1578" s="36"/>
      <c r="AL1578" s="36"/>
    </row>
    <row r="1579" spans="22:38" ht="12" x14ac:dyDescent="0.2">
      <c r="V1579" s="36"/>
      <c r="W1579" s="36"/>
      <c r="X1579" s="36"/>
      <c r="Y1579" s="36"/>
      <c r="Z1579" s="36"/>
      <c r="AA1579" s="36"/>
      <c r="AB1579" s="36"/>
      <c r="AC1579" s="36"/>
      <c r="AD1579" s="36"/>
      <c r="AE1579" s="36"/>
      <c r="AF1579" s="36"/>
      <c r="AG1579" s="36"/>
      <c r="AH1579" s="36"/>
      <c r="AI1579" s="36"/>
      <c r="AJ1579" s="36"/>
      <c r="AK1579" s="36"/>
      <c r="AL1579" s="36"/>
    </row>
    <row r="1580" spans="22:38" ht="12" x14ac:dyDescent="0.2">
      <c r="V1580" s="36"/>
      <c r="W1580" s="36"/>
      <c r="X1580" s="36"/>
      <c r="Y1580" s="36"/>
      <c r="Z1580" s="36"/>
      <c r="AA1580" s="36"/>
      <c r="AB1580" s="36"/>
      <c r="AC1580" s="36"/>
      <c r="AD1580" s="36"/>
      <c r="AE1580" s="36"/>
      <c r="AF1580" s="36"/>
      <c r="AG1580" s="36"/>
      <c r="AH1580" s="36"/>
      <c r="AI1580" s="36"/>
      <c r="AJ1580" s="36"/>
      <c r="AK1580" s="36"/>
      <c r="AL1580" s="36"/>
    </row>
    <row r="1581" spans="22:38" ht="12" x14ac:dyDescent="0.2">
      <c r="V1581" s="36"/>
      <c r="W1581" s="36"/>
      <c r="X1581" s="36"/>
      <c r="Y1581" s="36"/>
      <c r="Z1581" s="36"/>
      <c r="AA1581" s="36"/>
      <c r="AB1581" s="36"/>
      <c r="AC1581" s="36"/>
      <c r="AD1581" s="36"/>
      <c r="AE1581" s="36"/>
      <c r="AF1581" s="36"/>
      <c r="AG1581" s="36"/>
      <c r="AH1581" s="36"/>
      <c r="AI1581" s="36"/>
      <c r="AJ1581" s="36"/>
      <c r="AK1581" s="36"/>
      <c r="AL1581" s="36"/>
    </row>
    <row r="1582" spans="22:38" ht="12" x14ac:dyDescent="0.2">
      <c r="V1582" s="36"/>
      <c r="W1582" s="36"/>
      <c r="X1582" s="36"/>
      <c r="Y1582" s="36"/>
      <c r="Z1582" s="36"/>
      <c r="AA1582" s="36"/>
      <c r="AB1582" s="36"/>
      <c r="AC1582" s="36"/>
      <c r="AD1582" s="36"/>
      <c r="AE1582" s="36"/>
      <c r="AF1582" s="36"/>
      <c r="AG1582" s="36"/>
      <c r="AH1582" s="36"/>
      <c r="AI1582" s="36"/>
      <c r="AJ1582" s="36"/>
      <c r="AK1582" s="36"/>
      <c r="AL1582" s="36"/>
    </row>
    <row r="1583" spans="22:38" ht="12" x14ac:dyDescent="0.2">
      <c r="V1583" s="36"/>
      <c r="W1583" s="36"/>
      <c r="X1583" s="36"/>
      <c r="Y1583" s="36"/>
      <c r="Z1583" s="36"/>
      <c r="AA1583" s="36"/>
      <c r="AB1583" s="36"/>
      <c r="AC1583" s="36"/>
      <c r="AD1583" s="36"/>
      <c r="AE1583" s="36"/>
      <c r="AF1583" s="36"/>
      <c r="AG1583" s="36"/>
      <c r="AH1583" s="36"/>
      <c r="AI1583" s="36"/>
      <c r="AJ1583" s="36"/>
      <c r="AK1583" s="36"/>
      <c r="AL1583" s="36"/>
    </row>
    <row r="1584" spans="22:38" ht="12" x14ac:dyDescent="0.2">
      <c r="V1584" s="36"/>
      <c r="W1584" s="36"/>
      <c r="X1584" s="36"/>
      <c r="Y1584" s="36"/>
      <c r="Z1584" s="36"/>
      <c r="AA1584" s="36"/>
      <c r="AB1584" s="36"/>
      <c r="AC1584" s="36"/>
      <c r="AD1584" s="36"/>
      <c r="AE1584" s="36"/>
      <c r="AF1584" s="36"/>
      <c r="AG1584" s="36"/>
      <c r="AH1584" s="36"/>
      <c r="AI1584" s="36"/>
      <c r="AJ1584" s="36"/>
      <c r="AK1584" s="36"/>
      <c r="AL1584" s="36"/>
    </row>
    <row r="1585" spans="22:38" ht="12" x14ac:dyDescent="0.2">
      <c r="V1585" s="36"/>
      <c r="W1585" s="36"/>
      <c r="X1585" s="36"/>
      <c r="Y1585" s="36"/>
      <c r="Z1585" s="36"/>
      <c r="AA1585" s="36"/>
      <c r="AB1585" s="36"/>
      <c r="AC1585" s="36"/>
      <c r="AD1585" s="36"/>
      <c r="AE1585" s="36"/>
      <c r="AF1585" s="36"/>
      <c r="AG1585" s="36"/>
      <c r="AH1585" s="36"/>
      <c r="AI1585" s="36"/>
      <c r="AJ1585" s="36"/>
      <c r="AK1585" s="36"/>
      <c r="AL1585" s="36"/>
    </row>
    <row r="1586" spans="22:38" ht="12" x14ac:dyDescent="0.2">
      <c r="V1586" s="36"/>
      <c r="W1586" s="36"/>
      <c r="X1586" s="36"/>
      <c r="Y1586" s="36"/>
      <c r="Z1586" s="36"/>
      <c r="AA1586" s="36"/>
      <c r="AB1586" s="36"/>
      <c r="AC1586" s="36"/>
      <c r="AD1586" s="36"/>
      <c r="AE1586" s="36"/>
      <c r="AF1586" s="36"/>
      <c r="AG1586" s="36"/>
      <c r="AH1586" s="36"/>
      <c r="AI1586" s="36"/>
      <c r="AJ1586" s="36"/>
      <c r="AK1586" s="36"/>
      <c r="AL1586" s="36"/>
    </row>
    <row r="1587" spans="22:38" ht="12" x14ac:dyDescent="0.2">
      <c r="V1587" s="36"/>
      <c r="W1587" s="36"/>
      <c r="X1587" s="36"/>
      <c r="Y1587" s="36"/>
      <c r="Z1587" s="36"/>
      <c r="AA1587" s="36"/>
      <c r="AB1587" s="36"/>
      <c r="AC1587" s="36"/>
      <c r="AD1587" s="36"/>
      <c r="AE1587" s="36"/>
      <c r="AF1587" s="36"/>
      <c r="AG1587" s="36"/>
      <c r="AH1587" s="36"/>
      <c r="AI1587" s="36"/>
      <c r="AJ1587" s="36"/>
      <c r="AK1587" s="36"/>
      <c r="AL1587" s="36"/>
    </row>
    <row r="1588" spans="22:38" ht="12" x14ac:dyDescent="0.2">
      <c r="V1588" s="36"/>
      <c r="W1588" s="36"/>
      <c r="X1588" s="36"/>
      <c r="Y1588" s="36"/>
      <c r="Z1588" s="36"/>
      <c r="AA1588" s="36"/>
      <c r="AB1588" s="36"/>
      <c r="AC1588" s="36"/>
      <c r="AD1588" s="36"/>
      <c r="AE1588" s="36"/>
      <c r="AF1588" s="36"/>
      <c r="AG1588" s="36"/>
      <c r="AH1588" s="36"/>
      <c r="AI1588" s="36"/>
      <c r="AJ1588" s="36"/>
      <c r="AK1588" s="36"/>
      <c r="AL1588" s="36"/>
    </row>
    <row r="1589" spans="22:38" ht="12" x14ac:dyDescent="0.2">
      <c r="V1589" s="36"/>
      <c r="W1589" s="36"/>
      <c r="X1589" s="36"/>
      <c r="Y1589" s="36"/>
      <c r="Z1589" s="36"/>
      <c r="AA1589" s="36"/>
      <c r="AB1589" s="36"/>
      <c r="AC1589" s="36"/>
      <c r="AD1589" s="36"/>
      <c r="AE1589" s="36"/>
      <c r="AF1589" s="36"/>
      <c r="AG1589" s="36"/>
      <c r="AH1589" s="36"/>
      <c r="AI1589" s="36"/>
      <c r="AJ1589" s="36"/>
      <c r="AK1589" s="36"/>
      <c r="AL1589" s="36"/>
    </row>
    <row r="1590" spans="22:38" ht="12" x14ac:dyDescent="0.2">
      <c r="V1590" s="36"/>
      <c r="W1590" s="36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  <c r="AJ1590" s="36"/>
      <c r="AK1590" s="36"/>
      <c r="AL1590" s="36"/>
    </row>
    <row r="1591" spans="22:38" ht="12" x14ac:dyDescent="0.2">
      <c r="V1591" s="36"/>
      <c r="W1591" s="36"/>
      <c r="X1591" s="36"/>
      <c r="Y1591" s="36"/>
      <c r="Z1591" s="36"/>
      <c r="AA1591" s="36"/>
      <c r="AB1591" s="36"/>
      <c r="AC1591" s="36"/>
      <c r="AD1591" s="36"/>
      <c r="AE1591" s="36"/>
      <c r="AF1591" s="36"/>
      <c r="AG1591" s="36"/>
      <c r="AH1591" s="36"/>
      <c r="AI1591" s="36"/>
      <c r="AJ1591" s="36"/>
      <c r="AK1591" s="36"/>
      <c r="AL1591" s="36"/>
    </row>
    <row r="1592" spans="22:38" ht="12" x14ac:dyDescent="0.2">
      <c r="V1592" s="36"/>
      <c r="W1592" s="36"/>
      <c r="X1592" s="36"/>
      <c r="Y1592" s="36"/>
      <c r="Z1592" s="36"/>
      <c r="AA1592" s="36"/>
      <c r="AB1592" s="36"/>
      <c r="AC1592" s="36"/>
      <c r="AD1592" s="36"/>
      <c r="AE1592" s="36"/>
      <c r="AF1592" s="36"/>
      <c r="AG1592" s="36"/>
      <c r="AH1592" s="36"/>
      <c r="AI1592" s="36"/>
      <c r="AJ1592" s="36"/>
      <c r="AK1592" s="36"/>
      <c r="AL1592" s="36"/>
    </row>
    <row r="1593" spans="22:38" ht="12" x14ac:dyDescent="0.2">
      <c r="V1593" s="36"/>
      <c r="W1593" s="36"/>
      <c r="X1593" s="36"/>
      <c r="Y1593" s="36"/>
      <c r="Z1593" s="36"/>
      <c r="AA1593" s="36"/>
      <c r="AB1593" s="36"/>
      <c r="AC1593" s="36"/>
      <c r="AD1593" s="36"/>
      <c r="AE1593" s="36"/>
      <c r="AF1593" s="36"/>
      <c r="AG1593" s="36"/>
      <c r="AH1593" s="36"/>
      <c r="AI1593" s="36"/>
      <c r="AJ1593" s="36"/>
      <c r="AK1593" s="36"/>
      <c r="AL1593" s="36"/>
    </row>
    <row r="1594" spans="22:38" ht="12" x14ac:dyDescent="0.2">
      <c r="V1594" s="36"/>
      <c r="W1594" s="36"/>
      <c r="X1594" s="36"/>
      <c r="Y1594" s="36"/>
      <c r="Z1594" s="36"/>
      <c r="AA1594" s="36"/>
      <c r="AB1594" s="36"/>
      <c r="AC1594" s="36"/>
      <c r="AD1594" s="36"/>
      <c r="AE1594" s="36"/>
      <c r="AF1594" s="36"/>
      <c r="AG1594" s="36"/>
      <c r="AH1594" s="36"/>
      <c r="AI1594" s="36"/>
      <c r="AJ1594" s="36"/>
      <c r="AK1594" s="36"/>
      <c r="AL1594" s="36"/>
    </row>
    <row r="1595" spans="22:38" ht="12" x14ac:dyDescent="0.2">
      <c r="V1595" s="36"/>
      <c r="W1595" s="36"/>
      <c r="X1595" s="36"/>
      <c r="Y1595" s="36"/>
      <c r="Z1595" s="36"/>
      <c r="AA1595" s="36"/>
      <c r="AB1595" s="36"/>
      <c r="AC1595" s="36"/>
      <c r="AD1595" s="36"/>
      <c r="AE1595" s="36"/>
      <c r="AF1595" s="36"/>
      <c r="AG1595" s="36"/>
      <c r="AH1595" s="36"/>
      <c r="AI1595" s="36"/>
      <c r="AJ1595" s="36"/>
      <c r="AK1595" s="36"/>
      <c r="AL1595" s="36"/>
    </row>
    <row r="1596" spans="22:38" ht="12" x14ac:dyDescent="0.2">
      <c r="V1596" s="36"/>
      <c r="W1596" s="36"/>
      <c r="X1596" s="36"/>
      <c r="Y1596" s="36"/>
      <c r="Z1596" s="36"/>
      <c r="AA1596" s="36"/>
      <c r="AB1596" s="36"/>
      <c r="AC1596" s="36"/>
      <c r="AD1596" s="36"/>
      <c r="AE1596" s="36"/>
      <c r="AF1596" s="36"/>
      <c r="AG1596" s="36"/>
      <c r="AH1596" s="36"/>
      <c r="AI1596" s="36"/>
      <c r="AJ1596" s="36"/>
      <c r="AK1596" s="36"/>
      <c r="AL1596" s="36"/>
    </row>
    <row r="1597" spans="22:38" ht="12" x14ac:dyDescent="0.2">
      <c r="V1597" s="36"/>
      <c r="W1597" s="36"/>
      <c r="X1597" s="36"/>
      <c r="Y1597" s="36"/>
      <c r="Z1597" s="36"/>
      <c r="AA1597" s="36"/>
      <c r="AB1597" s="36"/>
      <c r="AC1597" s="36"/>
      <c r="AD1597" s="36"/>
      <c r="AE1597" s="36"/>
      <c r="AF1597" s="36"/>
      <c r="AG1597" s="36"/>
      <c r="AH1597" s="36"/>
      <c r="AI1597" s="36"/>
      <c r="AJ1597" s="36"/>
      <c r="AK1597" s="36"/>
      <c r="AL1597" s="36"/>
    </row>
    <row r="1598" spans="22:38" ht="12" x14ac:dyDescent="0.2">
      <c r="V1598" s="36"/>
      <c r="W1598" s="36"/>
      <c r="X1598" s="36"/>
      <c r="Y1598" s="36"/>
      <c r="Z1598" s="36"/>
      <c r="AA1598" s="36"/>
      <c r="AB1598" s="36"/>
      <c r="AC1598" s="36"/>
      <c r="AD1598" s="36"/>
      <c r="AE1598" s="36"/>
      <c r="AF1598" s="36"/>
      <c r="AG1598" s="36"/>
      <c r="AH1598" s="36"/>
      <c r="AI1598" s="36"/>
      <c r="AJ1598" s="36"/>
      <c r="AK1598" s="36"/>
      <c r="AL1598" s="36"/>
    </row>
    <row r="1599" spans="22:38" ht="12" x14ac:dyDescent="0.2">
      <c r="V1599" s="36"/>
      <c r="W1599" s="36"/>
      <c r="X1599" s="36"/>
      <c r="Y1599" s="36"/>
      <c r="Z1599" s="36"/>
      <c r="AA1599" s="36"/>
      <c r="AB1599" s="36"/>
      <c r="AC1599" s="36"/>
      <c r="AD1599" s="36"/>
      <c r="AE1599" s="36"/>
      <c r="AF1599" s="36"/>
      <c r="AG1599" s="36"/>
      <c r="AH1599" s="36"/>
      <c r="AI1599" s="36"/>
      <c r="AJ1599" s="36"/>
      <c r="AK1599" s="36"/>
      <c r="AL1599" s="36"/>
    </row>
    <row r="1600" spans="22:38" ht="12" x14ac:dyDescent="0.2">
      <c r="V1600" s="36"/>
      <c r="W1600" s="36"/>
      <c r="X1600" s="36"/>
      <c r="Y1600" s="36"/>
      <c r="Z1600" s="36"/>
      <c r="AA1600" s="36"/>
      <c r="AB1600" s="36"/>
      <c r="AC1600" s="36"/>
      <c r="AD1600" s="36"/>
      <c r="AE1600" s="36"/>
      <c r="AF1600" s="36"/>
      <c r="AG1600" s="36"/>
      <c r="AH1600" s="36"/>
      <c r="AI1600" s="36"/>
      <c r="AJ1600" s="36"/>
      <c r="AK1600" s="36"/>
      <c r="AL1600" s="36"/>
    </row>
    <row r="1601" spans="22:38" ht="12" x14ac:dyDescent="0.2">
      <c r="V1601" s="36"/>
      <c r="W1601" s="36"/>
      <c r="X1601" s="36"/>
      <c r="Y1601" s="36"/>
      <c r="Z1601" s="36"/>
      <c r="AA1601" s="36"/>
      <c r="AB1601" s="36"/>
      <c r="AC1601" s="36"/>
      <c r="AD1601" s="36"/>
      <c r="AE1601" s="36"/>
      <c r="AF1601" s="36"/>
      <c r="AG1601" s="36"/>
      <c r="AH1601" s="36"/>
      <c r="AI1601" s="36"/>
      <c r="AJ1601" s="36"/>
      <c r="AK1601" s="36"/>
      <c r="AL1601" s="36"/>
    </row>
    <row r="1602" spans="22:38" ht="12" x14ac:dyDescent="0.2"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</row>
    <row r="1603" spans="22:38" ht="12" x14ac:dyDescent="0.2">
      <c r="V1603" s="36"/>
      <c r="W1603" s="36"/>
      <c r="X1603" s="36"/>
      <c r="Y1603" s="36"/>
      <c r="Z1603" s="36"/>
      <c r="AA1603" s="36"/>
      <c r="AB1603" s="36"/>
      <c r="AC1603" s="36"/>
      <c r="AD1603" s="36"/>
      <c r="AE1603" s="36"/>
      <c r="AF1603" s="36"/>
      <c r="AG1603" s="36"/>
      <c r="AH1603" s="36"/>
      <c r="AI1603" s="36"/>
      <c r="AJ1603" s="36"/>
      <c r="AK1603" s="36"/>
      <c r="AL1603" s="36"/>
    </row>
    <row r="1604" spans="22:38" ht="12" x14ac:dyDescent="0.2">
      <c r="V1604" s="36"/>
      <c r="W1604" s="36"/>
      <c r="X1604" s="36"/>
      <c r="Y1604" s="36"/>
      <c r="Z1604" s="36"/>
      <c r="AA1604" s="36"/>
      <c r="AB1604" s="36"/>
      <c r="AC1604" s="36"/>
      <c r="AD1604" s="36"/>
      <c r="AE1604" s="36"/>
      <c r="AF1604" s="36"/>
      <c r="AG1604" s="36"/>
      <c r="AH1604" s="36"/>
      <c r="AI1604" s="36"/>
      <c r="AJ1604" s="36"/>
      <c r="AK1604" s="36"/>
      <c r="AL1604" s="36"/>
    </row>
    <row r="1605" spans="22:38" ht="12" x14ac:dyDescent="0.2">
      <c r="V1605" s="36"/>
      <c r="W1605" s="36"/>
      <c r="X1605" s="36"/>
      <c r="Y1605" s="36"/>
      <c r="Z1605" s="36"/>
      <c r="AA1605" s="36"/>
      <c r="AB1605" s="36"/>
      <c r="AC1605" s="36"/>
      <c r="AD1605" s="36"/>
      <c r="AE1605" s="36"/>
      <c r="AF1605" s="36"/>
      <c r="AG1605" s="36"/>
      <c r="AH1605" s="36"/>
      <c r="AI1605" s="36"/>
      <c r="AJ1605" s="36"/>
      <c r="AK1605" s="36"/>
      <c r="AL1605" s="36"/>
    </row>
    <row r="1606" spans="22:38" ht="12" x14ac:dyDescent="0.2">
      <c r="V1606" s="36"/>
      <c r="W1606" s="36"/>
      <c r="X1606" s="36"/>
      <c r="Y1606" s="36"/>
      <c r="Z1606" s="36"/>
      <c r="AA1606" s="36"/>
      <c r="AB1606" s="36"/>
      <c r="AC1606" s="36"/>
      <c r="AD1606" s="36"/>
      <c r="AE1606" s="36"/>
      <c r="AF1606" s="36"/>
      <c r="AG1606" s="36"/>
      <c r="AH1606" s="36"/>
      <c r="AI1606" s="36"/>
      <c r="AJ1606" s="36"/>
      <c r="AK1606" s="36"/>
      <c r="AL1606" s="36"/>
    </row>
    <row r="1607" spans="22:38" ht="12" x14ac:dyDescent="0.2">
      <c r="V1607" s="36"/>
      <c r="W1607" s="36"/>
      <c r="X1607" s="36"/>
      <c r="Y1607" s="36"/>
      <c r="Z1607" s="36"/>
      <c r="AA1607" s="36"/>
      <c r="AB1607" s="36"/>
      <c r="AC1607" s="36"/>
      <c r="AD1607" s="36"/>
      <c r="AE1607" s="36"/>
      <c r="AF1607" s="36"/>
      <c r="AG1607" s="36"/>
      <c r="AH1607" s="36"/>
      <c r="AI1607" s="36"/>
      <c r="AJ1607" s="36"/>
      <c r="AK1607" s="36"/>
      <c r="AL1607" s="36"/>
    </row>
    <row r="1608" spans="22:38" ht="12" x14ac:dyDescent="0.2">
      <c r="V1608" s="36"/>
      <c r="W1608" s="36"/>
      <c r="X1608" s="36"/>
      <c r="Y1608" s="36"/>
      <c r="Z1608" s="36"/>
      <c r="AA1608" s="36"/>
      <c r="AB1608" s="36"/>
      <c r="AC1608" s="36"/>
      <c r="AD1608" s="36"/>
      <c r="AE1608" s="36"/>
      <c r="AF1608" s="36"/>
      <c r="AG1608" s="36"/>
      <c r="AH1608" s="36"/>
      <c r="AI1608" s="36"/>
      <c r="AJ1608" s="36"/>
      <c r="AK1608" s="36"/>
      <c r="AL1608" s="36"/>
    </row>
    <row r="1609" spans="22:38" ht="12" x14ac:dyDescent="0.2">
      <c r="V1609" s="36"/>
      <c r="W1609" s="36"/>
      <c r="X1609" s="36"/>
      <c r="Y1609" s="36"/>
      <c r="Z1609" s="36"/>
      <c r="AA1609" s="36"/>
      <c r="AB1609" s="36"/>
      <c r="AC1609" s="36"/>
      <c r="AD1609" s="36"/>
      <c r="AE1609" s="36"/>
      <c r="AF1609" s="36"/>
      <c r="AG1609" s="36"/>
      <c r="AH1609" s="36"/>
      <c r="AI1609" s="36"/>
      <c r="AJ1609" s="36"/>
      <c r="AK1609" s="36"/>
      <c r="AL1609" s="36"/>
    </row>
    <row r="1610" spans="22:38" ht="12" x14ac:dyDescent="0.2">
      <c r="V1610" s="36"/>
      <c r="W1610" s="36"/>
      <c r="X1610" s="36"/>
      <c r="Y1610" s="36"/>
      <c r="Z1610" s="36"/>
      <c r="AA1610" s="36"/>
      <c r="AB1610" s="36"/>
      <c r="AC1610" s="36"/>
      <c r="AD1610" s="36"/>
      <c r="AE1610" s="36"/>
      <c r="AF1610" s="36"/>
      <c r="AG1610" s="36"/>
      <c r="AH1610" s="36"/>
      <c r="AI1610" s="36"/>
      <c r="AJ1610" s="36"/>
      <c r="AK1610" s="36"/>
      <c r="AL1610" s="36"/>
    </row>
    <row r="1611" spans="22:38" ht="12" x14ac:dyDescent="0.2">
      <c r="V1611" s="36"/>
      <c r="W1611" s="36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  <c r="AJ1611" s="36"/>
      <c r="AK1611" s="36"/>
      <c r="AL1611" s="36"/>
    </row>
    <row r="1612" spans="22:38" ht="12" x14ac:dyDescent="0.2">
      <c r="V1612" s="36"/>
      <c r="W1612" s="36"/>
      <c r="X1612" s="36"/>
      <c r="Y1612" s="36"/>
      <c r="Z1612" s="36"/>
      <c r="AA1612" s="36"/>
      <c r="AB1612" s="36"/>
      <c r="AC1612" s="36"/>
      <c r="AD1612" s="36"/>
      <c r="AE1612" s="36"/>
      <c r="AF1612" s="36"/>
      <c r="AG1612" s="36"/>
      <c r="AH1612" s="36"/>
      <c r="AI1612" s="36"/>
      <c r="AJ1612" s="36"/>
      <c r="AK1612" s="36"/>
      <c r="AL1612" s="36"/>
    </row>
    <row r="1613" spans="22:38" ht="12" x14ac:dyDescent="0.2">
      <c r="V1613" s="36"/>
      <c r="W1613" s="36"/>
      <c r="X1613" s="36"/>
      <c r="Y1613" s="36"/>
      <c r="Z1613" s="36"/>
      <c r="AA1613" s="36"/>
      <c r="AB1613" s="36"/>
      <c r="AC1613" s="36"/>
      <c r="AD1613" s="36"/>
      <c r="AE1613" s="36"/>
      <c r="AF1613" s="36"/>
      <c r="AG1613" s="36"/>
      <c r="AH1613" s="36"/>
      <c r="AI1613" s="36"/>
      <c r="AJ1613" s="36"/>
      <c r="AK1613" s="36"/>
      <c r="AL1613" s="36"/>
    </row>
    <row r="1614" spans="22:38" ht="12" x14ac:dyDescent="0.2">
      <c r="V1614" s="36"/>
      <c r="W1614" s="36"/>
      <c r="X1614" s="36"/>
      <c r="Y1614" s="36"/>
      <c r="Z1614" s="36"/>
      <c r="AA1614" s="36"/>
      <c r="AB1614" s="36"/>
      <c r="AC1614" s="36"/>
      <c r="AD1614" s="36"/>
      <c r="AE1614" s="36"/>
      <c r="AF1614" s="36"/>
      <c r="AG1614" s="36"/>
      <c r="AH1614" s="36"/>
      <c r="AI1614" s="36"/>
      <c r="AJ1614" s="36"/>
      <c r="AK1614" s="36"/>
      <c r="AL1614" s="36"/>
    </row>
    <row r="1615" spans="22:38" ht="12" x14ac:dyDescent="0.2">
      <c r="V1615" s="36"/>
      <c r="W1615" s="36"/>
      <c r="X1615" s="36"/>
      <c r="Y1615" s="36"/>
      <c r="Z1615" s="36"/>
      <c r="AA1615" s="36"/>
      <c r="AB1615" s="36"/>
      <c r="AC1615" s="36"/>
      <c r="AD1615" s="36"/>
      <c r="AE1615" s="36"/>
      <c r="AF1615" s="36"/>
      <c r="AG1615" s="36"/>
      <c r="AH1615" s="36"/>
      <c r="AI1615" s="36"/>
      <c r="AJ1615" s="36"/>
      <c r="AK1615" s="36"/>
      <c r="AL1615" s="36"/>
    </row>
    <row r="1616" spans="22:38" ht="12" x14ac:dyDescent="0.2">
      <c r="V1616" s="36"/>
      <c r="W1616" s="36"/>
      <c r="X1616" s="36"/>
      <c r="Y1616" s="36"/>
      <c r="Z1616" s="36"/>
      <c r="AA1616" s="36"/>
      <c r="AB1616" s="36"/>
      <c r="AC1616" s="36"/>
      <c r="AD1616" s="36"/>
      <c r="AE1616" s="36"/>
      <c r="AF1616" s="36"/>
      <c r="AG1616" s="36"/>
      <c r="AH1616" s="36"/>
      <c r="AI1616" s="36"/>
      <c r="AJ1616" s="36"/>
      <c r="AK1616" s="36"/>
      <c r="AL1616" s="36"/>
    </row>
    <row r="1617" spans="22:38" ht="12" x14ac:dyDescent="0.2">
      <c r="V1617" s="36"/>
      <c r="W1617" s="36"/>
      <c r="X1617" s="36"/>
      <c r="Y1617" s="36"/>
      <c r="Z1617" s="36"/>
      <c r="AA1617" s="36"/>
      <c r="AB1617" s="36"/>
      <c r="AC1617" s="36"/>
      <c r="AD1617" s="36"/>
      <c r="AE1617" s="36"/>
      <c r="AF1617" s="36"/>
      <c r="AG1617" s="36"/>
      <c r="AH1617" s="36"/>
      <c r="AI1617" s="36"/>
      <c r="AJ1617" s="36"/>
      <c r="AK1617" s="36"/>
      <c r="AL1617" s="36"/>
    </row>
    <row r="1618" spans="22:38" ht="12" x14ac:dyDescent="0.2">
      <c r="V1618" s="36"/>
      <c r="W1618" s="36"/>
      <c r="X1618" s="36"/>
      <c r="Y1618" s="36"/>
      <c r="Z1618" s="36"/>
      <c r="AA1618" s="36"/>
      <c r="AB1618" s="36"/>
      <c r="AC1618" s="36"/>
      <c r="AD1618" s="36"/>
      <c r="AE1618" s="36"/>
      <c r="AF1618" s="36"/>
      <c r="AG1618" s="36"/>
      <c r="AH1618" s="36"/>
      <c r="AI1618" s="36"/>
      <c r="AJ1618" s="36"/>
      <c r="AK1618" s="36"/>
      <c r="AL1618" s="36"/>
    </row>
    <row r="1619" spans="22:38" ht="12" x14ac:dyDescent="0.2">
      <c r="V1619" s="36"/>
      <c r="W1619" s="36"/>
      <c r="X1619" s="36"/>
      <c r="Y1619" s="36"/>
      <c r="Z1619" s="36"/>
      <c r="AA1619" s="36"/>
      <c r="AB1619" s="36"/>
      <c r="AC1619" s="36"/>
      <c r="AD1619" s="36"/>
      <c r="AE1619" s="36"/>
      <c r="AF1619" s="36"/>
      <c r="AG1619" s="36"/>
      <c r="AH1619" s="36"/>
      <c r="AI1619" s="36"/>
      <c r="AJ1619" s="36"/>
      <c r="AK1619" s="36"/>
      <c r="AL1619" s="36"/>
    </row>
    <row r="1620" spans="22:38" ht="12" x14ac:dyDescent="0.2">
      <c r="V1620" s="36"/>
      <c r="W1620" s="36"/>
      <c r="X1620" s="36"/>
      <c r="Y1620" s="36"/>
      <c r="Z1620" s="36"/>
      <c r="AA1620" s="36"/>
      <c r="AB1620" s="36"/>
      <c r="AC1620" s="36"/>
      <c r="AD1620" s="36"/>
      <c r="AE1620" s="36"/>
      <c r="AF1620" s="36"/>
      <c r="AG1620" s="36"/>
      <c r="AH1620" s="36"/>
      <c r="AI1620" s="36"/>
      <c r="AJ1620" s="36"/>
      <c r="AK1620" s="36"/>
      <c r="AL1620" s="36"/>
    </row>
    <row r="1621" spans="22:38" ht="12" x14ac:dyDescent="0.2">
      <c r="V1621" s="36"/>
      <c r="W1621" s="36"/>
      <c r="X1621" s="36"/>
      <c r="Y1621" s="36"/>
      <c r="Z1621" s="36"/>
      <c r="AA1621" s="36"/>
      <c r="AB1621" s="36"/>
      <c r="AC1621" s="36"/>
      <c r="AD1621" s="36"/>
      <c r="AE1621" s="36"/>
      <c r="AF1621" s="36"/>
      <c r="AG1621" s="36"/>
      <c r="AH1621" s="36"/>
      <c r="AI1621" s="36"/>
      <c r="AJ1621" s="36"/>
      <c r="AK1621" s="36"/>
      <c r="AL1621" s="36"/>
    </row>
    <row r="1622" spans="22:38" ht="12" x14ac:dyDescent="0.2">
      <c r="V1622" s="36"/>
      <c r="W1622" s="36"/>
      <c r="X1622" s="36"/>
      <c r="Y1622" s="36"/>
      <c r="Z1622" s="36"/>
      <c r="AA1622" s="36"/>
      <c r="AB1622" s="36"/>
      <c r="AC1622" s="36"/>
      <c r="AD1622" s="36"/>
      <c r="AE1622" s="36"/>
      <c r="AF1622" s="36"/>
      <c r="AG1622" s="36"/>
      <c r="AH1622" s="36"/>
      <c r="AI1622" s="36"/>
      <c r="AJ1622" s="36"/>
      <c r="AK1622" s="36"/>
      <c r="AL1622" s="36"/>
    </row>
    <row r="1623" spans="22:38" ht="12" x14ac:dyDescent="0.2">
      <c r="V1623" s="36"/>
      <c r="W1623" s="36"/>
      <c r="X1623" s="36"/>
      <c r="Y1623" s="36"/>
      <c r="Z1623" s="36"/>
      <c r="AA1623" s="36"/>
      <c r="AB1623" s="36"/>
      <c r="AC1623" s="36"/>
      <c r="AD1623" s="36"/>
      <c r="AE1623" s="36"/>
      <c r="AF1623" s="36"/>
      <c r="AG1623" s="36"/>
      <c r="AH1623" s="36"/>
      <c r="AI1623" s="36"/>
      <c r="AJ1623" s="36"/>
      <c r="AK1623" s="36"/>
      <c r="AL1623" s="36"/>
    </row>
    <row r="1624" spans="22:38" ht="12" x14ac:dyDescent="0.2">
      <c r="V1624" s="36"/>
      <c r="W1624" s="36"/>
      <c r="X1624" s="36"/>
      <c r="Y1624" s="36"/>
      <c r="Z1624" s="36"/>
      <c r="AA1624" s="36"/>
      <c r="AB1624" s="36"/>
      <c r="AC1624" s="36"/>
      <c r="AD1624" s="36"/>
      <c r="AE1624" s="36"/>
      <c r="AF1624" s="36"/>
      <c r="AG1624" s="36"/>
      <c r="AH1624" s="36"/>
      <c r="AI1624" s="36"/>
      <c r="AJ1624" s="36"/>
      <c r="AK1624" s="36"/>
      <c r="AL1624" s="36"/>
    </row>
    <row r="1625" spans="22:38" ht="12" x14ac:dyDescent="0.2">
      <c r="V1625" s="36"/>
      <c r="W1625" s="36"/>
      <c r="X1625" s="36"/>
      <c r="Y1625" s="36"/>
      <c r="Z1625" s="36"/>
      <c r="AA1625" s="36"/>
      <c r="AB1625" s="36"/>
      <c r="AC1625" s="36"/>
      <c r="AD1625" s="36"/>
      <c r="AE1625" s="36"/>
      <c r="AF1625" s="36"/>
      <c r="AG1625" s="36"/>
      <c r="AH1625" s="36"/>
      <c r="AI1625" s="36"/>
      <c r="AJ1625" s="36"/>
      <c r="AK1625" s="36"/>
      <c r="AL1625" s="36"/>
    </row>
    <row r="1626" spans="22:38" ht="12" x14ac:dyDescent="0.2">
      <c r="V1626" s="36"/>
      <c r="W1626" s="36"/>
      <c r="X1626" s="36"/>
      <c r="Y1626" s="36"/>
      <c r="Z1626" s="36"/>
      <c r="AA1626" s="36"/>
      <c r="AB1626" s="36"/>
      <c r="AC1626" s="36"/>
      <c r="AD1626" s="36"/>
      <c r="AE1626" s="36"/>
      <c r="AF1626" s="36"/>
      <c r="AG1626" s="36"/>
      <c r="AH1626" s="36"/>
      <c r="AI1626" s="36"/>
      <c r="AJ1626" s="36"/>
      <c r="AK1626" s="36"/>
      <c r="AL1626" s="36"/>
    </row>
    <row r="1627" spans="22:38" ht="12" x14ac:dyDescent="0.2">
      <c r="V1627" s="36"/>
      <c r="W1627" s="36"/>
      <c r="X1627" s="36"/>
      <c r="Y1627" s="36"/>
      <c r="Z1627" s="36"/>
      <c r="AA1627" s="36"/>
      <c r="AB1627" s="36"/>
      <c r="AC1627" s="36"/>
      <c r="AD1627" s="36"/>
      <c r="AE1627" s="36"/>
      <c r="AF1627" s="36"/>
      <c r="AG1627" s="36"/>
      <c r="AH1627" s="36"/>
      <c r="AI1627" s="36"/>
      <c r="AJ1627" s="36"/>
      <c r="AK1627" s="36"/>
      <c r="AL1627" s="36"/>
    </row>
    <row r="1628" spans="22:38" ht="12" x14ac:dyDescent="0.2">
      <c r="V1628" s="36"/>
      <c r="W1628" s="36"/>
      <c r="X1628" s="36"/>
      <c r="Y1628" s="36"/>
      <c r="Z1628" s="36"/>
      <c r="AA1628" s="36"/>
      <c r="AB1628" s="36"/>
      <c r="AC1628" s="36"/>
      <c r="AD1628" s="36"/>
      <c r="AE1628" s="36"/>
      <c r="AF1628" s="36"/>
      <c r="AG1628" s="36"/>
      <c r="AH1628" s="36"/>
      <c r="AI1628" s="36"/>
      <c r="AJ1628" s="36"/>
      <c r="AK1628" s="36"/>
      <c r="AL1628" s="36"/>
    </row>
    <row r="1629" spans="22:38" ht="12" x14ac:dyDescent="0.2">
      <c r="V1629" s="36"/>
      <c r="W1629" s="36"/>
      <c r="X1629" s="36"/>
      <c r="Y1629" s="36"/>
      <c r="Z1629" s="36"/>
      <c r="AA1629" s="36"/>
      <c r="AB1629" s="36"/>
      <c r="AC1629" s="36"/>
      <c r="AD1629" s="36"/>
      <c r="AE1629" s="36"/>
      <c r="AF1629" s="36"/>
      <c r="AG1629" s="36"/>
      <c r="AH1629" s="36"/>
      <c r="AI1629" s="36"/>
      <c r="AJ1629" s="36"/>
      <c r="AK1629" s="36"/>
      <c r="AL1629" s="36"/>
    </row>
    <row r="1630" spans="22:38" ht="12" x14ac:dyDescent="0.2">
      <c r="V1630" s="36"/>
      <c r="W1630" s="36"/>
      <c r="X1630" s="36"/>
      <c r="Y1630" s="36"/>
      <c r="Z1630" s="36"/>
      <c r="AA1630" s="36"/>
      <c r="AB1630" s="36"/>
      <c r="AC1630" s="36"/>
      <c r="AD1630" s="36"/>
      <c r="AE1630" s="36"/>
      <c r="AF1630" s="36"/>
      <c r="AG1630" s="36"/>
      <c r="AH1630" s="36"/>
      <c r="AI1630" s="36"/>
      <c r="AJ1630" s="36"/>
      <c r="AK1630" s="36"/>
      <c r="AL1630" s="36"/>
    </row>
    <row r="1631" spans="22:38" ht="12" x14ac:dyDescent="0.2">
      <c r="V1631" s="36"/>
      <c r="W1631" s="36"/>
      <c r="X1631" s="36"/>
      <c r="Y1631" s="36"/>
      <c r="Z1631" s="36"/>
      <c r="AA1631" s="36"/>
      <c r="AB1631" s="36"/>
      <c r="AC1631" s="36"/>
      <c r="AD1631" s="36"/>
      <c r="AE1631" s="36"/>
      <c r="AF1631" s="36"/>
      <c r="AG1631" s="36"/>
      <c r="AH1631" s="36"/>
      <c r="AI1631" s="36"/>
      <c r="AJ1631" s="36"/>
      <c r="AK1631" s="36"/>
      <c r="AL1631" s="36"/>
    </row>
    <row r="1632" spans="22:38" ht="12" x14ac:dyDescent="0.2">
      <c r="V1632" s="36"/>
      <c r="W1632" s="36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  <c r="AJ1632" s="36"/>
      <c r="AK1632" s="36"/>
      <c r="AL1632" s="36"/>
    </row>
    <row r="1633" spans="22:38" ht="12" x14ac:dyDescent="0.2">
      <c r="V1633" s="36"/>
      <c r="W1633" s="36"/>
      <c r="X1633" s="36"/>
      <c r="Y1633" s="36"/>
      <c r="Z1633" s="36"/>
      <c r="AA1633" s="36"/>
      <c r="AB1633" s="36"/>
      <c r="AC1633" s="36"/>
      <c r="AD1633" s="36"/>
      <c r="AE1633" s="36"/>
      <c r="AF1633" s="36"/>
      <c r="AG1633" s="36"/>
      <c r="AH1633" s="36"/>
      <c r="AI1633" s="36"/>
      <c r="AJ1633" s="36"/>
      <c r="AK1633" s="36"/>
      <c r="AL1633" s="36"/>
    </row>
    <row r="1634" spans="22:38" ht="12" x14ac:dyDescent="0.2">
      <c r="V1634" s="36"/>
      <c r="W1634" s="36"/>
      <c r="X1634" s="36"/>
      <c r="Y1634" s="36"/>
      <c r="Z1634" s="36"/>
      <c r="AA1634" s="36"/>
      <c r="AB1634" s="36"/>
      <c r="AC1634" s="36"/>
      <c r="AD1634" s="36"/>
      <c r="AE1634" s="36"/>
      <c r="AF1634" s="36"/>
      <c r="AG1634" s="36"/>
      <c r="AH1634" s="36"/>
      <c r="AI1634" s="36"/>
      <c r="AJ1634" s="36"/>
      <c r="AK1634" s="36"/>
      <c r="AL1634" s="36"/>
    </row>
    <row r="1635" spans="22:38" ht="12" x14ac:dyDescent="0.2">
      <c r="V1635" s="36"/>
      <c r="W1635" s="36"/>
      <c r="X1635" s="36"/>
      <c r="Y1635" s="36"/>
      <c r="Z1635" s="36"/>
      <c r="AA1635" s="36"/>
      <c r="AB1635" s="36"/>
      <c r="AC1635" s="36"/>
      <c r="AD1635" s="36"/>
      <c r="AE1635" s="36"/>
      <c r="AF1635" s="36"/>
      <c r="AG1635" s="36"/>
      <c r="AH1635" s="36"/>
      <c r="AI1635" s="36"/>
      <c r="AJ1635" s="36"/>
      <c r="AK1635" s="36"/>
      <c r="AL1635" s="36"/>
    </row>
    <row r="1636" spans="22:38" ht="12" x14ac:dyDescent="0.2">
      <c r="V1636" s="36"/>
      <c r="W1636" s="36"/>
      <c r="X1636" s="36"/>
      <c r="Y1636" s="36"/>
      <c r="Z1636" s="36"/>
      <c r="AA1636" s="36"/>
      <c r="AB1636" s="36"/>
      <c r="AC1636" s="36"/>
      <c r="AD1636" s="36"/>
      <c r="AE1636" s="36"/>
      <c r="AF1636" s="36"/>
      <c r="AG1636" s="36"/>
      <c r="AH1636" s="36"/>
      <c r="AI1636" s="36"/>
      <c r="AJ1636" s="36"/>
      <c r="AK1636" s="36"/>
      <c r="AL1636" s="36"/>
    </row>
    <row r="1637" spans="22:38" ht="12" x14ac:dyDescent="0.2">
      <c r="V1637" s="36"/>
      <c r="W1637" s="36"/>
      <c r="X1637" s="36"/>
      <c r="Y1637" s="36"/>
      <c r="Z1637" s="36"/>
      <c r="AA1637" s="36"/>
      <c r="AB1637" s="36"/>
      <c r="AC1637" s="36"/>
      <c r="AD1637" s="36"/>
      <c r="AE1637" s="36"/>
      <c r="AF1637" s="36"/>
      <c r="AG1637" s="36"/>
      <c r="AH1637" s="36"/>
      <c r="AI1637" s="36"/>
      <c r="AJ1637" s="36"/>
      <c r="AK1637" s="36"/>
      <c r="AL1637" s="36"/>
    </row>
    <row r="1638" spans="22:38" ht="12" x14ac:dyDescent="0.2">
      <c r="V1638" s="36"/>
      <c r="W1638" s="36"/>
      <c r="X1638" s="36"/>
      <c r="Y1638" s="36"/>
      <c r="Z1638" s="36"/>
      <c r="AA1638" s="36"/>
      <c r="AB1638" s="36"/>
      <c r="AC1638" s="36"/>
      <c r="AD1638" s="36"/>
      <c r="AE1638" s="36"/>
      <c r="AF1638" s="36"/>
      <c r="AG1638" s="36"/>
      <c r="AH1638" s="36"/>
      <c r="AI1638" s="36"/>
      <c r="AJ1638" s="36"/>
      <c r="AK1638" s="36"/>
      <c r="AL1638" s="36"/>
    </row>
    <row r="1639" spans="22:38" ht="12" x14ac:dyDescent="0.2">
      <c r="V1639" s="36"/>
      <c r="W1639" s="36"/>
      <c r="X1639" s="36"/>
      <c r="Y1639" s="36"/>
      <c r="Z1639" s="36"/>
      <c r="AA1639" s="36"/>
      <c r="AB1639" s="36"/>
      <c r="AC1639" s="36"/>
      <c r="AD1639" s="36"/>
      <c r="AE1639" s="36"/>
      <c r="AF1639" s="36"/>
      <c r="AG1639" s="36"/>
      <c r="AH1639" s="36"/>
      <c r="AI1639" s="36"/>
      <c r="AJ1639" s="36"/>
      <c r="AK1639" s="36"/>
      <c r="AL1639" s="36"/>
    </row>
    <row r="1640" spans="22:38" ht="12" x14ac:dyDescent="0.2">
      <c r="V1640" s="36"/>
      <c r="W1640" s="36"/>
      <c r="X1640" s="36"/>
      <c r="Y1640" s="36"/>
      <c r="Z1640" s="36"/>
      <c r="AA1640" s="36"/>
      <c r="AB1640" s="36"/>
      <c r="AC1640" s="36"/>
      <c r="AD1640" s="36"/>
      <c r="AE1640" s="36"/>
      <c r="AF1640" s="36"/>
      <c r="AG1640" s="36"/>
      <c r="AH1640" s="36"/>
      <c r="AI1640" s="36"/>
      <c r="AJ1640" s="36"/>
      <c r="AK1640" s="36"/>
      <c r="AL1640" s="36"/>
    </row>
    <row r="1641" spans="22:38" ht="12" x14ac:dyDescent="0.2">
      <c r="V1641" s="36"/>
      <c r="W1641" s="36"/>
      <c r="X1641" s="36"/>
      <c r="Y1641" s="36"/>
      <c r="Z1641" s="36"/>
      <c r="AA1641" s="36"/>
      <c r="AB1641" s="36"/>
      <c r="AC1641" s="36"/>
      <c r="AD1641" s="36"/>
      <c r="AE1641" s="36"/>
      <c r="AF1641" s="36"/>
      <c r="AG1641" s="36"/>
      <c r="AH1641" s="36"/>
      <c r="AI1641" s="36"/>
      <c r="AJ1641" s="36"/>
      <c r="AK1641" s="36"/>
      <c r="AL1641" s="36"/>
    </row>
    <row r="1642" spans="22:38" ht="12" x14ac:dyDescent="0.2">
      <c r="V1642" s="36"/>
      <c r="W1642" s="36"/>
      <c r="X1642" s="36"/>
      <c r="Y1642" s="36"/>
      <c r="Z1642" s="36"/>
      <c r="AA1642" s="36"/>
      <c r="AB1642" s="36"/>
      <c r="AC1642" s="36"/>
      <c r="AD1642" s="36"/>
      <c r="AE1642" s="36"/>
      <c r="AF1642" s="36"/>
      <c r="AG1642" s="36"/>
      <c r="AH1642" s="36"/>
      <c r="AI1642" s="36"/>
      <c r="AJ1642" s="36"/>
      <c r="AK1642" s="36"/>
      <c r="AL1642" s="36"/>
    </row>
    <row r="1643" spans="22:38" ht="12" x14ac:dyDescent="0.2">
      <c r="V1643" s="36"/>
      <c r="W1643" s="36"/>
      <c r="X1643" s="36"/>
      <c r="Y1643" s="36"/>
      <c r="Z1643" s="36"/>
      <c r="AA1643" s="36"/>
      <c r="AB1643" s="36"/>
      <c r="AC1643" s="36"/>
      <c r="AD1643" s="36"/>
      <c r="AE1643" s="36"/>
      <c r="AF1643" s="36"/>
      <c r="AG1643" s="36"/>
      <c r="AH1643" s="36"/>
      <c r="AI1643" s="36"/>
      <c r="AJ1643" s="36"/>
      <c r="AK1643" s="36"/>
      <c r="AL1643" s="36"/>
    </row>
    <row r="1644" spans="22:38" ht="12" x14ac:dyDescent="0.2">
      <c r="V1644" s="36"/>
      <c r="W1644" s="36"/>
      <c r="X1644" s="36"/>
      <c r="Y1644" s="36"/>
      <c r="Z1644" s="36"/>
      <c r="AA1644" s="36"/>
      <c r="AB1644" s="36"/>
      <c r="AC1644" s="36"/>
      <c r="AD1644" s="36"/>
      <c r="AE1644" s="36"/>
      <c r="AF1644" s="36"/>
      <c r="AG1644" s="36"/>
      <c r="AH1644" s="36"/>
      <c r="AI1644" s="36"/>
      <c r="AJ1644" s="36"/>
      <c r="AK1644" s="36"/>
      <c r="AL1644" s="36"/>
    </row>
    <row r="1645" spans="22:38" ht="12" x14ac:dyDescent="0.2">
      <c r="V1645" s="36"/>
      <c r="W1645" s="36"/>
      <c r="X1645" s="36"/>
      <c r="Y1645" s="36"/>
      <c r="Z1645" s="36"/>
      <c r="AA1645" s="36"/>
      <c r="AB1645" s="36"/>
      <c r="AC1645" s="36"/>
      <c r="AD1645" s="36"/>
      <c r="AE1645" s="36"/>
      <c r="AF1645" s="36"/>
      <c r="AG1645" s="36"/>
      <c r="AH1645" s="36"/>
      <c r="AI1645" s="36"/>
      <c r="AJ1645" s="36"/>
      <c r="AK1645" s="36"/>
      <c r="AL1645" s="36"/>
    </row>
    <row r="1646" spans="22:38" ht="12" x14ac:dyDescent="0.2">
      <c r="V1646" s="36"/>
      <c r="W1646" s="36"/>
      <c r="X1646" s="36"/>
      <c r="Y1646" s="36"/>
      <c r="Z1646" s="36"/>
      <c r="AA1646" s="36"/>
      <c r="AB1646" s="36"/>
      <c r="AC1646" s="36"/>
      <c r="AD1646" s="36"/>
      <c r="AE1646" s="36"/>
      <c r="AF1646" s="36"/>
      <c r="AG1646" s="36"/>
      <c r="AH1646" s="36"/>
      <c r="AI1646" s="36"/>
      <c r="AJ1646" s="36"/>
      <c r="AK1646" s="36"/>
      <c r="AL1646" s="36"/>
    </row>
    <row r="1647" spans="22:38" ht="12" x14ac:dyDescent="0.2">
      <c r="V1647" s="36"/>
      <c r="W1647" s="36"/>
      <c r="X1647" s="36"/>
      <c r="Y1647" s="36"/>
      <c r="Z1647" s="36"/>
      <c r="AA1647" s="36"/>
      <c r="AB1647" s="36"/>
      <c r="AC1647" s="36"/>
      <c r="AD1647" s="36"/>
      <c r="AE1647" s="36"/>
      <c r="AF1647" s="36"/>
      <c r="AG1647" s="36"/>
      <c r="AH1647" s="36"/>
      <c r="AI1647" s="36"/>
      <c r="AJ1647" s="36"/>
      <c r="AK1647" s="36"/>
      <c r="AL1647" s="36"/>
    </row>
    <row r="1648" spans="22:38" ht="12" x14ac:dyDescent="0.2">
      <c r="V1648" s="36"/>
      <c r="W1648" s="36"/>
      <c r="X1648" s="36"/>
      <c r="Y1648" s="36"/>
      <c r="Z1648" s="36"/>
      <c r="AA1648" s="36"/>
      <c r="AB1648" s="36"/>
      <c r="AC1648" s="36"/>
      <c r="AD1648" s="36"/>
      <c r="AE1648" s="36"/>
      <c r="AF1648" s="36"/>
      <c r="AG1648" s="36"/>
      <c r="AH1648" s="36"/>
      <c r="AI1648" s="36"/>
      <c r="AJ1648" s="36"/>
      <c r="AK1648" s="36"/>
      <c r="AL1648" s="36"/>
    </row>
    <row r="1649" spans="22:38" ht="12" x14ac:dyDescent="0.2">
      <c r="V1649" s="36"/>
      <c r="W1649" s="36"/>
      <c r="X1649" s="36"/>
      <c r="Y1649" s="36"/>
      <c r="Z1649" s="36"/>
      <c r="AA1649" s="36"/>
      <c r="AB1649" s="36"/>
      <c r="AC1649" s="36"/>
      <c r="AD1649" s="36"/>
      <c r="AE1649" s="36"/>
      <c r="AF1649" s="36"/>
      <c r="AG1649" s="36"/>
      <c r="AH1649" s="36"/>
      <c r="AI1649" s="36"/>
      <c r="AJ1649" s="36"/>
      <c r="AK1649" s="36"/>
      <c r="AL1649" s="36"/>
    </row>
    <row r="1650" spans="22:38" ht="12" x14ac:dyDescent="0.2">
      <c r="V1650" s="36"/>
      <c r="W1650" s="36"/>
      <c r="X1650" s="36"/>
      <c r="Y1650" s="36"/>
      <c r="Z1650" s="36"/>
      <c r="AA1650" s="36"/>
      <c r="AB1650" s="36"/>
      <c r="AC1650" s="36"/>
      <c r="AD1650" s="36"/>
      <c r="AE1650" s="36"/>
      <c r="AF1650" s="36"/>
      <c r="AG1650" s="36"/>
      <c r="AH1650" s="36"/>
      <c r="AI1650" s="36"/>
      <c r="AJ1650" s="36"/>
      <c r="AK1650" s="36"/>
      <c r="AL1650" s="36"/>
    </row>
    <row r="1651" spans="22:38" ht="12" x14ac:dyDescent="0.2">
      <c r="V1651" s="36"/>
      <c r="W1651" s="36"/>
      <c r="X1651" s="36"/>
      <c r="Y1651" s="36"/>
      <c r="Z1651" s="36"/>
      <c r="AA1651" s="36"/>
      <c r="AB1651" s="36"/>
      <c r="AC1651" s="36"/>
      <c r="AD1651" s="36"/>
      <c r="AE1651" s="36"/>
      <c r="AF1651" s="36"/>
      <c r="AG1651" s="36"/>
      <c r="AH1651" s="36"/>
      <c r="AI1651" s="36"/>
      <c r="AJ1651" s="36"/>
      <c r="AK1651" s="36"/>
      <c r="AL1651" s="36"/>
    </row>
    <row r="1652" spans="22:38" ht="12" x14ac:dyDescent="0.2">
      <c r="V1652" s="36"/>
      <c r="W1652" s="36"/>
      <c r="X1652" s="36"/>
      <c r="Y1652" s="36"/>
      <c r="Z1652" s="36"/>
      <c r="AA1652" s="36"/>
      <c r="AB1652" s="36"/>
      <c r="AC1652" s="36"/>
      <c r="AD1652" s="36"/>
      <c r="AE1652" s="36"/>
      <c r="AF1652" s="36"/>
      <c r="AG1652" s="36"/>
      <c r="AH1652" s="36"/>
      <c r="AI1652" s="36"/>
      <c r="AJ1652" s="36"/>
      <c r="AK1652" s="36"/>
      <c r="AL1652" s="36"/>
    </row>
    <row r="1653" spans="22:38" ht="12" x14ac:dyDescent="0.2">
      <c r="V1653" s="36"/>
      <c r="W1653" s="36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  <c r="AJ1653" s="36"/>
      <c r="AK1653" s="36"/>
      <c r="AL1653" s="36"/>
    </row>
    <row r="1654" spans="22:38" ht="12" x14ac:dyDescent="0.2">
      <c r="V1654" s="36"/>
      <c r="W1654" s="36"/>
      <c r="X1654" s="36"/>
      <c r="Y1654" s="36"/>
      <c r="Z1654" s="36"/>
      <c r="AA1654" s="36"/>
      <c r="AB1654" s="36"/>
      <c r="AC1654" s="36"/>
      <c r="AD1654" s="36"/>
      <c r="AE1654" s="36"/>
      <c r="AF1654" s="36"/>
      <c r="AG1654" s="36"/>
      <c r="AH1654" s="36"/>
      <c r="AI1654" s="36"/>
      <c r="AJ1654" s="36"/>
      <c r="AK1654" s="36"/>
      <c r="AL1654" s="36"/>
    </row>
    <row r="1655" spans="22:38" ht="12" x14ac:dyDescent="0.2">
      <c r="V1655" s="36"/>
      <c r="W1655" s="36"/>
      <c r="X1655" s="36"/>
      <c r="Y1655" s="36"/>
      <c r="Z1655" s="36"/>
      <c r="AA1655" s="36"/>
      <c r="AB1655" s="36"/>
      <c r="AC1655" s="36"/>
      <c r="AD1655" s="36"/>
      <c r="AE1655" s="36"/>
      <c r="AF1655" s="36"/>
      <c r="AG1655" s="36"/>
      <c r="AH1655" s="36"/>
      <c r="AI1655" s="36"/>
      <c r="AJ1655" s="36"/>
      <c r="AK1655" s="36"/>
      <c r="AL1655" s="36"/>
    </row>
    <row r="1656" spans="22:38" ht="12" x14ac:dyDescent="0.2">
      <c r="V1656" s="36"/>
      <c r="W1656" s="36"/>
      <c r="X1656" s="36"/>
      <c r="Y1656" s="36"/>
      <c r="Z1656" s="36"/>
      <c r="AA1656" s="36"/>
      <c r="AB1656" s="36"/>
      <c r="AC1656" s="36"/>
      <c r="AD1656" s="36"/>
      <c r="AE1656" s="36"/>
      <c r="AF1656" s="36"/>
      <c r="AG1656" s="36"/>
      <c r="AH1656" s="36"/>
      <c r="AI1656" s="36"/>
      <c r="AJ1656" s="36"/>
      <c r="AK1656" s="36"/>
      <c r="AL1656" s="36"/>
    </row>
    <row r="1657" spans="22:38" ht="12" x14ac:dyDescent="0.2">
      <c r="V1657" s="36"/>
      <c r="W1657" s="36"/>
      <c r="X1657" s="36"/>
      <c r="Y1657" s="36"/>
      <c r="Z1657" s="36"/>
      <c r="AA1657" s="36"/>
      <c r="AB1657" s="36"/>
      <c r="AC1657" s="36"/>
      <c r="AD1657" s="36"/>
      <c r="AE1657" s="36"/>
      <c r="AF1657" s="36"/>
      <c r="AG1657" s="36"/>
      <c r="AH1657" s="36"/>
      <c r="AI1657" s="36"/>
      <c r="AJ1657" s="36"/>
      <c r="AK1657" s="36"/>
      <c r="AL1657" s="36"/>
    </row>
    <row r="1658" spans="22:38" ht="12" x14ac:dyDescent="0.2">
      <c r="V1658" s="36"/>
      <c r="W1658" s="36"/>
      <c r="X1658" s="36"/>
      <c r="Y1658" s="36"/>
      <c r="Z1658" s="36"/>
      <c r="AA1658" s="36"/>
      <c r="AB1658" s="36"/>
      <c r="AC1658" s="36"/>
      <c r="AD1658" s="36"/>
      <c r="AE1658" s="36"/>
      <c r="AF1658" s="36"/>
      <c r="AG1658" s="36"/>
      <c r="AH1658" s="36"/>
      <c r="AI1658" s="36"/>
      <c r="AJ1658" s="36"/>
      <c r="AK1658" s="36"/>
      <c r="AL1658" s="36"/>
    </row>
    <row r="1659" spans="22:38" ht="12" x14ac:dyDescent="0.2">
      <c r="V1659" s="36"/>
      <c r="W1659" s="36"/>
      <c r="X1659" s="36"/>
      <c r="Y1659" s="36"/>
      <c r="Z1659" s="36"/>
      <c r="AA1659" s="36"/>
      <c r="AB1659" s="36"/>
      <c r="AC1659" s="36"/>
      <c r="AD1659" s="36"/>
      <c r="AE1659" s="36"/>
      <c r="AF1659" s="36"/>
      <c r="AG1659" s="36"/>
      <c r="AH1659" s="36"/>
      <c r="AI1659" s="36"/>
      <c r="AJ1659" s="36"/>
      <c r="AK1659" s="36"/>
      <c r="AL1659" s="36"/>
    </row>
    <row r="1660" spans="22:38" ht="12" x14ac:dyDescent="0.2">
      <c r="V1660" s="36"/>
      <c r="W1660" s="36"/>
      <c r="X1660" s="36"/>
      <c r="Y1660" s="36"/>
      <c r="Z1660" s="36"/>
      <c r="AA1660" s="36"/>
      <c r="AB1660" s="36"/>
      <c r="AC1660" s="36"/>
      <c r="AD1660" s="36"/>
      <c r="AE1660" s="36"/>
      <c r="AF1660" s="36"/>
      <c r="AG1660" s="36"/>
      <c r="AH1660" s="36"/>
      <c r="AI1660" s="36"/>
      <c r="AJ1660" s="36"/>
      <c r="AK1660" s="36"/>
      <c r="AL1660" s="36"/>
    </row>
    <row r="1661" spans="22:38" ht="12" x14ac:dyDescent="0.2">
      <c r="V1661" s="36"/>
      <c r="W1661" s="36"/>
      <c r="X1661" s="36"/>
      <c r="Y1661" s="36"/>
      <c r="Z1661" s="36"/>
      <c r="AA1661" s="36"/>
      <c r="AB1661" s="36"/>
      <c r="AC1661" s="36"/>
      <c r="AD1661" s="36"/>
      <c r="AE1661" s="36"/>
      <c r="AF1661" s="36"/>
      <c r="AG1661" s="36"/>
      <c r="AH1661" s="36"/>
      <c r="AI1661" s="36"/>
      <c r="AJ1661" s="36"/>
      <c r="AK1661" s="36"/>
      <c r="AL1661" s="36"/>
    </row>
    <row r="1662" spans="22:38" ht="12" x14ac:dyDescent="0.2">
      <c r="V1662" s="36"/>
      <c r="W1662" s="36"/>
      <c r="X1662" s="36"/>
      <c r="Y1662" s="36"/>
      <c r="Z1662" s="36"/>
      <c r="AA1662" s="36"/>
      <c r="AB1662" s="36"/>
      <c r="AC1662" s="36"/>
      <c r="AD1662" s="36"/>
      <c r="AE1662" s="36"/>
      <c r="AF1662" s="36"/>
      <c r="AG1662" s="36"/>
      <c r="AH1662" s="36"/>
      <c r="AI1662" s="36"/>
      <c r="AJ1662" s="36"/>
      <c r="AK1662" s="36"/>
      <c r="AL1662" s="36"/>
    </row>
    <row r="1663" spans="22:38" ht="12" x14ac:dyDescent="0.2">
      <c r="V1663" s="36"/>
      <c r="W1663" s="36"/>
      <c r="X1663" s="36"/>
      <c r="Y1663" s="36"/>
      <c r="Z1663" s="36"/>
      <c r="AA1663" s="36"/>
      <c r="AB1663" s="36"/>
      <c r="AC1663" s="36"/>
      <c r="AD1663" s="36"/>
      <c r="AE1663" s="36"/>
      <c r="AF1663" s="36"/>
      <c r="AG1663" s="36"/>
      <c r="AH1663" s="36"/>
      <c r="AI1663" s="36"/>
      <c r="AJ1663" s="36"/>
      <c r="AK1663" s="36"/>
      <c r="AL1663" s="36"/>
    </row>
    <row r="1664" spans="22:38" ht="12" x14ac:dyDescent="0.2">
      <c r="V1664" s="36"/>
      <c r="W1664" s="36"/>
      <c r="X1664" s="36"/>
      <c r="Y1664" s="36"/>
      <c r="Z1664" s="36"/>
      <c r="AA1664" s="36"/>
      <c r="AB1664" s="36"/>
      <c r="AC1664" s="36"/>
      <c r="AD1664" s="36"/>
      <c r="AE1664" s="36"/>
      <c r="AF1664" s="36"/>
      <c r="AG1664" s="36"/>
      <c r="AH1664" s="36"/>
      <c r="AI1664" s="36"/>
      <c r="AJ1664" s="36"/>
      <c r="AK1664" s="36"/>
      <c r="AL1664" s="36"/>
    </row>
    <row r="1665" spans="22:38" ht="12" x14ac:dyDescent="0.2">
      <c r="V1665" s="36"/>
      <c r="W1665" s="36"/>
      <c r="X1665" s="36"/>
      <c r="Y1665" s="36"/>
      <c r="Z1665" s="36"/>
      <c r="AA1665" s="36"/>
      <c r="AB1665" s="36"/>
      <c r="AC1665" s="36"/>
      <c r="AD1665" s="36"/>
      <c r="AE1665" s="36"/>
      <c r="AF1665" s="36"/>
      <c r="AG1665" s="36"/>
      <c r="AH1665" s="36"/>
      <c r="AI1665" s="36"/>
      <c r="AJ1665" s="36"/>
      <c r="AK1665" s="36"/>
      <c r="AL1665" s="36"/>
    </row>
    <row r="1666" spans="22:38" ht="12" x14ac:dyDescent="0.2">
      <c r="V1666" s="36"/>
      <c r="W1666" s="36"/>
      <c r="X1666" s="36"/>
      <c r="Y1666" s="36"/>
      <c r="Z1666" s="36"/>
      <c r="AA1666" s="36"/>
      <c r="AB1666" s="36"/>
      <c r="AC1666" s="36"/>
      <c r="AD1666" s="36"/>
      <c r="AE1666" s="36"/>
      <c r="AF1666" s="36"/>
      <c r="AG1666" s="36"/>
      <c r="AH1666" s="36"/>
      <c r="AI1666" s="36"/>
      <c r="AJ1666" s="36"/>
      <c r="AK1666" s="36"/>
      <c r="AL1666" s="36"/>
    </row>
    <row r="1667" spans="22:38" ht="12" x14ac:dyDescent="0.2">
      <c r="V1667" s="36"/>
      <c r="W1667" s="36"/>
      <c r="X1667" s="36"/>
      <c r="Y1667" s="36"/>
      <c r="Z1667" s="36"/>
      <c r="AA1667" s="36"/>
      <c r="AB1667" s="36"/>
      <c r="AC1667" s="36"/>
      <c r="AD1667" s="36"/>
      <c r="AE1667" s="36"/>
      <c r="AF1667" s="36"/>
      <c r="AG1667" s="36"/>
      <c r="AH1667" s="36"/>
      <c r="AI1667" s="36"/>
      <c r="AJ1667" s="36"/>
      <c r="AK1667" s="36"/>
      <c r="AL1667" s="36"/>
    </row>
    <row r="1668" spans="22:38" ht="12" x14ac:dyDescent="0.2">
      <c r="V1668" s="36"/>
      <c r="W1668" s="36"/>
      <c r="X1668" s="36"/>
      <c r="Y1668" s="36"/>
      <c r="Z1668" s="36"/>
      <c r="AA1668" s="36"/>
      <c r="AB1668" s="36"/>
      <c r="AC1668" s="36"/>
      <c r="AD1668" s="36"/>
      <c r="AE1668" s="36"/>
      <c r="AF1668" s="36"/>
      <c r="AG1668" s="36"/>
      <c r="AH1668" s="36"/>
      <c r="AI1668" s="36"/>
      <c r="AJ1668" s="36"/>
      <c r="AK1668" s="36"/>
      <c r="AL1668" s="36"/>
    </row>
    <row r="1669" spans="22:38" ht="12" x14ac:dyDescent="0.2">
      <c r="V1669" s="36"/>
      <c r="W1669" s="36"/>
      <c r="X1669" s="36"/>
      <c r="Y1669" s="36"/>
      <c r="Z1669" s="36"/>
      <c r="AA1669" s="36"/>
      <c r="AB1669" s="36"/>
      <c r="AC1669" s="36"/>
      <c r="AD1669" s="36"/>
      <c r="AE1669" s="36"/>
      <c r="AF1669" s="36"/>
      <c r="AG1669" s="36"/>
      <c r="AH1669" s="36"/>
      <c r="AI1669" s="36"/>
      <c r="AJ1669" s="36"/>
      <c r="AK1669" s="36"/>
      <c r="AL1669" s="36"/>
    </row>
    <row r="1670" spans="22:38" ht="12" x14ac:dyDescent="0.2">
      <c r="V1670" s="36"/>
      <c r="W1670" s="36"/>
      <c r="X1670" s="36"/>
      <c r="Y1670" s="36"/>
      <c r="Z1670" s="36"/>
      <c r="AA1670" s="36"/>
      <c r="AB1670" s="36"/>
      <c r="AC1670" s="36"/>
      <c r="AD1670" s="36"/>
      <c r="AE1670" s="36"/>
      <c r="AF1670" s="36"/>
      <c r="AG1670" s="36"/>
      <c r="AH1670" s="36"/>
      <c r="AI1670" s="36"/>
      <c r="AJ1670" s="36"/>
      <c r="AK1670" s="36"/>
      <c r="AL1670" s="36"/>
    </row>
    <row r="1671" spans="22:38" ht="12" x14ac:dyDescent="0.2">
      <c r="V1671" s="36"/>
      <c r="W1671" s="36"/>
      <c r="X1671" s="36"/>
      <c r="Y1671" s="36"/>
      <c r="Z1671" s="36"/>
      <c r="AA1671" s="36"/>
      <c r="AB1671" s="36"/>
      <c r="AC1671" s="36"/>
      <c r="AD1671" s="36"/>
      <c r="AE1671" s="36"/>
      <c r="AF1671" s="36"/>
      <c r="AG1671" s="36"/>
      <c r="AH1671" s="36"/>
      <c r="AI1671" s="36"/>
      <c r="AJ1671" s="36"/>
      <c r="AK1671" s="36"/>
      <c r="AL1671" s="36"/>
    </row>
    <row r="1672" spans="22:38" ht="12" x14ac:dyDescent="0.2">
      <c r="V1672" s="36"/>
      <c r="W1672" s="36"/>
      <c r="X1672" s="36"/>
      <c r="Y1672" s="36"/>
      <c r="Z1672" s="36"/>
      <c r="AA1672" s="36"/>
      <c r="AB1672" s="36"/>
      <c r="AC1672" s="36"/>
      <c r="AD1672" s="36"/>
      <c r="AE1672" s="36"/>
      <c r="AF1672" s="36"/>
      <c r="AG1672" s="36"/>
      <c r="AH1672" s="36"/>
      <c r="AI1672" s="36"/>
      <c r="AJ1672" s="36"/>
      <c r="AK1672" s="36"/>
      <c r="AL1672" s="36"/>
    </row>
    <row r="1673" spans="22:38" ht="12" x14ac:dyDescent="0.2">
      <c r="V1673" s="36"/>
      <c r="W1673" s="36"/>
      <c r="X1673" s="36"/>
      <c r="Y1673" s="36"/>
      <c r="Z1673" s="36"/>
      <c r="AA1673" s="36"/>
      <c r="AB1673" s="36"/>
      <c r="AC1673" s="36"/>
      <c r="AD1673" s="36"/>
      <c r="AE1673" s="36"/>
      <c r="AF1673" s="36"/>
      <c r="AG1673" s="36"/>
      <c r="AH1673" s="36"/>
      <c r="AI1673" s="36"/>
      <c r="AJ1673" s="36"/>
      <c r="AK1673" s="36"/>
      <c r="AL1673" s="36"/>
    </row>
    <row r="1674" spans="22:38" ht="12" x14ac:dyDescent="0.2">
      <c r="V1674" s="36"/>
      <c r="W1674" s="36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  <c r="AJ1674" s="36"/>
      <c r="AK1674" s="36"/>
      <c r="AL1674" s="36"/>
    </row>
    <row r="1675" spans="22:38" ht="12" x14ac:dyDescent="0.2">
      <c r="V1675" s="36"/>
      <c r="W1675" s="36"/>
      <c r="X1675" s="36"/>
      <c r="Y1675" s="36"/>
      <c r="Z1675" s="36"/>
      <c r="AA1675" s="36"/>
      <c r="AB1675" s="36"/>
      <c r="AC1675" s="36"/>
      <c r="AD1675" s="36"/>
      <c r="AE1675" s="36"/>
      <c r="AF1675" s="36"/>
      <c r="AG1675" s="36"/>
      <c r="AH1675" s="36"/>
      <c r="AI1675" s="36"/>
      <c r="AJ1675" s="36"/>
      <c r="AK1675" s="36"/>
      <c r="AL1675" s="36"/>
    </row>
    <row r="1676" spans="22:38" ht="12" x14ac:dyDescent="0.2">
      <c r="V1676" s="36"/>
      <c r="W1676" s="36"/>
      <c r="X1676" s="36"/>
      <c r="Y1676" s="36"/>
      <c r="Z1676" s="36"/>
      <c r="AA1676" s="36"/>
      <c r="AB1676" s="36"/>
      <c r="AC1676" s="36"/>
      <c r="AD1676" s="36"/>
      <c r="AE1676" s="36"/>
      <c r="AF1676" s="36"/>
      <c r="AG1676" s="36"/>
      <c r="AH1676" s="36"/>
      <c r="AI1676" s="36"/>
      <c r="AJ1676" s="36"/>
      <c r="AK1676" s="36"/>
      <c r="AL1676" s="36"/>
    </row>
    <row r="1677" spans="22:38" ht="12" x14ac:dyDescent="0.2">
      <c r="V1677" s="36"/>
      <c r="W1677" s="36"/>
      <c r="X1677" s="36"/>
      <c r="Y1677" s="36"/>
      <c r="Z1677" s="36"/>
      <c r="AA1677" s="36"/>
      <c r="AB1677" s="36"/>
      <c r="AC1677" s="36"/>
      <c r="AD1677" s="36"/>
      <c r="AE1677" s="36"/>
      <c r="AF1677" s="36"/>
      <c r="AG1677" s="36"/>
      <c r="AH1677" s="36"/>
      <c r="AI1677" s="36"/>
      <c r="AJ1677" s="36"/>
      <c r="AK1677" s="36"/>
      <c r="AL1677" s="36"/>
    </row>
    <row r="1678" spans="22:38" ht="12" x14ac:dyDescent="0.2">
      <c r="V1678" s="36"/>
      <c r="W1678" s="36"/>
      <c r="X1678" s="36"/>
      <c r="Y1678" s="36"/>
      <c r="Z1678" s="36"/>
      <c r="AA1678" s="36"/>
      <c r="AB1678" s="36"/>
      <c r="AC1678" s="36"/>
      <c r="AD1678" s="36"/>
      <c r="AE1678" s="36"/>
      <c r="AF1678" s="36"/>
      <c r="AG1678" s="36"/>
      <c r="AH1678" s="36"/>
      <c r="AI1678" s="36"/>
      <c r="AJ1678" s="36"/>
      <c r="AK1678" s="36"/>
      <c r="AL1678" s="36"/>
    </row>
    <row r="1679" spans="22:38" ht="12" x14ac:dyDescent="0.2">
      <c r="V1679" s="36"/>
      <c r="W1679" s="36"/>
      <c r="X1679" s="36"/>
      <c r="Y1679" s="36"/>
      <c r="Z1679" s="36"/>
      <c r="AA1679" s="36"/>
      <c r="AB1679" s="36"/>
      <c r="AC1679" s="36"/>
      <c r="AD1679" s="36"/>
      <c r="AE1679" s="36"/>
      <c r="AF1679" s="36"/>
      <c r="AG1679" s="36"/>
      <c r="AH1679" s="36"/>
      <c r="AI1679" s="36"/>
      <c r="AJ1679" s="36"/>
      <c r="AK1679" s="36"/>
      <c r="AL1679" s="36"/>
    </row>
    <row r="1680" spans="22:38" ht="12" x14ac:dyDescent="0.2">
      <c r="V1680" s="36"/>
      <c r="W1680" s="36"/>
      <c r="X1680" s="36"/>
      <c r="Y1680" s="36"/>
      <c r="Z1680" s="36"/>
      <c r="AA1680" s="36"/>
      <c r="AB1680" s="36"/>
      <c r="AC1680" s="36"/>
      <c r="AD1680" s="36"/>
      <c r="AE1680" s="36"/>
      <c r="AF1680" s="36"/>
      <c r="AG1680" s="36"/>
      <c r="AH1680" s="36"/>
      <c r="AI1680" s="36"/>
      <c r="AJ1680" s="36"/>
      <c r="AK1680" s="36"/>
      <c r="AL1680" s="36"/>
    </row>
    <row r="1681" spans="22:38" ht="12" x14ac:dyDescent="0.2">
      <c r="V1681" s="36"/>
      <c r="W1681" s="36"/>
      <c r="X1681" s="36"/>
      <c r="Y1681" s="36"/>
      <c r="Z1681" s="36"/>
      <c r="AA1681" s="36"/>
      <c r="AB1681" s="36"/>
      <c r="AC1681" s="36"/>
      <c r="AD1681" s="36"/>
      <c r="AE1681" s="36"/>
      <c r="AF1681" s="36"/>
      <c r="AG1681" s="36"/>
      <c r="AH1681" s="36"/>
      <c r="AI1681" s="36"/>
      <c r="AJ1681" s="36"/>
      <c r="AK1681" s="36"/>
      <c r="AL1681" s="36"/>
    </row>
    <row r="1682" spans="22:38" ht="12" x14ac:dyDescent="0.2">
      <c r="V1682" s="36"/>
      <c r="W1682" s="36"/>
      <c r="X1682" s="36"/>
      <c r="Y1682" s="36"/>
      <c r="Z1682" s="36"/>
      <c r="AA1682" s="36"/>
      <c r="AB1682" s="36"/>
      <c r="AC1682" s="36"/>
      <c r="AD1682" s="36"/>
      <c r="AE1682" s="36"/>
      <c r="AF1682" s="36"/>
      <c r="AG1682" s="36"/>
      <c r="AH1682" s="36"/>
      <c r="AI1682" s="36"/>
      <c r="AJ1682" s="36"/>
      <c r="AK1682" s="36"/>
      <c r="AL1682" s="36"/>
    </row>
    <row r="1683" spans="22:38" ht="12" x14ac:dyDescent="0.2">
      <c r="V1683" s="36"/>
      <c r="W1683" s="36"/>
      <c r="X1683" s="36"/>
      <c r="Y1683" s="36"/>
      <c r="Z1683" s="36"/>
      <c r="AA1683" s="36"/>
      <c r="AB1683" s="36"/>
      <c r="AC1683" s="36"/>
      <c r="AD1683" s="36"/>
      <c r="AE1683" s="36"/>
      <c r="AF1683" s="36"/>
      <c r="AG1683" s="36"/>
      <c r="AH1683" s="36"/>
      <c r="AI1683" s="36"/>
      <c r="AJ1683" s="36"/>
      <c r="AK1683" s="36"/>
      <c r="AL1683" s="36"/>
    </row>
    <row r="1684" spans="22:38" ht="12" x14ac:dyDescent="0.2">
      <c r="V1684" s="36"/>
      <c r="W1684" s="36"/>
      <c r="X1684" s="36"/>
      <c r="Y1684" s="36"/>
      <c r="Z1684" s="36"/>
      <c r="AA1684" s="36"/>
      <c r="AB1684" s="36"/>
      <c r="AC1684" s="36"/>
      <c r="AD1684" s="36"/>
      <c r="AE1684" s="36"/>
      <c r="AF1684" s="36"/>
      <c r="AG1684" s="36"/>
      <c r="AH1684" s="36"/>
      <c r="AI1684" s="36"/>
      <c r="AJ1684" s="36"/>
      <c r="AK1684" s="36"/>
      <c r="AL1684" s="36"/>
    </row>
    <row r="1685" spans="22:38" ht="12" x14ac:dyDescent="0.2">
      <c r="V1685" s="36"/>
      <c r="W1685" s="36"/>
      <c r="X1685" s="36"/>
      <c r="Y1685" s="36"/>
      <c r="Z1685" s="36"/>
      <c r="AA1685" s="36"/>
      <c r="AB1685" s="36"/>
      <c r="AC1685" s="36"/>
      <c r="AD1685" s="36"/>
      <c r="AE1685" s="36"/>
      <c r="AF1685" s="36"/>
      <c r="AG1685" s="36"/>
      <c r="AH1685" s="36"/>
      <c r="AI1685" s="36"/>
      <c r="AJ1685" s="36"/>
      <c r="AK1685" s="36"/>
      <c r="AL1685" s="36"/>
    </row>
    <row r="1686" spans="22:38" ht="12" x14ac:dyDescent="0.2">
      <c r="V1686" s="36"/>
      <c r="W1686" s="36"/>
      <c r="X1686" s="36"/>
      <c r="Y1686" s="36"/>
      <c r="Z1686" s="36"/>
      <c r="AA1686" s="36"/>
      <c r="AB1686" s="36"/>
      <c r="AC1686" s="36"/>
      <c r="AD1686" s="36"/>
      <c r="AE1686" s="36"/>
      <c r="AF1686" s="36"/>
      <c r="AG1686" s="36"/>
      <c r="AH1686" s="36"/>
      <c r="AI1686" s="36"/>
      <c r="AJ1686" s="36"/>
      <c r="AK1686" s="36"/>
      <c r="AL1686" s="36"/>
    </row>
    <row r="1687" spans="22:38" ht="12" x14ac:dyDescent="0.2">
      <c r="V1687" s="36"/>
      <c r="W1687" s="36"/>
      <c r="X1687" s="36"/>
      <c r="Y1687" s="36"/>
      <c r="Z1687" s="36"/>
      <c r="AA1687" s="36"/>
      <c r="AB1687" s="36"/>
      <c r="AC1687" s="36"/>
      <c r="AD1687" s="36"/>
      <c r="AE1687" s="36"/>
      <c r="AF1687" s="36"/>
      <c r="AG1687" s="36"/>
      <c r="AH1687" s="36"/>
      <c r="AI1687" s="36"/>
      <c r="AJ1687" s="36"/>
      <c r="AK1687" s="36"/>
      <c r="AL1687" s="36"/>
    </row>
    <row r="1688" spans="22:38" ht="12" x14ac:dyDescent="0.2">
      <c r="V1688" s="36"/>
      <c r="W1688" s="36"/>
      <c r="X1688" s="36"/>
      <c r="Y1688" s="36"/>
      <c r="Z1688" s="36"/>
      <c r="AA1688" s="36"/>
      <c r="AB1688" s="36"/>
      <c r="AC1688" s="36"/>
      <c r="AD1688" s="36"/>
      <c r="AE1688" s="36"/>
      <c r="AF1688" s="36"/>
      <c r="AG1688" s="36"/>
      <c r="AH1688" s="36"/>
      <c r="AI1688" s="36"/>
      <c r="AJ1688" s="36"/>
      <c r="AK1688" s="36"/>
      <c r="AL1688" s="36"/>
    </row>
    <row r="1689" spans="22:38" ht="12" x14ac:dyDescent="0.2">
      <c r="V1689" s="36"/>
      <c r="W1689" s="36"/>
      <c r="X1689" s="36"/>
      <c r="Y1689" s="36"/>
      <c r="Z1689" s="36"/>
      <c r="AA1689" s="36"/>
      <c r="AB1689" s="36"/>
      <c r="AC1689" s="36"/>
      <c r="AD1689" s="36"/>
      <c r="AE1689" s="36"/>
      <c r="AF1689" s="36"/>
      <c r="AG1689" s="36"/>
      <c r="AH1689" s="36"/>
      <c r="AI1689" s="36"/>
      <c r="AJ1689" s="36"/>
      <c r="AK1689" s="36"/>
      <c r="AL1689" s="36"/>
    </row>
    <row r="1690" spans="22:38" ht="12" x14ac:dyDescent="0.2">
      <c r="V1690" s="36"/>
      <c r="W1690" s="36"/>
      <c r="X1690" s="36"/>
      <c r="Y1690" s="36"/>
      <c r="Z1690" s="36"/>
      <c r="AA1690" s="36"/>
      <c r="AB1690" s="36"/>
      <c r="AC1690" s="36"/>
      <c r="AD1690" s="36"/>
      <c r="AE1690" s="36"/>
      <c r="AF1690" s="36"/>
      <c r="AG1690" s="36"/>
      <c r="AH1690" s="36"/>
      <c r="AI1690" s="36"/>
      <c r="AJ1690" s="36"/>
      <c r="AK1690" s="36"/>
      <c r="AL1690" s="36"/>
    </row>
    <row r="1691" spans="22:38" ht="12" x14ac:dyDescent="0.2">
      <c r="V1691" s="36"/>
      <c r="W1691" s="36"/>
      <c r="X1691" s="36"/>
      <c r="Y1691" s="36"/>
      <c r="Z1691" s="36"/>
      <c r="AA1691" s="36"/>
      <c r="AB1691" s="36"/>
      <c r="AC1691" s="36"/>
      <c r="AD1691" s="36"/>
      <c r="AE1691" s="36"/>
      <c r="AF1691" s="36"/>
      <c r="AG1691" s="36"/>
      <c r="AH1691" s="36"/>
      <c r="AI1691" s="36"/>
      <c r="AJ1691" s="36"/>
      <c r="AK1691" s="36"/>
      <c r="AL1691" s="36"/>
    </row>
    <row r="1692" spans="22:38" ht="12" x14ac:dyDescent="0.2">
      <c r="V1692" s="36"/>
      <c r="W1692" s="36"/>
      <c r="X1692" s="36"/>
      <c r="Y1692" s="36"/>
      <c r="Z1692" s="36"/>
      <c r="AA1692" s="36"/>
      <c r="AB1692" s="36"/>
      <c r="AC1692" s="36"/>
      <c r="AD1692" s="36"/>
      <c r="AE1692" s="36"/>
      <c r="AF1692" s="36"/>
      <c r="AG1692" s="36"/>
      <c r="AH1692" s="36"/>
      <c r="AI1692" s="36"/>
      <c r="AJ1692" s="36"/>
      <c r="AK1692" s="36"/>
      <c r="AL1692" s="36"/>
    </row>
    <row r="1693" spans="22:38" ht="12" x14ac:dyDescent="0.2">
      <c r="V1693" s="36"/>
      <c r="W1693" s="36"/>
      <c r="X1693" s="36"/>
      <c r="Y1693" s="36"/>
      <c r="Z1693" s="36"/>
      <c r="AA1693" s="36"/>
      <c r="AB1693" s="36"/>
      <c r="AC1693" s="36"/>
      <c r="AD1693" s="36"/>
      <c r="AE1693" s="36"/>
      <c r="AF1693" s="36"/>
      <c r="AG1693" s="36"/>
      <c r="AH1693" s="36"/>
      <c r="AI1693" s="36"/>
      <c r="AJ1693" s="36"/>
      <c r="AK1693" s="36"/>
      <c r="AL1693" s="36"/>
    </row>
    <row r="1694" spans="22:38" ht="12" x14ac:dyDescent="0.2">
      <c r="V1694" s="36"/>
      <c r="W1694" s="36"/>
      <c r="X1694" s="36"/>
      <c r="Y1694" s="36"/>
      <c r="Z1694" s="36"/>
      <c r="AA1694" s="36"/>
      <c r="AB1694" s="36"/>
      <c r="AC1694" s="36"/>
      <c r="AD1694" s="36"/>
      <c r="AE1694" s="36"/>
      <c r="AF1694" s="36"/>
      <c r="AG1694" s="36"/>
      <c r="AH1694" s="36"/>
      <c r="AI1694" s="36"/>
      <c r="AJ1694" s="36"/>
      <c r="AK1694" s="36"/>
      <c r="AL1694" s="36"/>
    </row>
    <row r="1695" spans="22:38" ht="12" x14ac:dyDescent="0.2">
      <c r="V1695" s="36"/>
      <c r="W1695" s="36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  <c r="AJ1695" s="36"/>
      <c r="AK1695" s="36"/>
      <c r="AL1695" s="36"/>
    </row>
    <row r="1696" spans="22:38" ht="12" x14ac:dyDescent="0.2">
      <c r="V1696" s="36"/>
      <c r="W1696" s="36"/>
      <c r="X1696" s="36"/>
      <c r="Y1696" s="36"/>
      <c r="Z1696" s="36"/>
      <c r="AA1696" s="36"/>
      <c r="AB1696" s="36"/>
      <c r="AC1696" s="36"/>
      <c r="AD1696" s="36"/>
      <c r="AE1696" s="36"/>
      <c r="AF1696" s="36"/>
      <c r="AG1696" s="36"/>
      <c r="AH1696" s="36"/>
      <c r="AI1696" s="36"/>
      <c r="AJ1696" s="36"/>
      <c r="AK1696" s="36"/>
      <c r="AL1696" s="36"/>
    </row>
    <row r="1697" spans="22:38" ht="12" x14ac:dyDescent="0.2">
      <c r="V1697" s="36"/>
      <c r="W1697" s="36"/>
      <c r="X1697" s="36"/>
      <c r="Y1697" s="36"/>
      <c r="Z1697" s="36"/>
      <c r="AA1697" s="36"/>
      <c r="AB1697" s="36"/>
      <c r="AC1697" s="36"/>
      <c r="AD1697" s="36"/>
      <c r="AE1697" s="36"/>
      <c r="AF1697" s="36"/>
      <c r="AG1697" s="36"/>
      <c r="AH1697" s="36"/>
      <c r="AI1697" s="36"/>
      <c r="AJ1697" s="36"/>
      <c r="AK1697" s="36"/>
      <c r="AL1697" s="36"/>
    </row>
    <row r="1698" spans="22:38" ht="12" x14ac:dyDescent="0.2">
      <c r="V1698" s="36"/>
      <c r="W1698" s="36"/>
      <c r="X1698" s="36"/>
      <c r="Y1698" s="36"/>
      <c r="Z1698" s="36"/>
      <c r="AA1698" s="36"/>
      <c r="AB1698" s="36"/>
      <c r="AC1698" s="36"/>
      <c r="AD1698" s="36"/>
      <c r="AE1698" s="36"/>
      <c r="AF1698" s="36"/>
      <c r="AG1698" s="36"/>
      <c r="AH1698" s="36"/>
      <c r="AI1698" s="36"/>
      <c r="AJ1698" s="36"/>
      <c r="AK1698" s="36"/>
      <c r="AL1698" s="36"/>
    </row>
    <row r="1699" spans="22:38" ht="12" x14ac:dyDescent="0.2">
      <c r="V1699" s="36"/>
      <c r="W1699" s="36"/>
      <c r="X1699" s="36"/>
      <c r="Y1699" s="36"/>
      <c r="Z1699" s="36"/>
      <c r="AA1699" s="36"/>
      <c r="AB1699" s="36"/>
      <c r="AC1699" s="36"/>
      <c r="AD1699" s="36"/>
      <c r="AE1699" s="36"/>
      <c r="AF1699" s="36"/>
      <c r="AG1699" s="36"/>
      <c r="AH1699" s="36"/>
      <c r="AI1699" s="36"/>
      <c r="AJ1699" s="36"/>
      <c r="AK1699" s="36"/>
      <c r="AL1699" s="36"/>
    </row>
    <row r="1700" spans="22:38" ht="12" x14ac:dyDescent="0.2">
      <c r="V1700" s="36"/>
      <c r="W1700" s="36"/>
      <c r="X1700" s="36"/>
      <c r="Y1700" s="36"/>
      <c r="Z1700" s="36"/>
      <c r="AA1700" s="36"/>
      <c r="AB1700" s="36"/>
      <c r="AC1700" s="36"/>
      <c r="AD1700" s="36"/>
      <c r="AE1700" s="36"/>
      <c r="AF1700" s="36"/>
      <c r="AG1700" s="36"/>
      <c r="AH1700" s="36"/>
      <c r="AI1700" s="36"/>
      <c r="AJ1700" s="36"/>
      <c r="AK1700" s="36"/>
      <c r="AL1700" s="36"/>
    </row>
    <row r="1701" spans="22:38" ht="12" x14ac:dyDescent="0.2">
      <c r="V1701" s="36"/>
      <c r="W1701" s="36"/>
      <c r="X1701" s="36"/>
      <c r="Y1701" s="36"/>
      <c r="Z1701" s="36"/>
      <c r="AA1701" s="36"/>
      <c r="AB1701" s="36"/>
      <c r="AC1701" s="36"/>
      <c r="AD1701" s="36"/>
      <c r="AE1701" s="36"/>
      <c r="AF1701" s="36"/>
      <c r="AG1701" s="36"/>
      <c r="AH1701" s="36"/>
      <c r="AI1701" s="36"/>
      <c r="AJ1701" s="36"/>
      <c r="AK1701" s="36"/>
      <c r="AL1701" s="36"/>
    </row>
    <row r="1702" spans="22:38" ht="12" x14ac:dyDescent="0.2">
      <c r="V1702" s="36"/>
      <c r="W1702" s="36"/>
      <c r="X1702" s="36"/>
      <c r="Y1702" s="36"/>
      <c r="Z1702" s="36"/>
      <c r="AA1702" s="36"/>
      <c r="AB1702" s="36"/>
      <c r="AC1702" s="36"/>
      <c r="AD1702" s="36"/>
      <c r="AE1702" s="36"/>
      <c r="AF1702" s="36"/>
      <c r="AG1702" s="36"/>
      <c r="AH1702" s="36"/>
      <c r="AI1702" s="36"/>
      <c r="AJ1702" s="36"/>
      <c r="AK1702" s="36"/>
      <c r="AL1702" s="36"/>
    </row>
    <row r="1703" spans="22:38" ht="12" x14ac:dyDescent="0.2">
      <c r="V1703" s="36"/>
      <c r="W1703" s="36"/>
      <c r="X1703" s="36"/>
      <c r="Y1703" s="36"/>
      <c r="Z1703" s="36"/>
      <c r="AA1703" s="36"/>
      <c r="AB1703" s="36"/>
      <c r="AC1703" s="36"/>
      <c r="AD1703" s="36"/>
      <c r="AE1703" s="36"/>
      <c r="AF1703" s="36"/>
      <c r="AG1703" s="36"/>
      <c r="AH1703" s="36"/>
      <c r="AI1703" s="36"/>
      <c r="AJ1703" s="36"/>
      <c r="AK1703" s="36"/>
      <c r="AL1703" s="36"/>
    </row>
    <row r="1704" spans="22:38" ht="12" x14ac:dyDescent="0.2">
      <c r="V1704" s="36"/>
      <c r="W1704" s="36"/>
      <c r="X1704" s="36"/>
      <c r="Y1704" s="36"/>
      <c r="Z1704" s="36"/>
      <c r="AA1704" s="36"/>
      <c r="AB1704" s="36"/>
      <c r="AC1704" s="36"/>
      <c r="AD1704" s="36"/>
      <c r="AE1704" s="36"/>
      <c r="AF1704" s="36"/>
      <c r="AG1704" s="36"/>
      <c r="AH1704" s="36"/>
      <c r="AI1704" s="36"/>
      <c r="AJ1704" s="36"/>
      <c r="AK1704" s="36"/>
      <c r="AL1704" s="36"/>
    </row>
    <row r="1705" spans="22:38" ht="12" x14ac:dyDescent="0.2">
      <c r="V1705" s="36"/>
      <c r="W1705" s="36"/>
      <c r="X1705" s="36"/>
      <c r="Y1705" s="36"/>
      <c r="Z1705" s="36"/>
      <c r="AA1705" s="36"/>
      <c r="AB1705" s="36"/>
      <c r="AC1705" s="36"/>
      <c r="AD1705" s="36"/>
      <c r="AE1705" s="36"/>
      <c r="AF1705" s="36"/>
      <c r="AG1705" s="36"/>
      <c r="AH1705" s="36"/>
      <c r="AI1705" s="36"/>
      <c r="AJ1705" s="36"/>
      <c r="AK1705" s="36"/>
      <c r="AL1705" s="36"/>
    </row>
    <row r="1706" spans="22:38" ht="12" x14ac:dyDescent="0.2">
      <c r="V1706" s="36"/>
      <c r="W1706" s="36"/>
      <c r="X1706" s="36"/>
      <c r="Y1706" s="36"/>
      <c r="Z1706" s="36"/>
      <c r="AA1706" s="36"/>
      <c r="AB1706" s="36"/>
      <c r="AC1706" s="36"/>
      <c r="AD1706" s="36"/>
      <c r="AE1706" s="36"/>
      <c r="AF1706" s="36"/>
      <c r="AG1706" s="36"/>
      <c r="AH1706" s="36"/>
      <c r="AI1706" s="36"/>
      <c r="AJ1706" s="36"/>
      <c r="AK1706" s="36"/>
      <c r="AL1706" s="36"/>
    </row>
    <row r="1707" spans="22:38" ht="12" x14ac:dyDescent="0.2">
      <c r="V1707" s="36"/>
      <c r="W1707" s="36"/>
      <c r="X1707" s="36"/>
      <c r="Y1707" s="36"/>
      <c r="Z1707" s="36"/>
      <c r="AA1707" s="36"/>
      <c r="AB1707" s="36"/>
      <c r="AC1707" s="36"/>
      <c r="AD1707" s="36"/>
      <c r="AE1707" s="36"/>
      <c r="AF1707" s="36"/>
      <c r="AG1707" s="36"/>
      <c r="AH1707" s="36"/>
      <c r="AI1707" s="36"/>
      <c r="AJ1707" s="36"/>
      <c r="AK1707" s="36"/>
      <c r="AL1707" s="36"/>
    </row>
    <row r="1708" spans="22:38" ht="12" x14ac:dyDescent="0.2">
      <c r="V1708" s="36"/>
      <c r="W1708" s="36"/>
      <c r="X1708" s="36"/>
      <c r="Y1708" s="36"/>
      <c r="Z1708" s="36"/>
      <c r="AA1708" s="36"/>
      <c r="AB1708" s="36"/>
      <c r="AC1708" s="36"/>
      <c r="AD1708" s="36"/>
      <c r="AE1708" s="36"/>
      <c r="AF1708" s="36"/>
      <c r="AG1708" s="36"/>
      <c r="AH1708" s="36"/>
      <c r="AI1708" s="36"/>
      <c r="AJ1708" s="36"/>
      <c r="AK1708" s="36"/>
      <c r="AL1708" s="36"/>
    </row>
    <row r="1709" spans="22:38" ht="12" x14ac:dyDescent="0.2">
      <c r="V1709" s="36"/>
      <c r="W1709" s="36"/>
      <c r="X1709" s="36"/>
      <c r="Y1709" s="36"/>
      <c r="Z1709" s="36"/>
      <c r="AA1709" s="36"/>
      <c r="AB1709" s="36"/>
      <c r="AC1709" s="36"/>
      <c r="AD1709" s="36"/>
      <c r="AE1709" s="36"/>
      <c r="AF1709" s="36"/>
      <c r="AG1709" s="36"/>
      <c r="AH1709" s="36"/>
      <c r="AI1709" s="36"/>
      <c r="AJ1709" s="36"/>
      <c r="AK1709" s="36"/>
      <c r="AL1709" s="36"/>
    </row>
    <row r="1710" spans="22:38" ht="12" x14ac:dyDescent="0.2">
      <c r="V1710" s="36"/>
      <c r="W1710" s="36"/>
      <c r="X1710" s="36"/>
      <c r="Y1710" s="36"/>
      <c r="Z1710" s="36"/>
      <c r="AA1710" s="36"/>
      <c r="AB1710" s="36"/>
      <c r="AC1710" s="36"/>
      <c r="AD1710" s="36"/>
      <c r="AE1710" s="36"/>
      <c r="AF1710" s="36"/>
      <c r="AG1710" s="36"/>
      <c r="AH1710" s="36"/>
      <c r="AI1710" s="36"/>
      <c r="AJ1710" s="36"/>
      <c r="AK1710" s="36"/>
      <c r="AL1710" s="36"/>
    </row>
    <row r="1711" spans="22:38" ht="12" x14ac:dyDescent="0.2">
      <c r="V1711" s="36"/>
      <c r="W1711" s="36"/>
      <c r="X1711" s="36"/>
      <c r="Y1711" s="36"/>
      <c r="Z1711" s="36"/>
      <c r="AA1711" s="36"/>
      <c r="AB1711" s="36"/>
      <c r="AC1711" s="36"/>
      <c r="AD1711" s="36"/>
      <c r="AE1711" s="36"/>
      <c r="AF1711" s="36"/>
      <c r="AG1711" s="36"/>
      <c r="AH1711" s="36"/>
      <c r="AI1711" s="36"/>
      <c r="AJ1711" s="36"/>
      <c r="AK1711" s="36"/>
      <c r="AL1711" s="36"/>
    </row>
    <row r="1712" spans="22:38" ht="12" x14ac:dyDescent="0.2">
      <c r="V1712" s="36"/>
      <c r="W1712" s="36"/>
      <c r="X1712" s="36"/>
      <c r="Y1712" s="36"/>
      <c r="Z1712" s="36"/>
      <c r="AA1712" s="36"/>
      <c r="AB1712" s="36"/>
      <c r="AC1712" s="36"/>
      <c r="AD1712" s="36"/>
      <c r="AE1712" s="36"/>
      <c r="AF1712" s="36"/>
      <c r="AG1712" s="36"/>
      <c r="AH1712" s="36"/>
      <c r="AI1712" s="36"/>
      <c r="AJ1712" s="36"/>
      <c r="AK1712" s="36"/>
      <c r="AL1712" s="36"/>
    </row>
    <row r="1713" spans="22:38" ht="12" x14ac:dyDescent="0.2">
      <c r="V1713" s="36"/>
      <c r="W1713" s="36"/>
      <c r="X1713" s="36"/>
      <c r="Y1713" s="36"/>
      <c r="Z1713" s="36"/>
      <c r="AA1713" s="36"/>
      <c r="AB1713" s="36"/>
      <c r="AC1713" s="36"/>
      <c r="AD1713" s="36"/>
      <c r="AE1713" s="36"/>
      <c r="AF1713" s="36"/>
      <c r="AG1713" s="36"/>
      <c r="AH1713" s="36"/>
      <c r="AI1713" s="36"/>
      <c r="AJ1713" s="36"/>
      <c r="AK1713" s="36"/>
      <c r="AL1713" s="36"/>
    </row>
    <row r="1714" spans="22:38" ht="12" x14ac:dyDescent="0.2">
      <c r="V1714" s="36"/>
      <c r="W1714" s="36"/>
      <c r="X1714" s="36"/>
      <c r="Y1714" s="36"/>
      <c r="Z1714" s="36"/>
      <c r="AA1714" s="36"/>
      <c r="AB1714" s="36"/>
      <c r="AC1714" s="36"/>
      <c r="AD1714" s="36"/>
      <c r="AE1714" s="36"/>
      <c r="AF1714" s="36"/>
      <c r="AG1714" s="36"/>
      <c r="AH1714" s="36"/>
      <c r="AI1714" s="36"/>
      <c r="AJ1714" s="36"/>
      <c r="AK1714" s="36"/>
      <c r="AL1714" s="36"/>
    </row>
    <row r="1715" spans="22:38" ht="12" x14ac:dyDescent="0.2">
      <c r="V1715" s="36"/>
      <c r="W1715" s="36"/>
      <c r="X1715" s="36"/>
      <c r="Y1715" s="36"/>
      <c r="Z1715" s="36"/>
      <c r="AA1715" s="36"/>
      <c r="AB1715" s="36"/>
      <c r="AC1715" s="36"/>
      <c r="AD1715" s="36"/>
      <c r="AE1715" s="36"/>
      <c r="AF1715" s="36"/>
      <c r="AG1715" s="36"/>
      <c r="AH1715" s="36"/>
      <c r="AI1715" s="36"/>
      <c r="AJ1715" s="36"/>
      <c r="AK1715" s="36"/>
      <c r="AL1715" s="36"/>
    </row>
    <row r="1716" spans="22:38" ht="12" x14ac:dyDescent="0.2">
      <c r="V1716" s="36"/>
      <c r="W1716" s="36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  <c r="AJ1716" s="36"/>
      <c r="AK1716" s="36"/>
      <c r="AL1716" s="36"/>
    </row>
    <row r="1717" spans="22:38" ht="12" x14ac:dyDescent="0.2">
      <c r="V1717" s="36"/>
      <c r="W1717" s="36"/>
      <c r="X1717" s="36"/>
      <c r="Y1717" s="36"/>
      <c r="Z1717" s="36"/>
      <c r="AA1717" s="36"/>
      <c r="AB1717" s="36"/>
      <c r="AC1717" s="36"/>
      <c r="AD1717" s="36"/>
      <c r="AE1717" s="36"/>
      <c r="AF1717" s="36"/>
      <c r="AG1717" s="36"/>
      <c r="AH1717" s="36"/>
      <c r="AI1717" s="36"/>
      <c r="AJ1717" s="36"/>
      <c r="AK1717" s="36"/>
      <c r="AL1717" s="36"/>
    </row>
    <row r="1718" spans="22:38" ht="12" x14ac:dyDescent="0.2">
      <c r="V1718" s="36"/>
      <c r="W1718" s="36"/>
      <c r="X1718" s="36"/>
      <c r="Y1718" s="36"/>
      <c r="Z1718" s="36"/>
      <c r="AA1718" s="36"/>
      <c r="AB1718" s="36"/>
      <c r="AC1718" s="36"/>
      <c r="AD1718" s="36"/>
      <c r="AE1718" s="36"/>
      <c r="AF1718" s="36"/>
      <c r="AG1718" s="36"/>
      <c r="AH1718" s="36"/>
      <c r="AI1718" s="36"/>
      <c r="AJ1718" s="36"/>
      <c r="AK1718" s="36"/>
      <c r="AL1718" s="36"/>
    </row>
    <row r="1719" spans="22:38" ht="12" x14ac:dyDescent="0.2">
      <c r="V1719" s="36"/>
      <c r="W1719" s="36"/>
      <c r="X1719" s="36"/>
      <c r="Y1719" s="36"/>
      <c r="Z1719" s="36"/>
      <c r="AA1719" s="36"/>
      <c r="AB1719" s="36"/>
      <c r="AC1719" s="36"/>
      <c r="AD1719" s="36"/>
      <c r="AE1719" s="36"/>
      <c r="AF1719" s="36"/>
      <c r="AG1719" s="36"/>
      <c r="AH1719" s="36"/>
      <c r="AI1719" s="36"/>
      <c r="AJ1719" s="36"/>
      <c r="AK1719" s="36"/>
      <c r="AL1719" s="36"/>
    </row>
    <row r="1720" spans="22:38" ht="12" x14ac:dyDescent="0.2">
      <c r="V1720" s="36"/>
      <c r="W1720" s="36"/>
      <c r="X1720" s="36"/>
      <c r="Y1720" s="36"/>
      <c r="Z1720" s="36"/>
      <c r="AA1720" s="36"/>
      <c r="AB1720" s="36"/>
      <c r="AC1720" s="36"/>
      <c r="AD1720" s="36"/>
      <c r="AE1720" s="36"/>
      <c r="AF1720" s="36"/>
      <c r="AG1720" s="36"/>
      <c r="AH1720" s="36"/>
      <c r="AI1720" s="36"/>
      <c r="AJ1720" s="36"/>
      <c r="AK1720" s="36"/>
      <c r="AL1720" s="36"/>
    </row>
    <row r="1721" spans="22:38" ht="12" x14ac:dyDescent="0.2">
      <c r="V1721" s="36"/>
      <c r="W1721" s="36"/>
      <c r="X1721" s="36"/>
      <c r="Y1721" s="36"/>
      <c r="Z1721" s="36"/>
      <c r="AA1721" s="36"/>
      <c r="AB1721" s="36"/>
      <c r="AC1721" s="36"/>
      <c r="AD1721" s="36"/>
      <c r="AE1721" s="36"/>
      <c r="AF1721" s="36"/>
      <c r="AG1721" s="36"/>
      <c r="AH1721" s="36"/>
      <c r="AI1721" s="36"/>
      <c r="AJ1721" s="36"/>
      <c r="AK1721" s="36"/>
      <c r="AL1721" s="36"/>
    </row>
    <row r="1722" spans="22:38" ht="12" x14ac:dyDescent="0.2">
      <c r="V1722" s="36"/>
      <c r="W1722" s="36"/>
      <c r="X1722" s="36"/>
      <c r="Y1722" s="36"/>
      <c r="Z1722" s="36"/>
      <c r="AA1722" s="36"/>
      <c r="AB1722" s="36"/>
      <c r="AC1722" s="36"/>
      <c r="AD1722" s="36"/>
      <c r="AE1722" s="36"/>
      <c r="AF1722" s="36"/>
      <c r="AG1722" s="36"/>
      <c r="AH1722" s="36"/>
      <c r="AI1722" s="36"/>
      <c r="AJ1722" s="36"/>
      <c r="AK1722" s="36"/>
      <c r="AL1722" s="36"/>
    </row>
    <row r="1723" spans="22:38" ht="12" x14ac:dyDescent="0.2">
      <c r="V1723" s="36"/>
      <c r="W1723" s="36"/>
      <c r="X1723" s="36"/>
      <c r="Y1723" s="36"/>
      <c r="Z1723" s="36"/>
      <c r="AA1723" s="36"/>
      <c r="AB1723" s="36"/>
      <c r="AC1723" s="36"/>
      <c r="AD1723" s="36"/>
      <c r="AE1723" s="36"/>
      <c r="AF1723" s="36"/>
      <c r="AG1723" s="36"/>
      <c r="AH1723" s="36"/>
      <c r="AI1723" s="36"/>
      <c r="AJ1723" s="36"/>
      <c r="AK1723" s="36"/>
      <c r="AL1723" s="36"/>
    </row>
    <row r="1724" spans="22:38" ht="12" x14ac:dyDescent="0.2">
      <c r="V1724" s="36"/>
      <c r="W1724" s="36"/>
      <c r="X1724" s="36"/>
      <c r="Y1724" s="36"/>
      <c r="Z1724" s="36"/>
      <c r="AA1724" s="36"/>
      <c r="AB1724" s="36"/>
      <c r="AC1724" s="36"/>
      <c r="AD1724" s="36"/>
      <c r="AE1724" s="36"/>
      <c r="AF1724" s="36"/>
      <c r="AG1724" s="36"/>
      <c r="AH1724" s="36"/>
      <c r="AI1724" s="36"/>
      <c r="AJ1724" s="36"/>
      <c r="AK1724" s="36"/>
      <c r="AL1724" s="36"/>
    </row>
    <row r="1725" spans="22:38" ht="12" x14ac:dyDescent="0.2">
      <c r="V1725" s="36"/>
      <c r="W1725" s="36"/>
      <c r="X1725" s="36"/>
      <c r="Y1725" s="36"/>
      <c r="Z1725" s="36"/>
      <c r="AA1725" s="36"/>
      <c r="AB1725" s="36"/>
      <c r="AC1725" s="36"/>
      <c r="AD1725" s="36"/>
      <c r="AE1725" s="36"/>
      <c r="AF1725" s="36"/>
      <c r="AG1725" s="36"/>
      <c r="AH1725" s="36"/>
      <c r="AI1725" s="36"/>
      <c r="AJ1725" s="36"/>
      <c r="AK1725" s="36"/>
      <c r="AL1725" s="36"/>
    </row>
    <row r="1726" spans="22:38" ht="12" x14ac:dyDescent="0.2">
      <c r="V1726" s="36"/>
      <c r="W1726" s="36"/>
      <c r="X1726" s="36"/>
      <c r="Y1726" s="36"/>
      <c r="Z1726" s="36"/>
      <c r="AA1726" s="36"/>
      <c r="AB1726" s="36"/>
      <c r="AC1726" s="36"/>
      <c r="AD1726" s="36"/>
      <c r="AE1726" s="36"/>
      <c r="AF1726" s="36"/>
      <c r="AG1726" s="36"/>
      <c r="AH1726" s="36"/>
      <c r="AI1726" s="36"/>
      <c r="AJ1726" s="36"/>
      <c r="AK1726" s="36"/>
      <c r="AL1726" s="36"/>
    </row>
    <row r="1727" spans="22:38" ht="12" x14ac:dyDescent="0.2">
      <c r="V1727" s="36"/>
      <c r="W1727" s="36"/>
      <c r="X1727" s="36"/>
      <c r="Y1727" s="36"/>
      <c r="Z1727" s="36"/>
      <c r="AA1727" s="36"/>
      <c r="AB1727" s="36"/>
      <c r="AC1727" s="36"/>
      <c r="AD1727" s="36"/>
      <c r="AE1727" s="36"/>
      <c r="AF1727" s="36"/>
      <c r="AG1727" s="36"/>
      <c r="AH1727" s="36"/>
      <c r="AI1727" s="36"/>
      <c r="AJ1727" s="36"/>
      <c r="AK1727" s="36"/>
      <c r="AL1727" s="36"/>
    </row>
    <row r="1728" spans="22:38" ht="12" x14ac:dyDescent="0.2">
      <c r="V1728" s="36"/>
      <c r="W1728" s="36"/>
      <c r="X1728" s="36"/>
      <c r="Y1728" s="36"/>
      <c r="Z1728" s="36"/>
      <c r="AA1728" s="36"/>
      <c r="AB1728" s="36"/>
      <c r="AC1728" s="36"/>
      <c r="AD1728" s="36"/>
      <c r="AE1728" s="36"/>
      <c r="AF1728" s="36"/>
      <c r="AG1728" s="36"/>
      <c r="AH1728" s="36"/>
      <c r="AI1728" s="36"/>
      <c r="AJ1728" s="36"/>
      <c r="AK1728" s="36"/>
      <c r="AL1728" s="36"/>
    </row>
    <row r="1729" spans="22:38" ht="12" x14ac:dyDescent="0.2">
      <c r="V1729" s="36"/>
      <c r="W1729" s="36"/>
      <c r="X1729" s="36"/>
      <c r="Y1729" s="36"/>
      <c r="Z1729" s="36"/>
      <c r="AA1729" s="36"/>
      <c r="AB1729" s="36"/>
      <c r="AC1729" s="36"/>
      <c r="AD1729" s="36"/>
      <c r="AE1729" s="36"/>
      <c r="AF1729" s="36"/>
      <c r="AG1729" s="36"/>
      <c r="AH1729" s="36"/>
      <c r="AI1729" s="36"/>
      <c r="AJ1729" s="36"/>
      <c r="AK1729" s="36"/>
      <c r="AL1729" s="36"/>
    </row>
    <row r="1730" spans="22:38" ht="12" x14ac:dyDescent="0.2">
      <c r="V1730" s="36"/>
      <c r="W1730" s="36"/>
      <c r="X1730" s="36"/>
      <c r="Y1730" s="36"/>
      <c r="Z1730" s="36"/>
      <c r="AA1730" s="36"/>
      <c r="AB1730" s="36"/>
      <c r="AC1730" s="36"/>
      <c r="AD1730" s="36"/>
      <c r="AE1730" s="36"/>
      <c r="AF1730" s="36"/>
      <c r="AG1730" s="36"/>
      <c r="AH1730" s="36"/>
      <c r="AI1730" s="36"/>
      <c r="AJ1730" s="36"/>
      <c r="AK1730" s="36"/>
      <c r="AL1730" s="36"/>
    </row>
    <row r="1731" spans="22:38" ht="12" x14ac:dyDescent="0.2">
      <c r="V1731" s="36"/>
      <c r="W1731" s="36"/>
      <c r="X1731" s="36"/>
      <c r="Y1731" s="36"/>
      <c r="Z1731" s="36"/>
      <c r="AA1731" s="36"/>
      <c r="AB1731" s="36"/>
      <c r="AC1731" s="36"/>
      <c r="AD1731" s="36"/>
      <c r="AE1731" s="36"/>
      <c r="AF1731" s="36"/>
      <c r="AG1731" s="36"/>
      <c r="AH1731" s="36"/>
      <c r="AI1731" s="36"/>
      <c r="AJ1731" s="36"/>
      <c r="AK1731" s="36"/>
      <c r="AL1731" s="36"/>
    </row>
    <row r="1732" spans="22:38" ht="12" x14ac:dyDescent="0.2">
      <c r="V1732" s="36"/>
      <c r="W1732" s="36"/>
      <c r="X1732" s="36"/>
      <c r="Y1732" s="36"/>
      <c r="Z1732" s="36"/>
      <c r="AA1732" s="36"/>
      <c r="AB1732" s="36"/>
      <c r="AC1732" s="36"/>
      <c r="AD1732" s="36"/>
      <c r="AE1732" s="36"/>
      <c r="AF1732" s="36"/>
      <c r="AG1732" s="36"/>
      <c r="AH1732" s="36"/>
      <c r="AI1732" s="36"/>
      <c r="AJ1732" s="36"/>
      <c r="AK1732" s="36"/>
      <c r="AL1732" s="36"/>
    </row>
    <row r="1733" spans="22:38" ht="12" x14ac:dyDescent="0.2">
      <c r="V1733" s="36"/>
      <c r="W1733" s="36"/>
      <c r="X1733" s="36"/>
      <c r="Y1733" s="36"/>
      <c r="Z1733" s="36"/>
      <c r="AA1733" s="36"/>
      <c r="AB1733" s="36"/>
      <c r="AC1733" s="36"/>
      <c r="AD1733" s="36"/>
      <c r="AE1733" s="36"/>
      <c r="AF1733" s="36"/>
      <c r="AG1733" s="36"/>
      <c r="AH1733" s="36"/>
      <c r="AI1733" s="36"/>
      <c r="AJ1733" s="36"/>
      <c r="AK1733" s="36"/>
      <c r="AL1733" s="36"/>
    </row>
    <row r="1734" spans="22:38" ht="12" x14ac:dyDescent="0.2">
      <c r="V1734" s="36"/>
      <c r="W1734" s="36"/>
      <c r="X1734" s="36"/>
      <c r="Y1734" s="36"/>
      <c r="Z1734" s="36"/>
      <c r="AA1734" s="36"/>
      <c r="AB1734" s="36"/>
      <c r="AC1734" s="36"/>
      <c r="AD1734" s="36"/>
      <c r="AE1734" s="36"/>
      <c r="AF1734" s="36"/>
      <c r="AG1734" s="36"/>
      <c r="AH1734" s="36"/>
      <c r="AI1734" s="36"/>
      <c r="AJ1734" s="36"/>
      <c r="AK1734" s="36"/>
      <c r="AL1734" s="36"/>
    </row>
    <row r="1735" spans="22:38" ht="12" x14ac:dyDescent="0.2">
      <c r="V1735" s="36"/>
      <c r="W1735" s="36"/>
      <c r="X1735" s="36"/>
      <c r="Y1735" s="36"/>
      <c r="Z1735" s="36"/>
      <c r="AA1735" s="36"/>
      <c r="AB1735" s="36"/>
      <c r="AC1735" s="36"/>
      <c r="AD1735" s="36"/>
      <c r="AE1735" s="36"/>
      <c r="AF1735" s="36"/>
      <c r="AG1735" s="36"/>
      <c r="AH1735" s="36"/>
      <c r="AI1735" s="36"/>
      <c r="AJ1735" s="36"/>
      <c r="AK1735" s="36"/>
      <c r="AL1735" s="36"/>
    </row>
    <row r="1736" spans="22:38" ht="12" x14ac:dyDescent="0.2">
      <c r="V1736" s="36"/>
      <c r="W1736" s="36"/>
      <c r="X1736" s="36"/>
      <c r="Y1736" s="36"/>
      <c r="Z1736" s="36"/>
      <c r="AA1736" s="36"/>
      <c r="AB1736" s="36"/>
      <c r="AC1736" s="36"/>
      <c r="AD1736" s="36"/>
      <c r="AE1736" s="36"/>
      <c r="AF1736" s="36"/>
      <c r="AG1736" s="36"/>
      <c r="AH1736" s="36"/>
      <c r="AI1736" s="36"/>
      <c r="AJ1736" s="36"/>
      <c r="AK1736" s="36"/>
      <c r="AL1736" s="36"/>
    </row>
    <row r="1737" spans="22:38" ht="12" x14ac:dyDescent="0.2">
      <c r="V1737" s="36"/>
      <c r="W1737" s="36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  <c r="AJ1737" s="36"/>
      <c r="AK1737" s="36"/>
      <c r="AL1737" s="36"/>
    </row>
    <row r="1738" spans="22:38" ht="12" x14ac:dyDescent="0.2">
      <c r="V1738" s="36"/>
      <c r="W1738" s="36"/>
      <c r="X1738" s="36"/>
      <c r="Y1738" s="36"/>
      <c r="Z1738" s="36"/>
      <c r="AA1738" s="36"/>
      <c r="AB1738" s="36"/>
      <c r="AC1738" s="36"/>
      <c r="AD1738" s="36"/>
      <c r="AE1738" s="36"/>
      <c r="AF1738" s="36"/>
      <c r="AG1738" s="36"/>
      <c r="AH1738" s="36"/>
      <c r="AI1738" s="36"/>
      <c r="AJ1738" s="36"/>
      <c r="AK1738" s="36"/>
      <c r="AL1738" s="36"/>
    </row>
    <row r="1739" spans="22:38" ht="12" x14ac:dyDescent="0.2">
      <c r="V1739" s="36"/>
      <c r="W1739" s="36"/>
      <c r="X1739" s="36"/>
      <c r="Y1739" s="36"/>
      <c r="Z1739" s="36"/>
      <c r="AA1739" s="36"/>
      <c r="AB1739" s="36"/>
      <c r="AC1739" s="36"/>
      <c r="AD1739" s="36"/>
      <c r="AE1739" s="36"/>
      <c r="AF1739" s="36"/>
      <c r="AG1739" s="36"/>
      <c r="AH1739" s="36"/>
      <c r="AI1739" s="36"/>
      <c r="AJ1739" s="36"/>
      <c r="AK1739" s="36"/>
      <c r="AL1739" s="36"/>
    </row>
    <row r="1740" spans="22:38" ht="12" x14ac:dyDescent="0.2">
      <c r="V1740" s="36"/>
      <c r="W1740" s="36"/>
      <c r="X1740" s="36"/>
      <c r="Y1740" s="36"/>
      <c r="Z1740" s="36"/>
      <c r="AA1740" s="36"/>
      <c r="AB1740" s="36"/>
      <c r="AC1740" s="36"/>
      <c r="AD1740" s="36"/>
      <c r="AE1740" s="36"/>
      <c r="AF1740" s="36"/>
      <c r="AG1740" s="36"/>
      <c r="AH1740" s="36"/>
      <c r="AI1740" s="36"/>
      <c r="AJ1740" s="36"/>
      <c r="AK1740" s="36"/>
      <c r="AL1740" s="36"/>
    </row>
    <row r="1741" spans="22:38" ht="12" x14ac:dyDescent="0.2">
      <c r="V1741" s="36"/>
      <c r="W1741" s="36"/>
      <c r="X1741" s="36"/>
      <c r="Y1741" s="36"/>
      <c r="Z1741" s="36"/>
      <c r="AA1741" s="36"/>
      <c r="AB1741" s="36"/>
      <c r="AC1741" s="36"/>
      <c r="AD1741" s="36"/>
      <c r="AE1741" s="36"/>
      <c r="AF1741" s="36"/>
      <c r="AG1741" s="36"/>
      <c r="AH1741" s="36"/>
      <c r="AI1741" s="36"/>
      <c r="AJ1741" s="36"/>
      <c r="AK1741" s="36"/>
      <c r="AL1741" s="36"/>
    </row>
    <row r="1742" spans="22:38" ht="12" x14ac:dyDescent="0.2">
      <c r="V1742" s="36"/>
      <c r="W1742" s="36"/>
      <c r="X1742" s="36"/>
      <c r="Y1742" s="36"/>
      <c r="Z1742" s="36"/>
      <c r="AA1742" s="36"/>
      <c r="AB1742" s="36"/>
      <c r="AC1742" s="36"/>
      <c r="AD1742" s="36"/>
      <c r="AE1742" s="36"/>
      <c r="AF1742" s="36"/>
      <c r="AG1742" s="36"/>
      <c r="AH1742" s="36"/>
      <c r="AI1742" s="36"/>
      <c r="AJ1742" s="36"/>
      <c r="AK1742" s="36"/>
      <c r="AL1742" s="36"/>
    </row>
    <row r="1743" spans="22:38" ht="12" x14ac:dyDescent="0.2">
      <c r="V1743" s="36"/>
      <c r="W1743" s="36"/>
      <c r="X1743" s="36"/>
      <c r="Y1743" s="36"/>
      <c r="Z1743" s="36"/>
      <c r="AA1743" s="36"/>
      <c r="AB1743" s="36"/>
      <c r="AC1743" s="36"/>
      <c r="AD1743" s="36"/>
      <c r="AE1743" s="36"/>
      <c r="AF1743" s="36"/>
      <c r="AG1743" s="36"/>
      <c r="AH1743" s="36"/>
      <c r="AI1743" s="36"/>
      <c r="AJ1743" s="36"/>
      <c r="AK1743" s="36"/>
      <c r="AL1743" s="36"/>
    </row>
    <row r="1744" spans="22:38" ht="12" x14ac:dyDescent="0.2">
      <c r="V1744" s="36"/>
      <c r="W1744" s="36"/>
      <c r="X1744" s="36"/>
      <c r="Y1744" s="36"/>
      <c r="Z1744" s="36"/>
      <c r="AA1744" s="36"/>
      <c r="AB1744" s="36"/>
      <c r="AC1744" s="36"/>
      <c r="AD1744" s="36"/>
      <c r="AE1744" s="36"/>
      <c r="AF1744" s="36"/>
      <c r="AG1744" s="36"/>
      <c r="AH1744" s="36"/>
      <c r="AI1744" s="36"/>
      <c r="AJ1744" s="36"/>
      <c r="AK1744" s="36"/>
      <c r="AL1744" s="36"/>
    </row>
    <row r="1745" spans="22:38" ht="12" x14ac:dyDescent="0.2">
      <c r="V1745" s="36"/>
      <c r="W1745" s="36"/>
      <c r="X1745" s="36"/>
      <c r="Y1745" s="36"/>
      <c r="Z1745" s="36"/>
      <c r="AA1745" s="36"/>
      <c r="AB1745" s="36"/>
      <c r="AC1745" s="36"/>
      <c r="AD1745" s="36"/>
      <c r="AE1745" s="36"/>
      <c r="AF1745" s="36"/>
      <c r="AG1745" s="36"/>
      <c r="AH1745" s="36"/>
      <c r="AI1745" s="36"/>
      <c r="AJ1745" s="36"/>
      <c r="AK1745" s="36"/>
      <c r="AL1745" s="36"/>
    </row>
    <row r="1746" spans="22:38" ht="12" x14ac:dyDescent="0.2">
      <c r="V1746" s="36"/>
      <c r="W1746" s="36"/>
      <c r="X1746" s="36"/>
      <c r="Y1746" s="36"/>
      <c r="Z1746" s="36"/>
      <c r="AA1746" s="36"/>
      <c r="AB1746" s="36"/>
      <c r="AC1746" s="36"/>
      <c r="AD1746" s="36"/>
      <c r="AE1746" s="36"/>
      <c r="AF1746" s="36"/>
      <c r="AG1746" s="36"/>
      <c r="AH1746" s="36"/>
      <c r="AI1746" s="36"/>
      <c r="AJ1746" s="36"/>
      <c r="AK1746" s="36"/>
      <c r="AL1746" s="36"/>
    </row>
    <row r="1747" spans="22:38" ht="12" x14ac:dyDescent="0.2">
      <c r="V1747" s="36"/>
      <c r="W1747" s="36"/>
      <c r="X1747" s="36"/>
      <c r="Y1747" s="36"/>
      <c r="Z1747" s="36"/>
      <c r="AA1747" s="36"/>
      <c r="AB1747" s="36"/>
      <c r="AC1747" s="36"/>
      <c r="AD1747" s="36"/>
      <c r="AE1747" s="36"/>
      <c r="AF1747" s="36"/>
      <c r="AG1747" s="36"/>
      <c r="AH1747" s="36"/>
      <c r="AI1747" s="36"/>
      <c r="AJ1747" s="36"/>
      <c r="AK1747" s="36"/>
      <c r="AL1747" s="36"/>
    </row>
    <row r="1748" spans="22:38" ht="12" x14ac:dyDescent="0.2">
      <c r="V1748" s="36"/>
      <c r="W1748" s="36"/>
      <c r="X1748" s="36"/>
      <c r="Y1748" s="36"/>
      <c r="Z1748" s="36"/>
      <c r="AA1748" s="36"/>
      <c r="AB1748" s="36"/>
      <c r="AC1748" s="36"/>
      <c r="AD1748" s="36"/>
      <c r="AE1748" s="36"/>
      <c r="AF1748" s="36"/>
      <c r="AG1748" s="36"/>
      <c r="AH1748" s="36"/>
      <c r="AI1748" s="36"/>
      <c r="AJ1748" s="36"/>
      <c r="AK1748" s="36"/>
      <c r="AL1748" s="36"/>
    </row>
    <row r="1749" spans="22:38" ht="12" x14ac:dyDescent="0.2">
      <c r="V1749" s="36"/>
      <c r="W1749" s="36"/>
      <c r="X1749" s="36"/>
      <c r="Y1749" s="36"/>
      <c r="Z1749" s="36"/>
      <c r="AA1749" s="36"/>
      <c r="AB1749" s="36"/>
      <c r="AC1749" s="36"/>
      <c r="AD1749" s="36"/>
      <c r="AE1749" s="36"/>
      <c r="AF1749" s="36"/>
      <c r="AG1749" s="36"/>
      <c r="AH1749" s="36"/>
      <c r="AI1749" s="36"/>
      <c r="AJ1749" s="36"/>
      <c r="AK1749" s="36"/>
      <c r="AL1749" s="36"/>
    </row>
    <row r="1750" spans="22:38" ht="12" x14ac:dyDescent="0.2">
      <c r="V1750" s="36"/>
      <c r="W1750" s="36"/>
      <c r="X1750" s="36"/>
      <c r="Y1750" s="36"/>
      <c r="Z1750" s="36"/>
      <c r="AA1750" s="36"/>
      <c r="AB1750" s="36"/>
      <c r="AC1750" s="36"/>
      <c r="AD1750" s="36"/>
      <c r="AE1750" s="36"/>
      <c r="AF1750" s="36"/>
      <c r="AG1750" s="36"/>
      <c r="AH1750" s="36"/>
      <c r="AI1750" s="36"/>
      <c r="AJ1750" s="36"/>
      <c r="AK1750" s="36"/>
      <c r="AL1750" s="36"/>
    </row>
    <row r="1751" spans="22:38" ht="12" x14ac:dyDescent="0.2">
      <c r="V1751" s="36"/>
      <c r="W1751" s="36"/>
      <c r="X1751" s="36"/>
      <c r="Y1751" s="36"/>
      <c r="Z1751" s="36"/>
      <c r="AA1751" s="36"/>
      <c r="AB1751" s="36"/>
      <c r="AC1751" s="36"/>
      <c r="AD1751" s="36"/>
      <c r="AE1751" s="36"/>
      <c r="AF1751" s="36"/>
      <c r="AG1751" s="36"/>
      <c r="AH1751" s="36"/>
      <c r="AI1751" s="36"/>
      <c r="AJ1751" s="36"/>
      <c r="AK1751" s="36"/>
      <c r="AL1751" s="36"/>
    </row>
    <row r="1752" spans="22:38" ht="12" x14ac:dyDescent="0.2">
      <c r="V1752" s="36"/>
      <c r="W1752" s="36"/>
      <c r="X1752" s="36"/>
      <c r="Y1752" s="36"/>
      <c r="Z1752" s="36"/>
      <c r="AA1752" s="36"/>
      <c r="AB1752" s="36"/>
      <c r="AC1752" s="36"/>
      <c r="AD1752" s="36"/>
      <c r="AE1752" s="36"/>
      <c r="AF1752" s="36"/>
      <c r="AG1752" s="36"/>
      <c r="AH1752" s="36"/>
      <c r="AI1752" s="36"/>
      <c r="AJ1752" s="36"/>
      <c r="AK1752" s="36"/>
      <c r="AL1752" s="36"/>
    </row>
    <row r="1753" spans="22:38" ht="12" x14ac:dyDescent="0.2">
      <c r="V1753" s="36"/>
      <c r="W1753" s="36"/>
      <c r="X1753" s="36"/>
      <c r="Y1753" s="36"/>
      <c r="Z1753" s="36"/>
      <c r="AA1753" s="36"/>
      <c r="AB1753" s="36"/>
      <c r="AC1753" s="36"/>
      <c r="AD1753" s="36"/>
      <c r="AE1753" s="36"/>
      <c r="AF1753" s="36"/>
      <c r="AG1753" s="36"/>
      <c r="AH1753" s="36"/>
      <c r="AI1753" s="36"/>
      <c r="AJ1753" s="36"/>
      <c r="AK1753" s="36"/>
      <c r="AL1753" s="36"/>
    </row>
    <row r="1754" spans="22:38" ht="12" x14ac:dyDescent="0.2">
      <c r="V1754" s="36"/>
      <c r="W1754" s="36"/>
      <c r="X1754" s="36"/>
      <c r="Y1754" s="36"/>
      <c r="Z1754" s="36"/>
      <c r="AA1754" s="36"/>
      <c r="AB1754" s="36"/>
      <c r="AC1754" s="36"/>
      <c r="AD1754" s="36"/>
      <c r="AE1754" s="36"/>
      <c r="AF1754" s="36"/>
      <c r="AG1754" s="36"/>
      <c r="AH1754" s="36"/>
      <c r="AI1754" s="36"/>
      <c r="AJ1754" s="36"/>
      <c r="AK1754" s="36"/>
      <c r="AL1754" s="36"/>
    </row>
    <row r="1755" spans="22:38" ht="12" x14ac:dyDescent="0.2">
      <c r="V1755" s="36"/>
      <c r="W1755" s="36"/>
      <c r="X1755" s="36"/>
      <c r="Y1755" s="36"/>
      <c r="Z1755" s="36"/>
      <c r="AA1755" s="36"/>
      <c r="AB1755" s="36"/>
      <c r="AC1755" s="36"/>
      <c r="AD1755" s="36"/>
      <c r="AE1755" s="36"/>
      <c r="AF1755" s="36"/>
      <c r="AG1755" s="36"/>
      <c r="AH1755" s="36"/>
      <c r="AI1755" s="36"/>
      <c r="AJ1755" s="36"/>
      <c r="AK1755" s="36"/>
      <c r="AL1755" s="36"/>
    </row>
    <row r="1756" spans="22:38" ht="12" x14ac:dyDescent="0.2">
      <c r="V1756" s="36"/>
      <c r="W1756" s="36"/>
      <c r="X1756" s="36"/>
      <c r="Y1756" s="36"/>
      <c r="Z1756" s="36"/>
      <c r="AA1756" s="36"/>
      <c r="AB1756" s="36"/>
      <c r="AC1756" s="36"/>
      <c r="AD1756" s="36"/>
      <c r="AE1756" s="36"/>
      <c r="AF1756" s="36"/>
      <c r="AG1756" s="36"/>
      <c r="AH1756" s="36"/>
      <c r="AI1756" s="36"/>
      <c r="AJ1756" s="36"/>
      <c r="AK1756" s="36"/>
      <c r="AL1756" s="36"/>
    </row>
    <row r="1757" spans="22:38" ht="12" x14ac:dyDescent="0.2">
      <c r="V1757" s="36"/>
      <c r="W1757" s="36"/>
      <c r="X1757" s="36"/>
      <c r="Y1757" s="36"/>
      <c r="Z1757" s="36"/>
      <c r="AA1757" s="36"/>
      <c r="AB1757" s="36"/>
      <c r="AC1757" s="36"/>
      <c r="AD1757" s="36"/>
      <c r="AE1757" s="36"/>
      <c r="AF1757" s="36"/>
      <c r="AG1757" s="36"/>
      <c r="AH1757" s="36"/>
      <c r="AI1757" s="36"/>
      <c r="AJ1757" s="36"/>
      <c r="AK1757" s="36"/>
      <c r="AL1757" s="36"/>
    </row>
    <row r="1758" spans="22:38" ht="12" x14ac:dyDescent="0.2">
      <c r="V1758" s="36"/>
      <c r="W1758" s="36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  <c r="AJ1758" s="36"/>
      <c r="AK1758" s="36"/>
      <c r="AL1758" s="36"/>
    </row>
    <row r="1759" spans="22:38" ht="12" x14ac:dyDescent="0.2">
      <c r="V1759" s="36"/>
      <c r="W1759" s="36"/>
      <c r="X1759" s="36"/>
      <c r="Y1759" s="36"/>
      <c r="Z1759" s="36"/>
      <c r="AA1759" s="36"/>
      <c r="AB1759" s="36"/>
      <c r="AC1759" s="36"/>
      <c r="AD1759" s="36"/>
      <c r="AE1759" s="36"/>
      <c r="AF1759" s="36"/>
      <c r="AG1759" s="36"/>
      <c r="AH1759" s="36"/>
      <c r="AI1759" s="36"/>
      <c r="AJ1759" s="36"/>
      <c r="AK1759" s="36"/>
      <c r="AL1759" s="36"/>
    </row>
    <row r="1760" spans="22:38" ht="12" x14ac:dyDescent="0.2">
      <c r="V1760" s="36"/>
      <c r="W1760" s="36"/>
      <c r="X1760" s="36"/>
      <c r="Y1760" s="36"/>
      <c r="Z1760" s="36"/>
      <c r="AA1760" s="36"/>
      <c r="AB1760" s="36"/>
      <c r="AC1760" s="36"/>
      <c r="AD1760" s="36"/>
      <c r="AE1760" s="36"/>
      <c r="AF1760" s="36"/>
      <c r="AG1760" s="36"/>
      <c r="AH1760" s="36"/>
      <c r="AI1760" s="36"/>
      <c r="AJ1760" s="36"/>
      <c r="AK1760" s="36"/>
      <c r="AL1760" s="36"/>
    </row>
    <row r="1761" spans="22:38" ht="12" x14ac:dyDescent="0.2">
      <c r="V1761" s="36"/>
      <c r="W1761" s="36"/>
      <c r="X1761" s="36"/>
      <c r="Y1761" s="36"/>
      <c r="Z1761" s="36"/>
      <c r="AA1761" s="36"/>
      <c r="AB1761" s="36"/>
      <c r="AC1761" s="36"/>
      <c r="AD1761" s="36"/>
      <c r="AE1761" s="36"/>
      <c r="AF1761" s="36"/>
      <c r="AG1761" s="36"/>
      <c r="AH1761" s="36"/>
      <c r="AI1761" s="36"/>
      <c r="AJ1761" s="36"/>
      <c r="AK1761" s="36"/>
      <c r="AL1761" s="36"/>
    </row>
    <row r="1762" spans="22:38" ht="12" x14ac:dyDescent="0.2">
      <c r="V1762" s="36"/>
      <c r="W1762" s="36"/>
      <c r="X1762" s="36"/>
      <c r="Y1762" s="36"/>
      <c r="Z1762" s="36"/>
      <c r="AA1762" s="36"/>
      <c r="AB1762" s="36"/>
      <c r="AC1762" s="36"/>
      <c r="AD1762" s="36"/>
      <c r="AE1762" s="36"/>
      <c r="AF1762" s="36"/>
      <c r="AG1762" s="36"/>
      <c r="AH1762" s="36"/>
      <c r="AI1762" s="36"/>
      <c r="AJ1762" s="36"/>
      <c r="AK1762" s="36"/>
      <c r="AL1762" s="36"/>
    </row>
    <row r="1763" spans="22:38" ht="12" x14ac:dyDescent="0.2">
      <c r="V1763" s="36"/>
      <c r="W1763" s="36"/>
      <c r="X1763" s="36"/>
      <c r="Y1763" s="36"/>
      <c r="Z1763" s="36"/>
      <c r="AA1763" s="36"/>
      <c r="AB1763" s="36"/>
      <c r="AC1763" s="36"/>
      <c r="AD1763" s="36"/>
      <c r="AE1763" s="36"/>
      <c r="AF1763" s="36"/>
      <c r="AG1763" s="36"/>
      <c r="AH1763" s="36"/>
      <c r="AI1763" s="36"/>
      <c r="AJ1763" s="36"/>
      <c r="AK1763" s="36"/>
      <c r="AL1763" s="36"/>
    </row>
    <row r="1764" spans="22:38" ht="12" x14ac:dyDescent="0.2">
      <c r="V1764" s="36"/>
      <c r="W1764" s="36"/>
      <c r="X1764" s="36"/>
      <c r="Y1764" s="36"/>
      <c r="Z1764" s="36"/>
      <c r="AA1764" s="36"/>
      <c r="AB1764" s="36"/>
      <c r="AC1764" s="36"/>
      <c r="AD1764" s="36"/>
      <c r="AE1764" s="36"/>
      <c r="AF1764" s="36"/>
      <c r="AG1764" s="36"/>
      <c r="AH1764" s="36"/>
      <c r="AI1764" s="36"/>
      <c r="AJ1764" s="36"/>
      <c r="AK1764" s="36"/>
      <c r="AL1764" s="36"/>
    </row>
    <row r="1765" spans="22:38" ht="12" x14ac:dyDescent="0.2">
      <c r="V1765" s="36"/>
      <c r="W1765" s="36"/>
      <c r="X1765" s="36"/>
      <c r="Y1765" s="36"/>
      <c r="Z1765" s="36"/>
      <c r="AA1765" s="36"/>
      <c r="AB1765" s="36"/>
      <c r="AC1765" s="36"/>
      <c r="AD1765" s="36"/>
      <c r="AE1765" s="36"/>
      <c r="AF1765" s="36"/>
      <c r="AG1765" s="36"/>
      <c r="AH1765" s="36"/>
      <c r="AI1765" s="36"/>
      <c r="AJ1765" s="36"/>
      <c r="AK1765" s="36"/>
      <c r="AL1765" s="36"/>
    </row>
    <row r="1766" spans="22:38" ht="12" x14ac:dyDescent="0.2">
      <c r="V1766" s="36"/>
      <c r="W1766" s="36"/>
      <c r="X1766" s="36"/>
      <c r="Y1766" s="36"/>
      <c r="Z1766" s="36"/>
      <c r="AA1766" s="36"/>
      <c r="AB1766" s="36"/>
      <c r="AC1766" s="36"/>
      <c r="AD1766" s="36"/>
      <c r="AE1766" s="36"/>
      <c r="AF1766" s="36"/>
      <c r="AG1766" s="36"/>
      <c r="AH1766" s="36"/>
      <c r="AI1766" s="36"/>
      <c r="AJ1766" s="36"/>
      <c r="AK1766" s="36"/>
      <c r="AL1766" s="36"/>
    </row>
    <row r="1767" spans="22:38" ht="12" x14ac:dyDescent="0.2">
      <c r="V1767" s="36"/>
      <c r="W1767" s="36"/>
      <c r="X1767" s="36"/>
      <c r="Y1767" s="36"/>
      <c r="Z1767" s="36"/>
      <c r="AA1767" s="36"/>
      <c r="AB1767" s="36"/>
      <c r="AC1767" s="36"/>
      <c r="AD1767" s="36"/>
      <c r="AE1767" s="36"/>
      <c r="AF1767" s="36"/>
      <c r="AG1767" s="36"/>
      <c r="AH1767" s="36"/>
      <c r="AI1767" s="36"/>
      <c r="AJ1767" s="36"/>
      <c r="AK1767" s="36"/>
      <c r="AL1767" s="36"/>
    </row>
    <row r="1768" spans="22:38" ht="12" x14ac:dyDescent="0.2">
      <c r="V1768" s="36"/>
      <c r="W1768" s="36"/>
      <c r="X1768" s="36"/>
      <c r="Y1768" s="36"/>
      <c r="Z1768" s="36"/>
      <c r="AA1768" s="36"/>
      <c r="AB1768" s="36"/>
      <c r="AC1768" s="36"/>
      <c r="AD1768" s="36"/>
      <c r="AE1768" s="36"/>
      <c r="AF1768" s="36"/>
      <c r="AG1768" s="36"/>
      <c r="AH1768" s="36"/>
      <c r="AI1768" s="36"/>
      <c r="AJ1768" s="36"/>
      <c r="AK1768" s="36"/>
      <c r="AL1768" s="36"/>
    </row>
    <row r="1769" spans="22:38" ht="12" x14ac:dyDescent="0.2">
      <c r="V1769" s="36"/>
      <c r="W1769" s="36"/>
      <c r="X1769" s="36"/>
      <c r="Y1769" s="36"/>
      <c r="Z1769" s="36"/>
      <c r="AA1769" s="36"/>
      <c r="AB1769" s="36"/>
      <c r="AC1769" s="36"/>
      <c r="AD1769" s="36"/>
      <c r="AE1769" s="36"/>
      <c r="AF1769" s="36"/>
      <c r="AG1769" s="36"/>
      <c r="AH1769" s="36"/>
      <c r="AI1769" s="36"/>
      <c r="AJ1769" s="36"/>
      <c r="AK1769" s="36"/>
      <c r="AL1769" s="36"/>
    </row>
    <row r="1770" spans="22:38" ht="12" x14ac:dyDescent="0.2">
      <c r="V1770" s="36"/>
      <c r="W1770" s="36"/>
      <c r="X1770" s="36"/>
      <c r="Y1770" s="36"/>
      <c r="Z1770" s="36"/>
      <c r="AA1770" s="36"/>
      <c r="AB1770" s="36"/>
      <c r="AC1770" s="36"/>
      <c r="AD1770" s="36"/>
      <c r="AE1770" s="36"/>
      <c r="AF1770" s="36"/>
      <c r="AG1770" s="36"/>
      <c r="AH1770" s="36"/>
      <c r="AI1770" s="36"/>
      <c r="AJ1770" s="36"/>
      <c r="AK1770" s="36"/>
      <c r="AL1770" s="36"/>
    </row>
    <row r="1771" spans="22:38" ht="12" x14ac:dyDescent="0.2">
      <c r="V1771" s="36"/>
      <c r="W1771" s="36"/>
      <c r="X1771" s="36"/>
      <c r="Y1771" s="36"/>
      <c r="Z1771" s="36"/>
      <c r="AA1771" s="36"/>
      <c r="AB1771" s="36"/>
      <c r="AC1771" s="36"/>
      <c r="AD1771" s="36"/>
      <c r="AE1771" s="36"/>
      <c r="AF1771" s="36"/>
      <c r="AG1771" s="36"/>
      <c r="AH1771" s="36"/>
      <c r="AI1771" s="36"/>
      <c r="AJ1771" s="36"/>
      <c r="AK1771" s="36"/>
      <c r="AL1771" s="36"/>
    </row>
    <row r="1772" spans="22:38" ht="12" x14ac:dyDescent="0.2">
      <c r="V1772" s="36"/>
      <c r="W1772" s="36"/>
      <c r="X1772" s="36"/>
      <c r="Y1772" s="36"/>
      <c r="Z1772" s="36"/>
      <c r="AA1772" s="36"/>
      <c r="AB1772" s="36"/>
      <c r="AC1772" s="36"/>
      <c r="AD1772" s="36"/>
      <c r="AE1772" s="36"/>
      <c r="AF1772" s="36"/>
      <c r="AG1772" s="36"/>
      <c r="AH1772" s="36"/>
      <c r="AI1772" s="36"/>
      <c r="AJ1772" s="36"/>
      <c r="AK1772" s="36"/>
      <c r="AL1772" s="36"/>
    </row>
    <row r="1773" spans="22:38" ht="12" x14ac:dyDescent="0.2">
      <c r="V1773" s="36"/>
      <c r="W1773" s="36"/>
      <c r="X1773" s="36"/>
      <c r="Y1773" s="36"/>
      <c r="Z1773" s="36"/>
      <c r="AA1773" s="36"/>
      <c r="AB1773" s="36"/>
      <c r="AC1773" s="36"/>
      <c r="AD1773" s="36"/>
      <c r="AE1773" s="36"/>
      <c r="AF1773" s="36"/>
      <c r="AG1773" s="36"/>
      <c r="AH1773" s="36"/>
      <c r="AI1773" s="36"/>
      <c r="AJ1773" s="36"/>
      <c r="AK1773" s="36"/>
      <c r="AL1773" s="36"/>
    </row>
    <row r="1774" spans="22:38" ht="12" x14ac:dyDescent="0.2">
      <c r="V1774" s="36"/>
      <c r="W1774" s="36"/>
      <c r="X1774" s="36"/>
      <c r="Y1774" s="36"/>
      <c r="Z1774" s="36"/>
      <c r="AA1774" s="36"/>
      <c r="AB1774" s="36"/>
      <c r="AC1774" s="36"/>
      <c r="AD1774" s="36"/>
      <c r="AE1774" s="36"/>
      <c r="AF1774" s="36"/>
      <c r="AG1774" s="36"/>
      <c r="AH1774" s="36"/>
      <c r="AI1774" s="36"/>
      <c r="AJ1774" s="36"/>
      <c r="AK1774" s="36"/>
      <c r="AL1774" s="36"/>
    </row>
    <row r="1775" spans="22:38" ht="12" x14ac:dyDescent="0.2">
      <c r="V1775" s="36"/>
      <c r="W1775" s="36"/>
      <c r="X1775" s="36"/>
      <c r="Y1775" s="36"/>
      <c r="Z1775" s="36"/>
      <c r="AA1775" s="36"/>
      <c r="AB1775" s="36"/>
      <c r="AC1775" s="36"/>
      <c r="AD1775" s="36"/>
      <c r="AE1775" s="36"/>
      <c r="AF1775" s="36"/>
      <c r="AG1775" s="36"/>
      <c r="AH1775" s="36"/>
      <c r="AI1775" s="36"/>
      <c r="AJ1775" s="36"/>
      <c r="AK1775" s="36"/>
      <c r="AL1775" s="36"/>
    </row>
    <row r="1776" spans="22:38" ht="12" x14ac:dyDescent="0.2">
      <c r="V1776" s="36"/>
      <c r="W1776" s="36"/>
      <c r="X1776" s="36"/>
      <c r="Y1776" s="36"/>
      <c r="Z1776" s="36"/>
      <c r="AA1776" s="36"/>
      <c r="AB1776" s="36"/>
      <c r="AC1776" s="36"/>
      <c r="AD1776" s="36"/>
      <c r="AE1776" s="36"/>
      <c r="AF1776" s="36"/>
      <c r="AG1776" s="36"/>
      <c r="AH1776" s="36"/>
      <c r="AI1776" s="36"/>
      <c r="AJ1776" s="36"/>
      <c r="AK1776" s="36"/>
      <c r="AL1776" s="36"/>
    </row>
    <row r="1777" spans="22:38" ht="12" x14ac:dyDescent="0.2">
      <c r="V1777" s="36"/>
      <c r="W1777" s="36"/>
      <c r="X1777" s="36"/>
      <c r="Y1777" s="36"/>
      <c r="Z1777" s="36"/>
      <c r="AA1777" s="36"/>
      <c r="AB1777" s="36"/>
      <c r="AC1777" s="36"/>
      <c r="AD1777" s="36"/>
      <c r="AE1777" s="36"/>
      <c r="AF1777" s="36"/>
      <c r="AG1777" s="36"/>
      <c r="AH1777" s="36"/>
      <c r="AI1777" s="36"/>
      <c r="AJ1777" s="36"/>
      <c r="AK1777" s="36"/>
      <c r="AL1777" s="36"/>
    </row>
    <row r="1778" spans="22:38" ht="12" x14ac:dyDescent="0.2">
      <c r="V1778" s="36"/>
      <c r="W1778" s="36"/>
      <c r="X1778" s="36"/>
      <c r="Y1778" s="36"/>
      <c r="Z1778" s="36"/>
      <c r="AA1778" s="36"/>
      <c r="AB1778" s="36"/>
      <c r="AC1778" s="36"/>
      <c r="AD1778" s="36"/>
      <c r="AE1778" s="36"/>
      <c r="AF1778" s="36"/>
      <c r="AG1778" s="36"/>
      <c r="AH1778" s="36"/>
      <c r="AI1778" s="36"/>
      <c r="AJ1778" s="36"/>
      <c r="AK1778" s="36"/>
      <c r="AL1778" s="36"/>
    </row>
    <row r="1779" spans="22:38" ht="12" x14ac:dyDescent="0.2">
      <c r="V1779" s="36"/>
      <c r="W1779" s="36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  <c r="AJ1779" s="36"/>
      <c r="AK1779" s="36"/>
      <c r="AL1779" s="36"/>
    </row>
    <row r="1780" spans="22:38" ht="12" x14ac:dyDescent="0.2">
      <c r="V1780" s="36"/>
      <c r="W1780" s="36"/>
      <c r="X1780" s="36"/>
      <c r="Y1780" s="36"/>
      <c r="Z1780" s="36"/>
      <c r="AA1780" s="36"/>
      <c r="AB1780" s="36"/>
      <c r="AC1780" s="36"/>
      <c r="AD1780" s="36"/>
      <c r="AE1780" s="36"/>
      <c r="AF1780" s="36"/>
      <c r="AG1780" s="36"/>
      <c r="AH1780" s="36"/>
      <c r="AI1780" s="36"/>
      <c r="AJ1780" s="36"/>
      <c r="AK1780" s="36"/>
      <c r="AL1780" s="36"/>
    </row>
    <row r="1781" spans="22:38" ht="12" x14ac:dyDescent="0.2">
      <c r="V1781" s="36"/>
      <c r="W1781" s="36"/>
      <c r="X1781" s="36"/>
      <c r="Y1781" s="36"/>
      <c r="Z1781" s="36"/>
      <c r="AA1781" s="36"/>
      <c r="AB1781" s="36"/>
      <c r="AC1781" s="36"/>
      <c r="AD1781" s="36"/>
      <c r="AE1781" s="36"/>
      <c r="AF1781" s="36"/>
      <c r="AG1781" s="36"/>
      <c r="AH1781" s="36"/>
      <c r="AI1781" s="36"/>
      <c r="AJ1781" s="36"/>
      <c r="AK1781" s="36"/>
      <c r="AL1781" s="36"/>
    </row>
    <row r="1782" spans="22:38" ht="12" x14ac:dyDescent="0.2">
      <c r="V1782" s="36"/>
      <c r="W1782" s="36"/>
      <c r="X1782" s="36"/>
      <c r="Y1782" s="36"/>
      <c r="Z1782" s="36"/>
      <c r="AA1782" s="36"/>
      <c r="AB1782" s="36"/>
      <c r="AC1782" s="36"/>
      <c r="AD1782" s="36"/>
      <c r="AE1782" s="36"/>
      <c r="AF1782" s="36"/>
      <c r="AG1782" s="36"/>
      <c r="AH1782" s="36"/>
      <c r="AI1782" s="36"/>
      <c r="AJ1782" s="36"/>
      <c r="AK1782" s="36"/>
      <c r="AL1782" s="36"/>
    </row>
    <row r="1783" spans="22:38" ht="12" x14ac:dyDescent="0.2">
      <c r="V1783" s="36"/>
      <c r="W1783" s="36"/>
      <c r="X1783" s="36"/>
      <c r="Y1783" s="36"/>
      <c r="Z1783" s="36"/>
      <c r="AA1783" s="36"/>
      <c r="AB1783" s="36"/>
      <c r="AC1783" s="36"/>
      <c r="AD1783" s="36"/>
      <c r="AE1783" s="36"/>
      <c r="AF1783" s="36"/>
      <c r="AG1783" s="36"/>
      <c r="AH1783" s="36"/>
      <c r="AI1783" s="36"/>
      <c r="AJ1783" s="36"/>
      <c r="AK1783" s="36"/>
      <c r="AL1783" s="36"/>
    </row>
    <row r="1784" spans="22:38" ht="12" x14ac:dyDescent="0.2">
      <c r="V1784" s="36"/>
      <c r="W1784" s="36"/>
      <c r="X1784" s="36"/>
      <c r="Y1784" s="36"/>
      <c r="Z1784" s="36"/>
      <c r="AA1784" s="36"/>
      <c r="AB1784" s="36"/>
      <c r="AC1784" s="36"/>
      <c r="AD1784" s="36"/>
      <c r="AE1784" s="36"/>
      <c r="AF1784" s="36"/>
      <c r="AG1784" s="36"/>
      <c r="AH1784" s="36"/>
      <c r="AI1784" s="36"/>
      <c r="AJ1784" s="36"/>
      <c r="AK1784" s="36"/>
      <c r="AL1784" s="36"/>
    </row>
    <row r="1785" spans="22:38" ht="12" x14ac:dyDescent="0.2">
      <c r="V1785" s="36"/>
      <c r="W1785" s="36"/>
      <c r="X1785" s="36"/>
      <c r="Y1785" s="36"/>
      <c r="Z1785" s="36"/>
      <c r="AA1785" s="36"/>
      <c r="AB1785" s="36"/>
      <c r="AC1785" s="36"/>
      <c r="AD1785" s="36"/>
      <c r="AE1785" s="36"/>
      <c r="AF1785" s="36"/>
      <c r="AG1785" s="36"/>
      <c r="AH1785" s="36"/>
      <c r="AI1785" s="36"/>
      <c r="AJ1785" s="36"/>
      <c r="AK1785" s="36"/>
      <c r="AL1785" s="36"/>
    </row>
    <row r="1786" spans="22:38" ht="12" x14ac:dyDescent="0.2">
      <c r="V1786" s="36"/>
      <c r="W1786" s="36"/>
      <c r="X1786" s="36"/>
      <c r="Y1786" s="36"/>
      <c r="Z1786" s="36"/>
      <c r="AA1786" s="36"/>
      <c r="AB1786" s="36"/>
      <c r="AC1786" s="36"/>
      <c r="AD1786" s="36"/>
      <c r="AE1786" s="36"/>
      <c r="AF1786" s="36"/>
      <c r="AG1786" s="36"/>
      <c r="AH1786" s="36"/>
      <c r="AI1786" s="36"/>
      <c r="AJ1786" s="36"/>
      <c r="AK1786" s="36"/>
      <c r="AL1786" s="36"/>
    </row>
    <row r="1787" spans="22:38" ht="12" x14ac:dyDescent="0.2">
      <c r="V1787" s="36"/>
      <c r="W1787" s="36"/>
      <c r="X1787" s="36"/>
      <c r="Y1787" s="36"/>
      <c r="Z1787" s="36"/>
      <c r="AA1787" s="36"/>
      <c r="AB1787" s="36"/>
      <c r="AC1787" s="36"/>
      <c r="AD1787" s="36"/>
      <c r="AE1787" s="36"/>
      <c r="AF1787" s="36"/>
      <c r="AG1787" s="36"/>
      <c r="AH1787" s="36"/>
      <c r="AI1787" s="36"/>
      <c r="AJ1787" s="36"/>
      <c r="AK1787" s="36"/>
      <c r="AL1787" s="36"/>
    </row>
    <row r="1788" spans="22:38" ht="12" x14ac:dyDescent="0.2">
      <c r="V1788" s="36"/>
      <c r="W1788" s="36"/>
      <c r="X1788" s="36"/>
      <c r="Y1788" s="36"/>
      <c r="Z1788" s="36"/>
      <c r="AA1788" s="36"/>
      <c r="AB1788" s="36"/>
      <c r="AC1788" s="36"/>
      <c r="AD1788" s="36"/>
      <c r="AE1788" s="36"/>
      <c r="AF1788" s="36"/>
      <c r="AG1788" s="36"/>
      <c r="AH1788" s="36"/>
      <c r="AI1788" s="36"/>
      <c r="AJ1788" s="36"/>
      <c r="AK1788" s="36"/>
      <c r="AL1788" s="36"/>
    </row>
    <row r="1789" spans="22:38" ht="12" x14ac:dyDescent="0.2">
      <c r="V1789" s="36"/>
      <c r="W1789" s="36"/>
      <c r="X1789" s="36"/>
      <c r="Y1789" s="36"/>
      <c r="Z1789" s="36"/>
      <c r="AA1789" s="36"/>
      <c r="AB1789" s="36"/>
      <c r="AC1789" s="36"/>
      <c r="AD1789" s="36"/>
      <c r="AE1789" s="36"/>
      <c r="AF1789" s="36"/>
      <c r="AG1789" s="36"/>
      <c r="AH1789" s="36"/>
      <c r="AI1789" s="36"/>
      <c r="AJ1789" s="36"/>
      <c r="AK1789" s="36"/>
      <c r="AL1789" s="36"/>
    </row>
    <row r="1790" spans="22:38" ht="12" x14ac:dyDescent="0.2">
      <c r="V1790" s="36"/>
      <c r="W1790" s="36"/>
      <c r="X1790" s="36"/>
      <c r="Y1790" s="36"/>
      <c r="Z1790" s="36"/>
      <c r="AA1790" s="36"/>
      <c r="AB1790" s="36"/>
      <c r="AC1790" s="36"/>
      <c r="AD1790" s="36"/>
      <c r="AE1790" s="36"/>
      <c r="AF1790" s="36"/>
      <c r="AG1790" s="36"/>
      <c r="AH1790" s="36"/>
      <c r="AI1790" s="36"/>
      <c r="AJ1790" s="36"/>
      <c r="AK1790" s="36"/>
      <c r="AL1790" s="36"/>
    </row>
    <row r="1791" spans="22:38" ht="12" x14ac:dyDescent="0.2">
      <c r="V1791" s="36"/>
      <c r="W1791" s="36"/>
      <c r="X1791" s="36"/>
      <c r="Y1791" s="36"/>
      <c r="Z1791" s="36"/>
      <c r="AA1791" s="36"/>
      <c r="AB1791" s="36"/>
      <c r="AC1791" s="36"/>
      <c r="AD1791" s="36"/>
      <c r="AE1791" s="36"/>
      <c r="AF1791" s="36"/>
      <c r="AG1791" s="36"/>
      <c r="AH1791" s="36"/>
      <c r="AI1791" s="36"/>
      <c r="AJ1791" s="36"/>
      <c r="AK1791" s="36"/>
      <c r="AL1791" s="36"/>
    </row>
    <row r="1792" spans="22:38" ht="12" x14ac:dyDescent="0.2">
      <c r="V1792" s="36"/>
      <c r="W1792" s="36"/>
      <c r="X1792" s="36"/>
      <c r="Y1792" s="36"/>
      <c r="Z1792" s="36"/>
      <c r="AA1792" s="36"/>
      <c r="AB1792" s="36"/>
      <c r="AC1792" s="36"/>
      <c r="AD1792" s="36"/>
      <c r="AE1792" s="36"/>
      <c r="AF1792" s="36"/>
      <c r="AG1792" s="36"/>
      <c r="AH1792" s="36"/>
      <c r="AI1792" s="36"/>
      <c r="AJ1792" s="36"/>
      <c r="AK1792" s="36"/>
      <c r="AL1792" s="36"/>
    </row>
    <row r="1793" spans="22:38" ht="12" x14ac:dyDescent="0.2">
      <c r="V1793" s="36"/>
      <c r="W1793" s="36"/>
      <c r="X1793" s="36"/>
      <c r="Y1793" s="36"/>
      <c r="Z1793" s="36"/>
      <c r="AA1793" s="36"/>
      <c r="AB1793" s="36"/>
      <c r="AC1793" s="36"/>
      <c r="AD1793" s="36"/>
      <c r="AE1793" s="36"/>
      <c r="AF1793" s="36"/>
      <c r="AG1793" s="36"/>
      <c r="AH1793" s="36"/>
      <c r="AI1793" s="36"/>
      <c r="AJ1793" s="36"/>
      <c r="AK1793" s="36"/>
      <c r="AL1793" s="36"/>
    </row>
    <row r="1794" spans="22:38" ht="12" x14ac:dyDescent="0.2">
      <c r="V1794" s="36"/>
      <c r="W1794" s="36"/>
      <c r="X1794" s="36"/>
      <c r="Y1794" s="36"/>
      <c r="Z1794" s="36"/>
      <c r="AA1794" s="36"/>
      <c r="AB1794" s="36"/>
      <c r="AC1794" s="36"/>
      <c r="AD1794" s="36"/>
      <c r="AE1794" s="36"/>
      <c r="AF1794" s="36"/>
      <c r="AG1794" s="36"/>
      <c r="AH1794" s="36"/>
      <c r="AI1794" s="36"/>
      <c r="AJ1794" s="36"/>
      <c r="AK1794" s="36"/>
      <c r="AL1794" s="36"/>
    </row>
    <row r="1795" spans="22:38" ht="12" x14ac:dyDescent="0.2">
      <c r="V1795" s="36"/>
      <c r="W1795" s="36"/>
      <c r="X1795" s="36"/>
      <c r="Y1795" s="36"/>
      <c r="Z1795" s="36"/>
      <c r="AA1795" s="36"/>
      <c r="AB1795" s="36"/>
      <c r="AC1795" s="36"/>
      <c r="AD1795" s="36"/>
      <c r="AE1795" s="36"/>
      <c r="AF1795" s="36"/>
      <c r="AG1795" s="36"/>
      <c r="AH1795" s="36"/>
      <c r="AI1795" s="36"/>
      <c r="AJ1795" s="36"/>
      <c r="AK1795" s="36"/>
      <c r="AL1795" s="36"/>
    </row>
    <row r="1796" spans="22:38" ht="12" x14ac:dyDescent="0.2">
      <c r="V1796" s="36"/>
      <c r="W1796" s="36"/>
      <c r="X1796" s="36"/>
      <c r="Y1796" s="36"/>
      <c r="Z1796" s="36"/>
      <c r="AA1796" s="36"/>
      <c r="AB1796" s="36"/>
      <c r="AC1796" s="36"/>
      <c r="AD1796" s="36"/>
      <c r="AE1796" s="36"/>
      <c r="AF1796" s="36"/>
      <c r="AG1796" s="36"/>
      <c r="AH1796" s="36"/>
      <c r="AI1796" s="36"/>
      <c r="AJ1796" s="36"/>
      <c r="AK1796" s="36"/>
      <c r="AL1796" s="36"/>
    </row>
    <row r="1797" spans="22:38" ht="12" x14ac:dyDescent="0.2">
      <c r="V1797" s="36"/>
      <c r="W1797" s="36"/>
      <c r="X1797" s="36"/>
      <c r="Y1797" s="36"/>
      <c r="Z1797" s="36"/>
      <c r="AA1797" s="36"/>
      <c r="AB1797" s="36"/>
      <c r="AC1797" s="36"/>
      <c r="AD1797" s="36"/>
      <c r="AE1797" s="36"/>
      <c r="AF1797" s="36"/>
      <c r="AG1797" s="36"/>
      <c r="AH1797" s="36"/>
      <c r="AI1797" s="36"/>
      <c r="AJ1797" s="36"/>
      <c r="AK1797" s="36"/>
      <c r="AL1797" s="36"/>
    </row>
    <row r="1798" spans="22:38" ht="12" x14ac:dyDescent="0.2">
      <c r="V1798" s="36"/>
      <c r="W1798" s="36"/>
      <c r="X1798" s="36"/>
      <c r="Y1798" s="36"/>
      <c r="Z1798" s="36"/>
      <c r="AA1798" s="36"/>
      <c r="AB1798" s="36"/>
      <c r="AC1798" s="36"/>
      <c r="AD1798" s="36"/>
      <c r="AE1798" s="36"/>
      <c r="AF1798" s="36"/>
      <c r="AG1798" s="36"/>
      <c r="AH1798" s="36"/>
      <c r="AI1798" s="36"/>
      <c r="AJ1798" s="36"/>
      <c r="AK1798" s="36"/>
      <c r="AL1798" s="36"/>
    </row>
    <row r="1799" spans="22:38" ht="12" x14ac:dyDescent="0.2">
      <c r="V1799" s="36"/>
      <c r="W1799" s="36"/>
      <c r="X1799" s="36"/>
      <c r="Y1799" s="36"/>
      <c r="Z1799" s="36"/>
      <c r="AA1799" s="36"/>
      <c r="AB1799" s="36"/>
      <c r="AC1799" s="36"/>
      <c r="AD1799" s="36"/>
      <c r="AE1799" s="36"/>
      <c r="AF1799" s="36"/>
      <c r="AG1799" s="36"/>
      <c r="AH1799" s="36"/>
      <c r="AI1799" s="36"/>
      <c r="AJ1799" s="36"/>
      <c r="AK1799" s="36"/>
      <c r="AL1799" s="36"/>
    </row>
    <row r="1800" spans="22:38" ht="12" x14ac:dyDescent="0.2">
      <c r="V1800" s="36"/>
      <c r="W1800" s="36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  <c r="AJ1800" s="36"/>
      <c r="AK1800" s="36"/>
      <c r="AL1800" s="36"/>
    </row>
    <row r="1801" spans="22:38" ht="12" x14ac:dyDescent="0.2">
      <c r="V1801" s="36"/>
      <c r="W1801" s="36"/>
      <c r="X1801" s="36"/>
      <c r="Y1801" s="36"/>
      <c r="Z1801" s="36"/>
      <c r="AA1801" s="36"/>
      <c r="AB1801" s="36"/>
      <c r="AC1801" s="36"/>
      <c r="AD1801" s="36"/>
      <c r="AE1801" s="36"/>
      <c r="AF1801" s="36"/>
      <c r="AG1801" s="36"/>
      <c r="AH1801" s="36"/>
      <c r="AI1801" s="36"/>
      <c r="AJ1801" s="36"/>
      <c r="AK1801" s="36"/>
      <c r="AL1801" s="36"/>
    </row>
    <row r="1802" spans="22:38" ht="12" x14ac:dyDescent="0.2">
      <c r="V1802" s="36"/>
      <c r="W1802" s="36"/>
      <c r="X1802" s="36"/>
      <c r="Y1802" s="36"/>
      <c r="Z1802" s="36"/>
      <c r="AA1802" s="36"/>
      <c r="AB1802" s="36"/>
      <c r="AC1802" s="36"/>
      <c r="AD1802" s="36"/>
      <c r="AE1802" s="36"/>
      <c r="AF1802" s="36"/>
      <c r="AG1802" s="36"/>
      <c r="AH1802" s="36"/>
      <c r="AI1802" s="36"/>
      <c r="AJ1802" s="36"/>
      <c r="AK1802" s="36"/>
      <c r="AL1802" s="36"/>
    </row>
    <row r="1803" spans="22:38" ht="12" x14ac:dyDescent="0.2">
      <c r="V1803" s="36"/>
      <c r="W1803" s="36"/>
      <c r="X1803" s="36"/>
      <c r="Y1803" s="36"/>
      <c r="Z1803" s="36"/>
      <c r="AA1803" s="36"/>
      <c r="AB1803" s="36"/>
      <c r="AC1803" s="36"/>
      <c r="AD1803" s="36"/>
      <c r="AE1803" s="36"/>
      <c r="AF1803" s="36"/>
      <c r="AG1803" s="36"/>
      <c r="AH1803" s="36"/>
      <c r="AI1803" s="36"/>
      <c r="AJ1803" s="36"/>
      <c r="AK1803" s="36"/>
      <c r="AL1803" s="36"/>
    </row>
    <row r="1804" spans="22:38" ht="12" x14ac:dyDescent="0.2">
      <c r="V1804" s="36"/>
      <c r="W1804" s="36"/>
      <c r="X1804" s="36"/>
      <c r="Y1804" s="36"/>
      <c r="Z1804" s="36"/>
      <c r="AA1804" s="36"/>
      <c r="AB1804" s="36"/>
      <c r="AC1804" s="36"/>
      <c r="AD1804" s="36"/>
      <c r="AE1804" s="36"/>
      <c r="AF1804" s="36"/>
      <c r="AG1804" s="36"/>
      <c r="AH1804" s="36"/>
      <c r="AI1804" s="36"/>
      <c r="AJ1804" s="36"/>
      <c r="AK1804" s="36"/>
      <c r="AL1804" s="36"/>
    </row>
    <row r="1805" spans="22:38" ht="12" x14ac:dyDescent="0.2">
      <c r="V1805" s="36"/>
      <c r="W1805" s="36"/>
      <c r="X1805" s="36"/>
      <c r="Y1805" s="36"/>
      <c r="Z1805" s="36"/>
      <c r="AA1805" s="36"/>
      <c r="AB1805" s="36"/>
      <c r="AC1805" s="36"/>
      <c r="AD1805" s="36"/>
      <c r="AE1805" s="36"/>
      <c r="AF1805" s="36"/>
      <c r="AG1805" s="36"/>
      <c r="AH1805" s="36"/>
      <c r="AI1805" s="36"/>
      <c r="AJ1805" s="36"/>
      <c r="AK1805" s="36"/>
      <c r="AL1805" s="36"/>
    </row>
    <row r="1806" spans="22:38" ht="12" x14ac:dyDescent="0.2">
      <c r="V1806" s="36"/>
      <c r="W1806" s="36"/>
      <c r="X1806" s="36"/>
      <c r="Y1806" s="36"/>
      <c r="Z1806" s="36"/>
      <c r="AA1806" s="36"/>
      <c r="AB1806" s="36"/>
      <c r="AC1806" s="36"/>
      <c r="AD1806" s="36"/>
      <c r="AE1806" s="36"/>
      <c r="AF1806" s="36"/>
      <c r="AG1806" s="36"/>
      <c r="AH1806" s="36"/>
      <c r="AI1806" s="36"/>
      <c r="AJ1806" s="36"/>
      <c r="AK1806" s="36"/>
      <c r="AL1806" s="36"/>
    </row>
    <row r="1807" spans="22:38" ht="12" x14ac:dyDescent="0.2">
      <c r="V1807" s="36"/>
      <c r="W1807" s="36"/>
      <c r="X1807" s="36"/>
      <c r="Y1807" s="36"/>
      <c r="Z1807" s="36"/>
      <c r="AA1807" s="36"/>
      <c r="AB1807" s="36"/>
      <c r="AC1807" s="36"/>
      <c r="AD1807" s="36"/>
      <c r="AE1807" s="36"/>
      <c r="AF1807" s="36"/>
      <c r="AG1807" s="36"/>
      <c r="AH1807" s="36"/>
      <c r="AI1807" s="36"/>
      <c r="AJ1807" s="36"/>
      <c r="AK1807" s="36"/>
      <c r="AL1807" s="36"/>
    </row>
    <row r="1808" spans="22:38" ht="12" x14ac:dyDescent="0.2">
      <c r="V1808" s="36"/>
      <c r="W1808" s="36"/>
      <c r="X1808" s="36"/>
      <c r="Y1808" s="36"/>
      <c r="Z1808" s="36"/>
      <c r="AA1808" s="36"/>
      <c r="AB1808" s="36"/>
      <c r="AC1808" s="36"/>
      <c r="AD1808" s="36"/>
      <c r="AE1808" s="36"/>
      <c r="AF1808" s="36"/>
      <c r="AG1808" s="36"/>
      <c r="AH1808" s="36"/>
      <c r="AI1808" s="36"/>
      <c r="AJ1808" s="36"/>
      <c r="AK1808" s="36"/>
      <c r="AL1808" s="36"/>
    </row>
    <row r="1809" spans="22:38" ht="12" x14ac:dyDescent="0.2">
      <c r="V1809" s="36"/>
      <c r="W1809" s="36"/>
      <c r="X1809" s="36"/>
      <c r="Y1809" s="36"/>
      <c r="Z1809" s="36"/>
      <c r="AA1809" s="36"/>
      <c r="AB1809" s="36"/>
      <c r="AC1809" s="36"/>
      <c r="AD1809" s="36"/>
      <c r="AE1809" s="36"/>
      <c r="AF1809" s="36"/>
      <c r="AG1809" s="36"/>
      <c r="AH1809" s="36"/>
      <c r="AI1809" s="36"/>
      <c r="AJ1809" s="36"/>
      <c r="AK1809" s="36"/>
      <c r="AL1809" s="36"/>
    </row>
    <row r="1810" spans="22:38" ht="12" x14ac:dyDescent="0.2">
      <c r="V1810" s="36"/>
      <c r="W1810" s="36"/>
      <c r="X1810" s="36"/>
      <c r="Y1810" s="36"/>
      <c r="Z1810" s="36"/>
      <c r="AA1810" s="36"/>
      <c r="AB1810" s="36"/>
      <c r="AC1810" s="36"/>
      <c r="AD1810" s="36"/>
      <c r="AE1810" s="36"/>
      <c r="AF1810" s="36"/>
      <c r="AG1810" s="36"/>
      <c r="AH1810" s="36"/>
      <c r="AI1810" s="36"/>
      <c r="AJ1810" s="36"/>
      <c r="AK1810" s="36"/>
      <c r="AL1810" s="36"/>
    </row>
    <row r="1811" spans="22:38" ht="12" x14ac:dyDescent="0.2">
      <c r="V1811" s="36"/>
      <c r="W1811" s="36"/>
      <c r="X1811" s="36"/>
      <c r="Y1811" s="36"/>
      <c r="Z1811" s="36"/>
      <c r="AA1811" s="36"/>
      <c r="AB1811" s="36"/>
      <c r="AC1811" s="36"/>
      <c r="AD1811" s="36"/>
      <c r="AE1811" s="36"/>
      <c r="AF1811" s="36"/>
      <c r="AG1811" s="36"/>
      <c r="AH1811" s="36"/>
      <c r="AI1811" s="36"/>
      <c r="AJ1811" s="36"/>
      <c r="AK1811" s="36"/>
      <c r="AL1811" s="36"/>
    </row>
    <row r="1812" spans="22:38" ht="12" x14ac:dyDescent="0.2">
      <c r="V1812" s="36"/>
      <c r="W1812" s="36"/>
      <c r="X1812" s="36"/>
      <c r="Y1812" s="36"/>
      <c r="Z1812" s="36"/>
      <c r="AA1812" s="36"/>
      <c r="AB1812" s="36"/>
      <c r="AC1812" s="36"/>
      <c r="AD1812" s="36"/>
      <c r="AE1812" s="36"/>
      <c r="AF1812" s="36"/>
      <c r="AG1812" s="36"/>
      <c r="AH1812" s="36"/>
      <c r="AI1812" s="36"/>
      <c r="AJ1812" s="36"/>
      <c r="AK1812" s="36"/>
      <c r="AL1812" s="36"/>
    </row>
    <row r="1813" spans="22:38" ht="12" x14ac:dyDescent="0.2">
      <c r="V1813" s="36"/>
      <c r="W1813" s="36"/>
      <c r="X1813" s="36"/>
      <c r="Y1813" s="36"/>
      <c r="Z1813" s="36"/>
      <c r="AA1813" s="36"/>
      <c r="AB1813" s="36"/>
      <c r="AC1813" s="36"/>
      <c r="AD1813" s="36"/>
      <c r="AE1813" s="36"/>
      <c r="AF1813" s="36"/>
      <c r="AG1813" s="36"/>
      <c r="AH1813" s="36"/>
      <c r="AI1813" s="36"/>
      <c r="AJ1813" s="36"/>
      <c r="AK1813" s="36"/>
      <c r="AL1813" s="36"/>
    </row>
    <row r="1814" spans="22:38" ht="12" x14ac:dyDescent="0.2">
      <c r="V1814" s="36"/>
      <c r="W1814" s="36"/>
      <c r="X1814" s="36"/>
      <c r="Y1814" s="36"/>
      <c r="Z1814" s="36"/>
      <c r="AA1814" s="36"/>
      <c r="AB1814" s="36"/>
      <c r="AC1814" s="36"/>
      <c r="AD1814" s="36"/>
      <c r="AE1814" s="36"/>
      <c r="AF1814" s="36"/>
      <c r="AG1814" s="36"/>
      <c r="AH1814" s="36"/>
      <c r="AI1814" s="36"/>
      <c r="AJ1814" s="36"/>
      <c r="AK1814" s="36"/>
      <c r="AL1814" s="36"/>
    </row>
    <row r="1815" spans="22:38" ht="12" x14ac:dyDescent="0.2">
      <c r="V1815" s="36"/>
      <c r="W1815" s="36"/>
      <c r="X1815" s="36"/>
      <c r="Y1815" s="36"/>
      <c r="Z1815" s="36"/>
      <c r="AA1815" s="36"/>
      <c r="AB1815" s="36"/>
      <c r="AC1815" s="36"/>
      <c r="AD1815" s="36"/>
      <c r="AE1815" s="36"/>
      <c r="AF1815" s="36"/>
      <c r="AG1815" s="36"/>
      <c r="AH1815" s="36"/>
      <c r="AI1815" s="36"/>
      <c r="AJ1815" s="36"/>
      <c r="AK1815" s="36"/>
      <c r="AL1815" s="36"/>
    </row>
    <row r="1816" spans="22:38" ht="12" x14ac:dyDescent="0.2">
      <c r="V1816" s="36"/>
      <c r="W1816" s="36"/>
      <c r="X1816" s="36"/>
      <c r="Y1816" s="36"/>
      <c r="Z1816" s="36"/>
      <c r="AA1816" s="36"/>
      <c r="AB1816" s="36"/>
      <c r="AC1816" s="36"/>
      <c r="AD1816" s="36"/>
      <c r="AE1816" s="36"/>
      <c r="AF1816" s="36"/>
      <c r="AG1816" s="36"/>
      <c r="AH1816" s="36"/>
      <c r="AI1816" s="36"/>
      <c r="AJ1816" s="36"/>
      <c r="AK1816" s="36"/>
      <c r="AL1816" s="36"/>
    </row>
    <row r="1817" spans="22:38" ht="12" x14ac:dyDescent="0.2">
      <c r="V1817" s="36"/>
      <c r="W1817" s="36"/>
      <c r="X1817" s="36"/>
      <c r="Y1817" s="36"/>
      <c r="Z1817" s="36"/>
      <c r="AA1817" s="36"/>
      <c r="AB1817" s="36"/>
      <c r="AC1817" s="36"/>
      <c r="AD1817" s="36"/>
      <c r="AE1817" s="36"/>
      <c r="AF1817" s="36"/>
      <c r="AG1817" s="36"/>
      <c r="AH1817" s="36"/>
      <c r="AI1817" s="36"/>
      <c r="AJ1817" s="36"/>
      <c r="AK1817" s="36"/>
      <c r="AL1817" s="36"/>
    </row>
    <row r="1818" spans="22:38" ht="12" x14ac:dyDescent="0.2">
      <c r="V1818" s="36"/>
      <c r="W1818" s="36"/>
      <c r="X1818" s="36"/>
      <c r="Y1818" s="36"/>
      <c r="Z1818" s="36"/>
      <c r="AA1818" s="36"/>
      <c r="AB1818" s="36"/>
      <c r="AC1818" s="36"/>
      <c r="AD1818" s="36"/>
      <c r="AE1818" s="36"/>
      <c r="AF1818" s="36"/>
      <c r="AG1818" s="36"/>
      <c r="AH1818" s="36"/>
      <c r="AI1818" s="36"/>
      <c r="AJ1818" s="36"/>
      <c r="AK1818" s="36"/>
      <c r="AL1818" s="36"/>
    </row>
    <row r="1819" spans="22:38" ht="12" x14ac:dyDescent="0.2">
      <c r="V1819" s="36"/>
      <c r="W1819" s="36"/>
      <c r="X1819" s="36"/>
      <c r="Y1819" s="36"/>
      <c r="Z1819" s="36"/>
      <c r="AA1819" s="36"/>
      <c r="AB1819" s="36"/>
      <c r="AC1819" s="36"/>
      <c r="AD1819" s="36"/>
      <c r="AE1819" s="36"/>
      <c r="AF1819" s="36"/>
      <c r="AG1819" s="36"/>
      <c r="AH1819" s="36"/>
      <c r="AI1819" s="36"/>
      <c r="AJ1819" s="36"/>
      <c r="AK1819" s="36"/>
      <c r="AL1819" s="36"/>
    </row>
    <row r="1820" spans="22:38" ht="12" x14ac:dyDescent="0.2">
      <c r="V1820" s="36"/>
      <c r="W1820" s="36"/>
      <c r="X1820" s="36"/>
      <c r="Y1820" s="36"/>
      <c r="Z1820" s="36"/>
      <c r="AA1820" s="36"/>
      <c r="AB1820" s="36"/>
      <c r="AC1820" s="36"/>
      <c r="AD1820" s="36"/>
      <c r="AE1820" s="36"/>
      <c r="AF1820" s="36"/>
      <c r="AG1820" s="36"/>
      <c r="AH1820" s="36"/>
      <c r="AI1820" s="36"/>
      <c r="AJ1820" s="36"/>
      <c r="AK1820" s="36"/>
      <c r="AL1820" s="36"/>
    </row>
    <row r="1821" spans="22:38" ht="12" x14ac:dyDescent="0.2">
      <c r="V1821" s="36"/>
      <c r="W1821" s="36"/>
      <c r="X1821" s="36"/>
      <c r="Y1821" s="36"/>
      <c r="Z1821" s="36"/>
      <c r="AA1821" s="36"/>
      <c r="AB1821" s="36"/>
      <c r="AC1821" s="36"/>
      <c r="AD1821" s="36"/>
      <c r="AE1821" s="36"/>
      <c r="AF1821" s="36"/>
      <c r="AG1821" s="36"/>
      <c r="AH1821" s="36"/>
      <c r="AI1821" s="36"/>
      <c r="AJ1821" s="36"/>
      <c r="AK1821" s="36"/>
      <c r="AL1821" s="36"/>
    </row>
    <row r="1822" spans="22:38" ht="12" x14ac:dyDescent="0.2">
      <c r="V1822" s="36"/>
      <c r="W1822" s="36"/>
      <c r="X1822" s="36"/>
      <c r="Y1822" s="36"/>
      <c r="Z1822" s="36"/>
      <c r="AA1822" s="36"/>
      <c r="AB1822" s="36"/>
      <c r="AC1822" s="36"/>
      <c r="AD1822" s="36"/>
      <c r="AE1822" s="36"/>
      <c r="AF1822" s="36"/>
      <c r="AG1822" s="36"/>
      <c r="AH1822" s="36"/>
      <c r="AI1822" s="36"/>
      <c r="AJ1822" s="36"/>
      <c r="AK1822" s="36"/>
      <c r="AL1822" s="36"/>
    </row>
    <row r="1823" spans="22:38" ht="12" x14ac:dyDescent="0.2">
      <c r="V1823" s="36"/>
      <c r="W1823" s="36"/>
      <c r="X1823" s="36"/>
      <c r="Y1823" s="36"/>
      <c r="Z1823" s="36"/>
      <c r="AA1823" s="36"/>
      <c r="AB1823" s="36"/>
      <c r="AC1823" s="36"/>
      <c r="AD1823" s="36"/>
      <c r="AE1823" s="36"/>
      <c r="AF1823" s="36"/>
      <c r="AG1823" s="36"/>
      <c r="AH1823" s="36"/>
      <c r="AI1823" s="36"/>
      <c r="AJ1823" s="36"/>
      <c r="AK1823" s="36"/>
      <c r="AL1823" s="36"/>
    </row>
    <row r="1824" spans="22:38" ht="12" x14ac:dyDescent="0.2">
      <c r="V1824" s="36"/>
      <c r="W1824" s="36"/>
      <c r="X1824" s="36"/>
      <c r="Y1824" s="36"/>
      <c r="Z1824" s="36"/>
      <c r="AA1824" s="36"/>
      <c r="AB1824" s="36"/>
      <c r="AC1824" s="36"/>
      <c r="AD1824" s="36"/>
      <c r="AE1824" s="36"/>
      <c r="AF1824" s="36"/>
      <c r="AG1824" s="36"/>
      <c r="AH1824" s="36"/>
      <c r="AI1824" s="36"/>
      <c r="AJ1824" s="36"/>
      <c r="AK1824" s="36"/>
      <c r="AL1824" s="36"/>
    </row>
    <row r="1825" spans="22:38" ht="12" x14ac:dyDescent="0.2">
      <c r="V1825" s="36"/>
      <c r="W1825" s="36"/>
      <c r="X1825" s="36"/>
      <c r="Y1825" s="36"/>
      <c r="Z1825" s="36"/>
      <c r="AA1825" s="36"/>
      <c r="AB1825" s="36"/>
      <c r="AC1825" s="36"/>
      <c r="AD1825" s="36"/>
      <c r="AE1825" s="36"/>
      <c r="AF1825" s="36"/>
      <c r="AG1825" s="36"/>
      <c r="AH1825" s="36"/>
      <c r="AI1825" s="36"/>
      <c r="AJ1825" s="36"/>
      <c r="AK1825" s="36"/>
      <c r="AL1825" s="36"/>
    </row>
    <row r="1826" spans="22:38" ht="12" x14ac:dyDescent="0.2">
      <c r="V1826" s="36"/>
      <c r="W1826" s="36"/>
      <c r="X1826" s="36"/>
      <c r="Y1826" s="36"/>
      <c r="Z1826" s="36"/>
      <c r="AA1826" s="36"/>
      <c r="AB1826" s="36"/>
      <c r="AC1826" s="36"/>
      <c r="AD1826" s="36"/>
      <c r="AE1826" s="36"/>
      <c r="AF1826" s="36"/>
      <c r="AG1826" s="36"/>
      <c r="AH1826" s="36"/>
      <c r="AI1826" s="36"/>
      <c r="AJ1826" s="36"/>
      <c r="AK1826" s="36"/>
      <c r="AL1826" s="36"/>
    </row>
    <row r="1827" spans="22:38" ht="12" x14ac:dyDescent="0.2">
      <c r="V1827" s="36"/>
      <c r="W1827" s="36"/>
      <c r="X1827" s="36"/>
      <c r="Y1827" s="36"/>
      <c r="Z1827" s="36"/>
      <c r="AA1827" s="36"/>
      <c r="AB1827" s="36"/>
      <c r="AC1827" s="36"/>
      <c r="AD1827" s="36"/>
      <c r="AE1827" s="36"/>
      <c r="AF1827" s="36"/>
      <c r="AG1827" s="36"/>
      <c r="AH1827" s="36"/>
      <c r="AI1827" s="36"/>
      <c r="AJ1827" s="36"/>
      <c r="AK1827" s="36"/>
      <c r="AL1827" s="36"/>
    </row>
    <row r="1828" spans="22:38" ht="12" x14ac:dyDescent="0.2">
      <c r="V1828" s="36"/>
      <c r="W1828" s="36"/>
      <c r="X1828" s="36"/>
      <c r="Y1828" s="36"/>
      <c r="Z1828" s="36"/>
      <c r="AA1828" s="36"/>
      <c r="AB1828" s="36"/>
      <c r="AC1828" s="36"/>
      <c r="AD1828" s="36"/>
      <c r="AE1828" s="36"/>
      <c r="AF1828" s="36"/>
      <c r="AG1828" s="36"/>
      <c r="AH1828" s="36"/>
      <c r="AI1828" s="36"/>
      <c r="AJ1828" s="36"/>
      <c r="AK1828" s="36"/>
      <c r="AL1828" s="36"/>
    </row>
    <row r="1829" spans="22:38" ht="12" x14ac:dyDescent="0.2">
      <c r="V1829" s="36"/>
      <c r="W1829" s="36"/>
      <c r="X1829" s="36"/>
      <c r="Y1829" s="36"/>
      <c r="Z1829" s="36"/>
      <c r="AA1829" s="36"/>
      <c r="AB1829" s="36"/>
      <c r="AC1829" s="36"/>
      <c r="AD1829" s="36"/>
      <c r="AE1829" s="36"/>
      <c r="AF1829" s="36"/>
      <c r="AG1829" s="36"/>
      <c r="AH1829" s="36"/>
      <c r="AI1829" s="36"/>
      <c r="AJ1829" s="36"/>
      <c r="AK1829" s="36"/>
      <c r="AL1829" s="36"/>
    </row>
    <row r="1830" spans="22:38" ht="12" x14ac:dyDescent="0.2">
      <c r="V1830" s="36"/>
      <c r="W1830" s="36"/>
      <c r="X1830" s="36"/>
      <c r="Y1830" s="36"/>
      <c r="Z1830" s="36"/>
      <c r="AA1830" s="36"/>
      <c r="AB1830" s="36"/>
      <c r="AC1830" s="36"/>
      <c r="AD1830" s="36"/>
      <c r="AE1830" s="36"/>
      <c r="AF1830" s="36"/>
      <c r="AG1830" s="36"/>
      <c r="AH1830" s="36"/>
      <c r="AI1830" s="36"/>
      <c r="AJ1830" s="36"/>
      <c r="AK1830" s="36"/>
      <c r="AL1830" s="36"/>
    </row>
    <row r="1831" spans="22:38" ht="12" x14ac:dyDescent="0.2">
      <c r="V1831" s="36"/>
      <c r="W1831" s="36"/>
      <c r="X1831" s="36"/>
      <c r="Y1831" s="36"/>
      <c r="Z1831" s="36"/>
      <c r="AA1831" s="36"/>
      <c r="AB1831" s="36"/>
      <c r="AC1831" s="36"/>
      <c r="AD1831" s="36"/>
      <c r="AE1831" s="36"/>
      <c r="AF1831" s="36"/>
      <c r="AG1831" s="36"/>
      <c r="AH1831" s="36"/>
      <c r="AI1831" s="36"/>
      <c r="AJ1831" s="36"/>
      <c r="AK1831" s="36"/>
      <c r="AL1831" s="36"/>
    </row>
    <row r="1832" spans="22:38" ht="12" x14ac:dyDescent="0.2">
      <c r="V1832" s="36"/>
      <c r="W1832" s="36"/>
      <c r="X1832" s="36"/>
      <c r="Y1832" s="36"/>
      <c r="Z1832" s="36"/>
      <c r="AA1832" s="36"/>
      <c r="AB1832" s="36"/>
      <c r="AC1832" s="36"/>
      <c r="AD1832" s="36"/>
      <c r="AE1832" s="36"/>
      <c r="AF1832" s="36"/>
      <c r="AG1832" s="36"/>
      <c r="AH1832" s="36"/>
      <c r="AI1832" s="36"/>
      <c r="AJ1832" s="36"/>
      <c r="AK1832" s="36"/>
      <c r="AL1832" s="36"/>
    </row>
    <row r="1833" spans="22:38" ht="12" x14ac:dyDescent="0.2">
      <c r="V1833" s="36"/>
      <c r="W1833" s="36"/>
      <c r="X1833" s="36"/>
      <c r="Y1833" s="36"/>
      <c r="Z1833" s="36"/>
      <c r="AA1833" s="36"/>
      <c r="AB1833" s="36"/>
      <c r="AC1833" s="36"/>
      <c r="AD1833" s="36"/>
      <c r="AE1833" s="36"/>
      <c r="AF1833" s="36"/>
      <c r="AG1833" s="36"/>
      <c r="AH1833" s="36"/>
      <c r="AI1833" s="36"/>
      <c r="AJ1833" s="36"/>
      <c r="AK1833" s="36"/>
      <c r="AL1833" s="36"/>
    </row>
    <row r="1834" spans="22:38" ht="12" x14ac:dyDescent="0.2">
      <c r="V1834" s="36"/>
      <c r="W1834" s="36"/>
      <c r="X1834" s="36"/>
      <c r="Y1834" s="36"/>
      <c r="Z1834" s="36"/>
      <c r="AA1834" s="36"/>
      <c r="AB1834" s="36"/>
      <c r="AC1834" s="36"/>
      <c r="AD1834" s="36"/>
      <c r="AE1834" s="36"/>
      <c r="AF1834" s="36"/>
      <c r="AG1834" s="36"/>
      <c r="AH1834" s="36"/>
      <c r="AI1834" s="36"/>
      <c r="AJ1834" s="36"/>
      <c r="AK1834" s="36"/>
      <c r="AL1834" s="36"/>
    </row>
    <row r="1835" spans="22:38" ht="12" x14ac:dyDescent="0.2">
      <c r="V1835" s="36"/>
      <c r="W1835" s="36"/>
      <c r="X1835" s="36"/>
      <c r="Y1835" s="36"/>
      <c r="Z1835" s="36"/>
      <c r="AA1835" s="36"/>
      <c r="AB1835" s="36"/>
      <c r="AC1835" s="36"/>
      <c r="AD1835" s="36"/>
      <c r="AE1835" s="36"/>
      <c r="AF1835" s="36"/>
      <c r="AG1835" s="36"/>
      <c r="AH1835" s="36"/>
      <c r="AI1835" s="36"/>
      <c r="AJ1835" s="36"/>
      <c r="AK1835" s="36"/>
      <c r="AL1835" s="36"/>
    </row>
    <row r="1836" spans="22:38" ht="12" x14ac:dyDescent="0.2">
      <c r="V1836" s="36"/>
      <c r="W1836" s="36"/>
      <c r="X1836" s="36"/>
      <c r="Y1836" s="36"/>
      <c r="Z1836" s="36"/>
      <c r="AA1836" s="36"/>
      <c r="AB1836" s="36"/>
      <c r="AC1836" s="36"/>
      <c r="AD1836" s="36"/>
      <c r="AE1836" s="36"/>
      <c r="AF1836" s="36"/>
      <c r="AG1836" s="36"/>
      <c r="AH1836" s="36"/>
      <c r="AI1836" s="36"/>
      <c r="AJ1836" s="36"/>
      <c r="AK1836" s="36"/>
      <c r="AL1836" s="36"/>
    </row>
    <row r="1837" spans="22:38" ht="12" x14ac:dyDescent="0.2">
      <c r="V1837" s="36"/>
      <c r="W1837" s="36"/>
      <c r="X1837" s="36"/>
      <c r="Y1837" s="36"/>
      <c r="Z1837" s="36"/>
      <c r="AA1837" s="36"/>
      <c r="AB1837" s="36"/>
      <c r="AC1837" s="36"/>
      <c r="AD1837" s="36"/>
      <c r="AE1837" s="36"/>
      <c r="AF1837" s="36"/>
      <c r="AG1837" s="36"/>
      <c r="AH1837" s="36"/>
      <c r="AI1837" s="36"/>
      <c r="AJ1837" s="36"/>
      <c r="AK1837" s="36"/>
      <c r="AL1837" s="36"/>
    </row>
    <row r="1838" spans="22:38" ht="12" x14ac:dyDescent="0.2">
      <c r="V1838" s="36"/>
      <c r="W1838" s="36"/>
      <c r="X1838" s="36"/>
      <c r="Y1838" s="36"/>
      <c r="Z1838" s="36"/>
      <c r="AA1838" s="36"/>
      <c r="AB1838" s="36"/>
      <c r="AC1838" s="36"/>
      <c r="AD1838" s="36"/>
      <c r="AE1838" s="36"/>
      <c r="AF1838" s="36"/>
      <c r="AG1838" s="36"/>
      <c r="AH1838" s="36"/>
      <c r="AI1838" s="36"/>
      <c r="AJ1838" s="36"/>
      <c r="AK1838" s="36"/>
      <c r="AL1838" s="36"/>
    </row>
    <row r="1839" spans="22:38" ht="12" x14ac:dyDescent="0.2">
      <c r="V1839" s="36"/>
      <c r="W1839" s="36"/>
      <c r="X1839" s="36"/>
      <c r="Y1839" s="36"/>
      <c r="Z1839" s="36"/>
      <c r="AA1839" s="36"/>
      <c r="AB1839" s="36"/>
      <c r="AC1839" s="36"/>
      <c r="AD1839" s="36"/>
      <c r="AE1839" s="36"/>
      <c r="AF1839" s="36"/>
      <c r="AG1839" s="36"/>
      <c r="AH1839" s="36"/>
      <c r="AI1839" s="36"/>
      <c r="AJ1839" s="36"/>
      <c r="AK1839" s="36"/>
      <c r="AL1839" s="36"/>
    </row>
    <row r="1840" spans="22:38" ht="12" x14ac:dyDescent="0.2">
      <c r="V1840" s="36"/>
      <c r="W1840" s="36"/>
      <c r="X1840" s="36"/>
      <c r="Y1840" s="36"/>
      <c r="Z1840" s="36"/>
      <c r="AA1840" s="36"/>
      <c r="AB1840" s="36"/>
      <c r="AC1840" s="36"/>
      <c r="AD1840" s="36"/>
      <c r="AE1840" s="36"/>
      <c r="AF1840" s="36"/>
      <c r="AG1840" s="36"/>
      <c r="AH1840" s="36"/>
      <c r="AI1840" s="36"/>
      <c r="AJ1840" s="36"/>
      <c r="AK1840" s="36"/>
      <c r="AL1840" s="36"/>
    </row>
    <row r="1841" spans="22:38" ht="12" x14ac:dyDescent="0.2">
      <c r="V1841" s="36"/>
      <c r="W1841" s="36"/>
      <c r="X1841" s="36"/>
      <c r="Y1841" s="36"/>
      <c r="Z1841" s="36"/>
      <c r="AA1841" s="36"/>
      <c r="AB1841" s="36"/>
      <c r="AC1841" s="36"/>
      <c r="AD1841" s="36"/>
      <c r="AE1841" s="36"/>
      <c r="AF1841" s="36"/>
      <c r="AG1841" s="36"/>
      <c r="AH1841" s="36"/>
      <c r="AI1841" s="36"/>
      <c r="AJ1841" s="36"/>
      <c r="AK1841" s="36"/>
      <c r="AL1841" s="36"/>
    </row>
    <row r="1842" spans="22:38" ht="12" x14ac:dyDescent="0.2">
      <c r="V1842" s="36"/>
      <c r="W1842" s="36"/>
      <c r="X1842" s="36"/>
      <c r="Y1842" s="36"/>
      <c r="Z1842" s="36"/>
      <c r="AA1842" s="36"/>
      <c r="AB1842" s="36"/>
      <c r="AC1842" s="36"/>
      <c r="AD1842" s="36"/>
      <c r="AE1842" s="36"/>
      <c r="AF1842" s="36"/>
      <c r="AG1842" s="36"/>
      <c r="AH1842" s="36"/>
      <c r="AI1842" s="36"/>
      <c r="AJ1842" s="36"/>
      <c r="AK1842" s="36"/>
      <c r="AL1842" s="36"/>
    </row>
    <row r="1843" spans="22:38" ht="12" x14ac:dyDescent="0.2">
      <c r="V1843" s="36"/>
      <c r="W1843" s="36"/>
      <c r="X1843" s="36"/>
      <c r="Y1843" s="36"/>
      <c r="Z1843" s="36"/>
      <c r="AA1843" s="36"/>
      <c r="AB1843" s="36"/>
      <c r="AC1843" s="36"/>
      <c r="AD1843" s="36"/>
      <c r="AE1843" s="36"/>
      <c r="AF1843" s="36"/>
      <c r="AG1843" s="36"/>
      <c r="AH1843" s="36"/>
      <c r="AI1843" s="36"/>
      <c r="AJ1843" s="36"/>
      <c r="AK1843" s="36"/>
      <c r="AL1843" s="36"/>
    </row>
    <row r="1844" spans="22:38" ht="12" x14ac:dyDescent="0.2">
      <c r="V1844" s="36"/>
      <c r="W1844" s="36"/>
      <c r="X1844" s="36"/>
      <c r="Y1844" s="36"/>
      <c r="Z1844" s="36"/>
      <c r="AA1844" s="36"/>
      <c r="AB1844" s="36"/>
      <c r="AC1844" s="36"/>
      <c r="AD1844" s="36"/>
      <c r="AE1844" s="36"/>
      <c r="AF1844" s="36"/>
      <c r="AG1844" s="36"/>
      <c r="AH1844" s="36"/>
      <c r="AI1844" s="36"/>
      <c r="AJ1844" s="36"/>
      <c r="AK1844" s="36"/>
      <c r="AL1844" s="36"/>
    </row>
    <row r="1845" spans="22:38" ht="12" x14ac:dyDescent="0.2">
      <c r="V1845" s="36"/>
      <c r="W1845" s="36"/>
      <c r="X1845" s="36"/>
      <c r="Y1845" s="36"/>
      <c r="Z1845" s="36"/>
      <c r="AA1845" s="36"/>
      <c r="AB1845" s="36"/>
      <c r="AC1845" s="36"/>
      <c r="AD1845" s="36"/>
      <c r="AE1845" s="36"/>
      <c r="AF1845" s="36"/>
      <c r="AG1845" s="36"/>
      <c r="AH1845" s="36"/>
      <c r="AI1845" s="36"/>
      <c r="AJ1845" s="36"/>
      <c r="AK1845" s="36"/>
      <c r="AL1845" s="36"/>
    </row>
    <row r="1846" spans="22:38" ht="12" x14ac:dyDescent="0.2">
      <c r="V1846" s="36"/>
      <c r="W1846" s="36"/>
      <c r="X1846" s="36"/>
      <c r="Y1846" s="36"/>
      <c r="Z1846" s="36"/>
      <c r="AA1846" s="36"/>
      <c r="AB1846" s="36"/>
      <c r="AC1846" s="36"/>
      <c r="AD1846" s="36"/>
      <c r="AE1846" s="36"/>
      <c r="AF1846" s="36"/>
      <c r="AG1846" s="36"/>
      <c r="AH1846" s="36"/>
      <c r="AI1846" s="36"/>
      <c r="AJ1846" s="36"/>
      <c r="AK1846" s="36"/>
      <c r="AL1846" s="36"/>
    </row>
    <row r="1847" spans="22:38" ht="12" x14ac:dyDescent="0.2">
      <c r="V1847" s="36"/>
      <c r="W1847" s="36"/>
      <c r="X1847" s="36"/>
      <c r="Y1847" s="36"/>
      <c r="Z1847" s="36"/>
      <c r="AA1847" s="36"/>
      <c r="AB1847" s="36"/>
      <c r="AC1847" s="36"/>
      <c r="AD1847" s="36"/>
      <c r="AE1847" s="36"/>
      <c r="AF1847" s="36"/>
      <c r="AG1847" s="36"/>
      <c r="AH1847" s="36"/>
      <c r="AI1847" s="36"/>
      <c r="AJ1847" s="36"/>
      <c r="AK1847" s="36"/>
      <c r="AL1847" s="36"/>
    </row>
    <row r="1848" spans="22:38" ht="12" x14ac:dyDescent="0.2">
      <c r="V1848" s="36"/>
      <c r="W1848" s="36"/>
      <c r="X1848" s="36"/>
      <c r="Y1848" s="36"/>
      <c r="Z1848" s="36"/>
      <c r="AA1848" s="36"/>
      <c r="AB1848" s="36"/>
      <c r="AC1848" s="36"/>
      <c r="AD1848" s="36"/>
      <c r="AE1848" s="36"/>
      <c r="AF1848" s="36"/>
      <c r="AG1848" s="36"/>
      <c r="AH1848" s="36"/>
      <c r="AI1848" s="36"/>
      <c r="AJ1848" s="36"/>
      <c r="AK1848" s="36"/>
      <c r="AL1848" s="36"/>
    </row>
    <row r="1849" spans="22:38" ht="12" x14ac:dyDescent="0.2">
      <c r="V1849" s="36"/>
      <c r="W1849" s="36"/>
      <c r="X1849" s="36"/>
      <c r="Y1849" s="36"/>
      <c r="Z1849" s="36"/>
      <c r="AA1849" s="36"/>
      <c r="AB1849" s="36"/>
      <c r="AC1849" s="36"/>
      <c r="AD1849" s="36"/>
      <c r="AE1849" s="36"/>
      <c r="AF1849" s="36"/>
      <c r="AG1849" s="36"/>
      <c r="AH1849" s="36"/>
      <c r="AI1849" s="36"/>
      <c r="AJ1849" s="36"/>
      <c r="AK1849" s="36"/>
      <c r="AL1849" s="36"/>
    </row>
    <row r="1850" spans="22:38" ht="12" x14ac:dyDescent="0.2">
      <c r="V1850" s="36"/>
      <c r="W1850" s="36"/>
      <c r="X1850" s="36"/>
      <c r="Y1850" s="36"/>
      <c r="Z1850" s="36"/>
      <c r="AA1850" s="36"/>
      <c r="AB1850" s="36"/>
      <c r="AC1850" s="36"/>
      <c r="AD1850" s="36"/>
      <c r="AE1850" s="36"/>
      <c r="AF1850" s="36"/>
      <c r="AG1850" s="36"/>
      <c r="AH1850" s="36"/>
      <c r="AI1850" s="36"/>
      <c r="AJ1850" s="36"/>
      <c r="AK1850" s="36"/>
      <c r="AL1850" s="36"/>
    </row>
    <row r="1851" spans="22:38" ht="12" x14ac:dyDescent="0.2">
      <c r="V1851" s="36"/>
      <c r="W1851" s="36"/>
      <c r="X1851" s="36"/>
      <c r="Y1851" s="36"/>
      <c r="Z1851" s="36"/>
      <c r="AA1851" s="36"/>
      <c r="AB1851" s="36"/>
      <c r="AC1851" s="36"/>
      <c r="AD1851" s="36"/>
      <c r="AE1851" s="36"/>
      <c r="AF1851" s="36"/>
      <c r="AG1851" s="36"/>
      <c r="AH1851" s="36"/>
      <c r="AI1851" s="36"/>
      <c r="AJ1851" s="36"/>
      <c r="AK1851" s="36"/>
      <c r="AL1851" s="36"/>
    </row>
    <row r="1852" spans="22:38" ht="12" x14ac:dyDescent="0.2">
      <c r="V1852" s="36"/>
      <c r="W1852" s="36"/>
      <c r="X1852" s="36"/>
      <c r="Y1852" s="36"/>
      <c r="Z1852" s="36"/>
      <c r="AA1852" s="36"/>
      <c r="AB1852" s="36"/>
      <c r="AC1852" s="36"/>
      <c r="AD1852" s="36"/>
      <c r="AE1852" s="36"/>
      <c r="AF1852" s="36"/>
      <c r="AG1852" s="36"/>
      <c r="AH1852" s="36"/>
      <c r="AI1852" s="36"/>
      <c r="AJ1852" s="36"/>
      <c r="AK1852" s="36"/>
      <c r="AL1852" s="36"/>
    </row>
    <row r="1853" spans="22:38" ht="12" x14ac:dyDescent="0.2">
      <c r="V1853" s="36"/>
      <c r="W1853" s="36"/>
      <c r="X1853" s="36"/>
      <c r="Y1853" s="36"/>
      <c r="Z1853" s="36"/>
      <c r="AA1853" s="36"/>
      <c r="AB1853" s="36"/>
      <c r="AC1853" s="36"/>
      <c r="AD1853" s="36"/>
      <c r="AE1853" s="36"/>
      <c r="AF1853" s="36"/>
      <c r="AG1853" s="36"/>
      <c r="AH1853" s="36"/>
      <c r="AI1853" s="36"/>
      <c r="AJ1853" s="36"/>
      <c r="AK1853" s="36"/>
      <c r="AL1853" s="36"/>
    </row>
    <row r="1854" spans="22:38" ht="12" x14ac:dyDescent="0.2">
      <c r="V1854" s="36"/>
      <c r="W1854" s="36"/>
      <c r="X1854" s="36"/>
      <c r="Y1854" s="36"/>
      <c r="Z1854" s="36"/>
      <c r="AA1854" s="36"/>
      <c r="AB1854" s="36"/>
      <c r="AC1854" s="36"/>
      <c r="AD1854" s="36"/>
      <c r="AE1854" s="36"/>
      <c r="AF1854" s="36"/>
      <c r="AG1854" s="36"/>
      <c r="AH1854" s="36"/>
      <c r="AI1854" s="36"/>
      <c r="AJ1854" s="36"/>
      <c r="AK1854" s="36"/>
      <c r="AL1854" s="36"/>
    </row>
    <row r="1855" spans="22:38" ht="12" x14ac:dyDescent="0.2">
      <c r="V1855" s="36"/>
      <c r="W1855" s="36"/>
      <c r="X1855" s="36"/>
      <c r="Y1855" s="36"/>
      <c r="Z1855" s="36"/>
      <c r="AA1855" s="36"/>
      <c r="AB1855" s="36"/>
      <c r="AC1855" s="36"/>
      <c r="AD1855" s="36"/>
      <c r="AE1855" s="36"/>
      <c r="AF1855" s="36"/>
      <c r="AG1855" s="36"/>
      <c r="AH1855" s="36"/>
      <c r="AI1855" s="36"/>
      <c r="AJ1855" s="36"/>
      <c r="AK1855" s="36"/>
      <c r="AL1855" s="36"/>
    </row>
    <row r="1856" spans="22:38" ht="12" x14ac:dyDescent="0.2">
      <c r="V1856" s="36"/>
      <c r="W1856" s="36"/>
      <c r="X1856" s="36"/>
      <c r="Y1856" s="36"/>
      <c r="Z1856" s="36"/>
      <c r="AA1856" s="36"/>
      <c r="AB1856" s="36"/>
      <c r="AC1856" s="36"/>
      <c r="AD1856" s="36"/>
      <c r="AE1856" s="36"/>
      <c r="AF1856" s="36"/>
      <c r="AG1856" s="36"/>
      <c r="AH1856" s="36"/>
      <c r="AI1856" s="36"/>
      <c r="AJ1856" s="36"/>
      <c r="AK1856" s="36"/>
      <c r="AL1856" s="36"/>
    </row>
    <row r="1857" spans="22:38" ht="12" x14ac:dyDescent="0.2">
      <c r="V1857" s="36"/>
      <c r="W1857" s="36"/>
      <c r="X1857" s="36"/>
      <c r="Y1857" s="36"/>
      <c r="Z1857" s="36"/>
      <c r="AA1857" s="36"/>
      <c r="AB1857" s="36"/>
      <c r="AC1857" s="36"/>
      <c r="AD1857" s="36"/>
      <c r="AE1857" s="36"/>
      <c r="AF1857" s="36"/>
      <c r="AG1857" s="36"/>
      <c r="AH1857" s="36"/>
      <c r="AI1857" s="36"/>
      <c r="AJ1857" s="36"/>
      <c r="AK1857" s="36"/>
      <c r="AL1857" s="36"/>
    </row>
    <row r="1858" spans="22:38" ht="12" x14ac:dyDescent="0.2">
      <c r="V1858" s="36"/>
      <c r="W1858" s="36"/>
      <c r="X1858" s="36"/>
      <c r="Y1858" s="36"/>
      <c r="Z1858" s="36"/>
      <c r="AA1858" s="36"/>
      <c r="AB1858" s="36"/>
      <c r="AC1858" s="36"/>
      <c r="AD1858" s="36"/>
      <c r="AE1858" s="36"/>
      <c r="AF1858" s="36"/>
      <c r="AG1858" s="36"/>
      <c r="AH1858" s="36"/>
      <c r="AI1858" s="36"/>
      <c r="AJ1858" s="36"/>
      <c r="AK1858" s="36"/>
      <c r="AL1858" s="36"/>
    </row>
    <row r="1859" spans="22:38" ht="12" x14ac:dyDescent="0.2">
      <c r="V1859" s="36"/>
      <c r="W1859" s="36"/>
      <c r="X1859" s="36"/>
      <c r="Y1859" s="36"/>
      <c r="Z1859" s="36"/>
      <c r="AA1859" s="36"/>
      <c r="AB1859" s="36"/>
      <c r="AC1859" s="36"/>
      <c r="AD1859" s="36"/>
      <c r="AE1859" s="36"/>
      <c r="AF1859" s="36"/>
      <c r="AG1859" s="36"/>
      <c r="AH1859" s="36"/>
      <c r="AI1859" s="36"/>
      <c r="AJ1859" s="36"/>
      <c r="AK1859" s="36"/>
      <c r="AL1859" s="36"/>
    </row>
    <row r="1860" spans="22:38" ht="12" x14ac:dyDescent="0.2">
      <c r="V1860" s="36"/>
      <c r="W1860" s="36"/>
      <c r="X1860" s="36"/>
      <c r="Y1860" s="36"/>
      <c r="Z1860" s="36"/>
      <c r="AA1860" s="36"/>
      <c r="AB1860" s="36"/>
      <c r="AC1860" s="36"/>
      <c r="AD1860" s="36"/>
      <c r="AE1860" s="36"/>
      <c r="AF1860" s="36"/>
      <c r="AG1860" s="36"/>
      <c r="AH1860" s="36"/>
      <c r="AI1860" s="36"/>
      <c r="AJ1860" s="36"/>
      <c r="AK1860" s="36"/>
      <c r="AL1860" s="36"/>
    </row>
    <row r="1861" spans="22:38" ht="12" x14ac:dyDescent="0.2">
      <c r="V1861" s="36"/>
      <c r="W1861" s="36"/>
      <c r="X1861" s="36"/>
      <c r="Y1861" s="36"/>
      <c r="Z1861" s="36"/>
      <c r="AA1861" s="36"/>
      <c r="AB1861" s="36"/>
      <c r="AC1861" s="36"/>
      <c r="AD1861" s="36"/>
      <c r="AE1861" s="36"/>
      <c r="AF1861" s="36"/>
      <c r="AG1861" s="36"/>
      <c r="AH1861" s="36"/>
      <c r="AI1861" s="36"/>
      <c r="AJ1861" s="36"/>
      <c r="AK1861" s="36"/>
      <c r="AL1861" s="36"/>
    </row>
    <row r="1862" spans="22:38" ht="12" x14ac:dyDescent="0.2">
      <c r="V1862" s="36"/>
      <c r="W1862" s="36"/>
      <c r="X1862" s="36"/>
      <c r="Y1862" s="36"/>
      <c r="Z1862" s="36"/>
      <c r="AA1862" s="36"/>
      <c r="AB1862" s="36"/>
      <c r="AC1862" s="36"/>
      <c r="AD1862" s="36"/>
      <c r="AE1862" s="36"/>
      <c r="AF1862" s="36"/>
      <c r="AG1862" s="36"/>
      <c r="AH1862" s="36"/>
      <c r="AI1862" s="36"/>
      <c r="AJ1862" s="36"/>
      <c r="AK1862" s="36"/>
      <c r="AL1862" s="36"/>
    </row>
    <row r="1863" spans="22:38" ht="12" x14ac:dyDescent="0.2">
      <c r="V1863" s="36"/>
      <c r="W1863" s="36"/>
      <c r="X1863" s="36"/>
      <c r="Y1863" s="36"/>
      <c r="Z1863" s="36"/>
      <c r="AA1863" s="36"/>
      <c r="AB1863" s="36"/>
      <c r="AC1863" s="36"/>
      <c r="AD1863" s="36"/>
      <c r="AE1863" s="36"/>
      <c r="AF1863" s="36"/>
      <c r="AG1863" s="36"/>
      <c r="AH1863" s="36"/>
      <c r="AI1863" s="36"/>
      <c r="AJ1863" s="36"/>
      <c r="AK1863" s="36"/>
      <c r="AL1863" s="36"/>
    </row>
    <row r="1864" spans="22:38" ht="12" x14ac:dyDescent="0.2">
      <c r="V1864" s="36"/>
      <c r="W1864" s="36"/>
      <c r="X1864" s="36"/>
      <c r="Y1864" s="36"/>
      <c r="Z1864" s="36"/>
      <c r="AA1864" s="36"/>
      <c r="AB1864" s="36"/>
      <c r="AC1864" s="36"/>
      <c r="AD1864" s="36"/>
      <c r="AE1864" s="36"/>
      <c r="AF1864" s="36"/>
      <c r="AG1864" s="36"/>
      <c r="AH1864" s="36"/>
      <c r="AI1864" s="36"/>
      <c r="AJ1864" s="36"/>
      <c r="AK1864" s="36"/>
      <c r="AL1864" s="36"/>
    </row>
    <row r="1865" spans="22:38" ht="12" x14ac:dyDescent="0.2">
      <c r="V1865" s="36"/>
      <c r="W1865" s="36"/>
      <c r="X1865" s="36"/>
      <c r="Y1865" s="36"/>
      <c r="Z1865" s="36"/>
      <c r="AA1865" s="36"/>
      <c r="AB1865" s="36"/>
      <c r="AC1865" s="36"/>
      <c r="AD1865" s="36"/>
      <c r="AE1865" s="36"/>
      <c r="AF1865" s="36"/>
      <c r="AG1865" s="36"/>
      <c r="AH1865" s="36"/>
      <c r="AI1865" s="36"/>
      <c r="AJ1865" s="36"/>
      <c r="AK1865" s="36"/>
      <c r="AL1865" s="36"/>
    </row>
    <row r="1866" spans="22:38" ht="12" x14ac:dyDescent="0.2">
      <c r="V1866" s="36"/>
      <c r="W1866" s="36"/>
      <c r="X1866" s="36"/>
      <c r="Y1866" s="36"/>
      <c r="Z1866" s="36"/>
      <c r="AA1866" s="36"/>
      <c r="AB1866" s="36"/>
      <c r="AC1866" s="36"/>
      <c r="AD1866" s="36"/>
      <c r="AE1866" s="36"/>
      <c r="AF1866" s="36"/>
      <c r="AG1866" s="36"/>
      <c r="AH1866" s="36"/>
      <c r="AI1866" s="36"/>
      <c r="AJ1866" s="36"/>
      <c r="AK1866" s="36"/>
      <c r="AL1866" s="36"/>
    </row>
    <row r="1867" spans="22:38" ht="12" x14ac:dyDescent="0.2">
      <c r="V1867" s="36"/>
      <c r="W1867" s="36"/>
      <c r="X1867" s="36"/>
      <c r="Y1867" s="36"/>
      <c r="Z1867" s="36"/>
      <c r="AA1867" s="36"/>
      <c r="AB1867" s="36"/>
      <c r="AC1867" s="36"/>
      <c r="AD1867" s="36"/>
      <c r="AE1867" s="36"/>
      <c r="AF1867" s="36"/>
      <c r="AG1867" s="36"/>
      <c r="AH1867" s="36"/>
      <c r="AI1867" s="36"/>
      <c r="AJ1867" s="36"/>
      <c r="AK1867" s="36"/>
      <c r="AL1867" s="36"/>
    </row>
    <row r="1868" spans="22:38" ht="12" x14ac:dyDescent="0.2">
      <c r="V1868" s="36"/>
      <c r="W1868" s="36"/>
      <c r="X1868" s="36"/>
      <c r="Y1868" s="36"/>
      <c r="Z1868" s="36"/>
      <c r="AA1868" s="36"/>
      <c r="AB1868" s="36"/>
      <c r="AC1868" s="36"/>
      <c r="AD1868" s="36"/>
      <c r="AE1868" s="36"/>
      <c r="AF1868" s="36"/>
      <c r="AG1868" s="36"/>
      <c r="AH1868" s="36"/>
      <c r="AI1868" s="36"/>
      <c r="AJ1868" s="36"/>
      <c r="AK1868" s="36"/>
      <c r="AL1868" s="36"/>
    </row>
    <row r="1869" spans="22:38" ht="12" x14ac:dyDescent="0.2">
      <c r="V1869" s="36"/>
      <c r="W1869" s="36"/>
      <c r="X1869" s="36"/>
      <c r="Y1869" s="36"/>
      <c r="Z1869" s="36"/>
      <c r="AA1869" s="36"/>
      <c r="AB1869" s="36"/>
      <c r="AC1869" s="36"/>
      <c r="AD1869" s="36"/>
      <c r="AE1869" s="36"/>
      <c r="AF1869" s="36"/>
      <c r="AG1869" s="36"/>
      <c r="AH1869" s="36"/>
      <c r="AI1869" s="36"/>
      <c r="AJ1869" s="36"/>
      <c r="AK1869" s="36"/>
      <c r="AL1869" s="36"/>
    </row>
    <row r="1870" spans="22:38" ht="12" x14ac:dyDescent="0.2">
      <c r="V1870" s="36"/>
      <c r="W1870" s="36"/>
      <c r="X1870" s="36"/>
      <c r="Y1870" s="36"/>
      <c r="Z1870" s="36"/>
      <c r="AA1870" s="36"/>
      <c r="AB1870" s="36"/>
      <c r="AC1870" s="36"/>
      <c r="AD1870" s="36"/>
      <c r="AE1870" s="36"/>
      <c r="AF1870" s="36"/>
      <c r="AG1870" s="36"/>
      <c r="AH1870" s="36"/>
      <c r="AI1870" s="36"/>
      <c r="AJ1870" s="36"/>
      <c r="AK1870" s="36"/>
      <c r="AL1870" s="36"/>
    </row>
    <row r="1871" spans="22:38" ht="12" x14ac:dyDescent="0.2">
      <c r="V1871" s="36"/>
      <c r="W1871" s="36"/>
      <c r="X1871" s="36"/>
      <c r="Y1871" s="36"/>
      <c r="Z1871" s="36"/>
      <c r="AA1871" s="36"/>
      <c r="AB1871" s="36"/>
      <c r="AC1871" s="36"/>
      <c r="AD1871" s="36"/>
      <c r="AE1871" s="36"/>
      <c r="AF1871" s="36"/>
      <c r="AG1871" s="36"/>
      <c r="AH1871" s="36"/>
      <c r="AI1871" s="36"/>
      <c r="AJ1871" s="36"/>
      <c r="AK1871" s="36"/>
      <c r="AL1871" s="36"/>
    </row>
    <row r="1872" spans="22:38" ht="12" x14ac:dyDescent="0.2">
      <c r="V1872" s="36"/>
      <c r="W1872" s="36"/>
      <c r="X1872" s="36"/>
      <c r="Y1872" s="36"/>
      <c r="Z1872" s="36"/>
      <c r="AA1872" s="36"/>
      <c r="AB1872" s="36"/>
      <c r="AC1872" s="36"/>
      <c r="AD1872" s="36"/>
      <c r="AE1872" s="36"/>
      <c r="AF1872" s="36"/>
      <c r="AG1872" s="36"/>
      <c r="AH1872" s="36"/>
      <c r="AI1872" s="36"/>
      <c r="AJ1872" s="36"/>
      <c r="AK1872" s="36"/>
      <c r="AL1872" s="36"/>
    </row>
    <row r="1873" spans="22:38" ht="12" x14ac:dyDescent="0.2">
      <c r="V1873" s="36"/>
      <c r="W1873" s="36"/>
      <c r="X1873" s="36"/>
      <c r="Y1873" s="36"/>
      <c r="Z1873" s="36"/>
      <c r="AA1873" s="36"/>
      <c r="AB1873" s="36"/>
      <c r="AC1873" s="36"/>
      <c r="AD1873" s="36"/>
      <c r="AE1873" s="36"/>
      <c r="AF1873" s="36"/>
      <c r="AG1873" s="36"/>
      <c r="AH1873" s="36"/>
      <c r="AI1873" s="36"/>
      <c r="AJ1873" s="36"/>
      <c r="AK1873" s="36"/>
      <c r="AL1873" s="36"/>
    </row>
    <row r="1874" spans="22:38" ht="12" x14ac:dyDescent="0.2">
      <c r="V1874" s="36"/>
      <c r="W1874" s="36"/>
      <c r="X1874" s="36"/>
      <c r="Y1874" s="36"/>
      <c r="Z1874" s="36"/>
      <c r="AA1874" s="36"/>
      <c r="AB1874" s="36"/>
      <c r="AC1874" s="36"/>
      <c r="AD1874" s="36"/>
      <c r="AE1874" s="36"/>
      <c r="AF1874" s="36"/>
      <c r="AG1874" s="36"/>
      <c r="AH1874" s="36"/>
      <c r="AI1874" s="36"/>
      <c r="AJ1874" s="36"/>
      <c r="AK1874" s="36"/>
      <c r="AL1874" s="36"/>
    </row>
    <row r="1875" spans="22:38" ht="12" x14ac:dyDescent="0.2">
      <c r="V1875" s="36"/>
      <c r="W1875" s="36"/>
      <c r="X1875" s="36"/>
      <c r="Y1875" s="36"/>
      <c r="Z1875" s="36"/>
      <c r="AA1875" s="36"/>
      <c r="AB1875" s="36"/>
      <c r="AC1875" s="36"/>
      <c r="AD1875" s="36"/>
      <c r="AE1875" s="36"/>
      <c r="AF1875" s="36"/>
      <c r="AG1875" s="36"/>
      <c r="AH1875" s="36"/>
      <c r="AI1875" s="36"/>
      <c r="AJ1875" s="36"/>
      <c r="AK1875" s="36"/>
      <c r="AL1875" s="36"/>
    </row>
    <row r="1876" spans="22:38" ht="12" x14ac:dyDescent="0.2">
      <c r="V1876" s="36"/>
      <c r="W1876" s="36"/>
      <c r="X1876" s="36"/>
      <c r="Y1876" s="36"/>
      <c r="Z1876" s="36"/>
      <c r="AA1876" s="36"/>
      <c r="AB1876" s="36"/>
      <c r="AC1876" s="36"/>
      <c r="AD1876" s="36"/>
      <c r="AE1876" s="36"/>
      <c r="AF1876" s="36"/>
      <c r="AG1876" s="36"/>
      <c r="AH1876" s="36"/>
      <c r="AI1876" s="36"/>
      <c r="AJ1876" s="36"/>
      <c r="AK1876" s="36"/>
      <c r="AL1876" s="36"/>
    </row>
    <row r="1877" spans="22:38" ht="12" x14ac:dyDescent="0.2">
      <c r="V1877" s="36"/>
      <c r="W1877" s="36"/>
      <c r="X1877" s="36"/>
      <c r="Y1877" s="36"/>
      <c r="Z1877" s="36"/>
      <c r="AA1877" s="36"/>
      <c r="AB1877" s="36"/>
      <c r="AC1877" s="36"/>
      <c r="AD1877" s="36"/>
      <c r="AE1877" s="36"/>
      <c r="AF1877" s="36"/>
      <c r="AG1877" s="36"/>
      <c r="AH1877" s="36"/>
      <c r="AI1877" s="36"/>
      <c r="AJ1877" s="36"/>
      <c r="AK1877" s="36"/>
      <c r="AL1877" s="36"/>
    </row>
    <row r="1878" spans="22:38" ht="12" x14ac:dyDescent="0.2">
      <c r="V1878" s="36"/>
      <c r="W1878" s="36"/>
      <c r="X1878" s="36"/>
      <c r="Y1878" s="36"/>
      <c r="Z1878" s="36"/>
      <c r="AA1878" s="36"/>
      <c r="AB1878" s="36"/>
      <c r="AC1878" s="36"/>
      <c r="AD1878" s="36"/>
      <c r="AE1878" s="36"/>
      <c r="AF1878" s="36"/>
      <c r="AG1878" s="36"/>
      <c r="AH1878" s="36"/>
      <c r="AI1878" s="36"/>
      <c r="AJ1878" s="36"/>
      <c r="AK1878" s="36"/>
      <c r="AL1878" s="36"/>
    </row>
    <row r="1879" spans="22:38" ht="12" x14ac:dyDescent="0.2">
      <c r="V1879" s="36"/>
      <c r="W1879" s="36"/>
      <c r="X1879" s="36"/>
      <c r="Y1879" s="36"/>
      <c r="Z1879" s="36"/>
      <c r="AA1879" s="36"/>
      <c r="AB1879" s="36"/>
      <c r="AC1879" s="36"/>
      <c r="AD1879" s="36"/>
      <c r="AE1879" s="36"/>
      <c r="AF1879" s="36"/>
      <c r="AG1879" s="36"/>
      <c r="AH1879" s="36"/>
      <c r="AI1879" s="36"/>
      <c r="AJ1879" s="36"/>
      <c r="AK1879" s="36"/>
      <c r="AL1879" s="36"/>
    </row>
    <row r="1880" spans="22:38" ht="12" x14ac:dyDescent="0.2">
      <c r="V1880" s="36"/>
      <c r="W1880" s="36"/>
      <c r="X1880" s="36"/>
      <c r="Y1880" s="36"/>
      <c r="Z1880" s="36"/>
      <c r="AA1880" s="36"/>
      <c r="AB1880" s="36"/>
      <c r="AC1880" s="36"/>
      <c r="AD1880" s="36"/>
      <c r="AE1880" s="36"/>
      <c r="AF1880" s="36"/>
      <c r="AG1880" s="36"/>
      <c r="AH1880" s="36"/>
      <c r="AI1880" s="36"/>
      <c r="AJ1880" s="36"/>
      <c r="AK1880" s="36"/>
      <c r="AL1880" s="36"/>
    </row>
    <row r="1881" spans="22:38" ht="12" x14ac:dyDescent="0.2">
      <c r="V1881" s="36"/>
      <c r="W1881" s="36"/>
      <c r="X1881" s="36"/>
      <c r="Y1881" s="36"/>
      <c r="Z1881" s="36"/>
      <c r="AA1881" s="36"/>
      <c r="AB1881" s="36"/>
      <c r="AC1881" s="36"/>
      <c r="AD1881" s="36"/>
      <c r="AE1881" s="36"/>
      <c r="AF1881" s="36"/>
      <c r="AG1881" s="36"/>
      <c r="AH1881" s="36"/>
      <c r="AI1881" s="36"/>
      <c r="AJ1881" s="36"/>
      <c r="AK1881" s="36"/>
      <c r="AL1881" s="36"/>
    </row>
    <row r="1882" spans="22:38" ht="12" x14ac:dyDescent="0.2">
      <c r="V1882" s="36"/>
      <c r="W1882" s="36"/>
      <c r="X1882" s="36"/>
      <c r="Y1882" s="36"/>
      <c r="Z1882" s="36"/>
      <c r="AA1882" s="36"/>
      <c r="AB1882" s="36"/>
      <c r="AC1882" s="36"/>
      <c r="AD1882" s="36"/>
      <c r="AE1882" s="36"/>
      <c r="AF1882" s="36"/>
      <c r="AG1882" s="36"/>
      <c r="AH1882" s="36"/>
      <c r="AI1882" s="36"/>
      <c r="AJ1882" s="36"/>
      <c r="AK1882" s="36"/>
      <c r="AL1882" s="36"/>
    </row>
    <row r="1883" spans="22:38" ht="12" x14ac:dyDescent="0.2">
      <c r="V1883" s="36"/>
      <c r="W1883" s="36"/>
      <c r="X1883" s="36"/>
      <c r="Y1883" s="36"/>
      <c r="Z1883" s="36"/>
      <c r="AA1883" s="36"/>
      <c r="AB1883" s="36"/>
      <c r="AC1883" s="36"/>
      <c r="AD1883" s="36"/>
      <c r="AE1883" s="36"/>
      <c r="AF1883" s="36"/>
      <c r="AG1883" s="36"/>
      <c r="AH1883" s="36"/>
      <c r="AI1883" s="36"/>
      <c r="AJ1883" s="36"/>
      <c r="AK1883" s="36"/>
      <c r="AL1883" s="36"/>
    </row>
    <row r="1884" spans="22:38" ht="12" x14ac:dyDescent="0.2">
      <c r="V1884" s="36"/>
      <c r="W1884" s="36"/>
      <c r="X1884" s="36"/>
      <c r="Y1884" s="36"/>
      <c r="Z1884" s="36"/>
      <c r="AA1884" s="36"/>
      <c r="AB1884" s="36"/>
      <c r="AC1884" s="36"/>
      <c r="AD1884" s="36"/>
      <c r="AE1884" s="36"/>
      <c r="AF1884" s="36"/>
      <c r="AG1884" s="36"/>
      <c r="AH1884" s="36"/>
      <c r="AI1884" s="36"/>
      <c r="AJ1884" s="36"/>
      <c r="AK1884" s="36"/>
      <c r="AL1884" s="36"/>
    </row>
    <row r="1885" spans="22:38" ht="12" x14ac:dyDescent="0.2">
      <c r="V1885" s="36"/>
      <c r="W1885" s="36"/>
      <c r="X1885" s="36"/>
      <c r="Y1885" s="36"/>
      <c r="Z1885" s="36"/>
      <c r="AA1885" s="36"/>
      <c r="AB1885" s="36"/>
      <c r="AC1885" s="36"/>
      <c r="AD1885" s="36"/>
      <c r="AE1885" s="36"/>
      <c r="AF1885" s="36"/>
      <c r="AG1885" s="36"/>
      <c r="AH1885" s="36"/>
      <c r="AI1885" s="36"/>
      <c r="AJ1885" s="36"/>
      <c r="AK1885" s="36"/>
      <c r="AL1885" s="36"/>
    </row>
    <row r="1886" spans="22:38" ht="12" x14ac:dyDescent="0.2">
      <c r="V1886" s="36"/>
      <c r="W1886" s="36"/>
      <c r="X1886" s="36"/>
      <c r="Y1886" s="36"/>
      <c r="Z1886" s="36"/>
      <c r="AA1886" s="36"/>
      <c r="AB1886" s="36"/>
      <c r="AC1886" s="36"/>
      <c r="AD1886" s="36"/>
      <c r="AE1886" s="36"/>
      <c r="AF1886" s="36"/>
      <c r="AG1886" s="36"/>
      <c r="AH1886" s="36"/>
      <c r="AI1886" s="36"/>
      <c r="AJ1886" s="36"/>
      <c r="AK1886" s="36"/>
      <c r="AL1886" s="36"/>
    </row>
    <row r="1887" spans="22:38" ht="12" x14ac:dyDescent="0.2">
      <c r="V1887" s="36"/>
      <c r="W1887" s="36"/>
      <c r="X1887" s="36"/>
      <c r="Y1887" s="36"/>
      <c r="Z1887" s="36"/>
      <c r="AA1887" s="36"/>
      <c r="AB1887" s="36"/>
      <c r="AC1887" s="36"/>
      <c r="AD1887" s="36"/>
      <c r="AE1887" s="36"/>
      <c r="AF1887" s="36"/>
      <c r="AG1887" s="36"/>
      <c r="AH1887" s="36"/>
      <c r="AI1887" s="36"/>
      <c r="AJ1887" s="36"/>
      <c r="AK1887" s="36"/>
      <c r="AL1887" s="36"/>
    </row>
    <row r="1888" spans="22:38" ht="12" x14ac:dyDescent="0.2">
      <c r="V1888" s="36"/>
      <c r="W1888" s="36"/>
      <c r="X1888" s="36"/>
      <c r="Y1888" s="36"/>
      <c r="Z1888" s="36"/>
      <c r="AA1888" s="36"/>
      <c r="AB1888" s="36"/>
      <c r="AC1888" s="36"/>
      <c r="AD1888" s="36"/>
      <c r="AE1888" s="36"/>
      <c r="AF1888" s="36"/>
      <c r="AG1888" s="36"/>
      <c r="AH1888" s="36"/>
      <c r="AI1888" s="36"/>
      <c r="AJ1888" s="36"/>
      <c r="AK1888" s="36"/>
      <c r="AL1888" s="36"/>
    </row>
    <row r="1889" spans="22:38" ht="12" x14ac:dyDescent="0.2">
      <c r="V1889" s="36"/>
      <c r="W1889" s="36"/>
      <c r="X1889" s="36"/>
      <c r="Y1889" s="36"/>
      <c r="Z1889" s="36"/>
      <c r="AA1889" s="36"/>
      <c r="AB1889" s="36"/>
      <c r="AC1889" s="36"/>
      <c r="AD1889" s="36"/>
      <c r="AE1889" s="36"/>
      <c r="AF1889" s="36"/>
      <c r="AG1889" s="36"/>
      <c r="AH1889" s="36"/>
      <c r="AI1889" s="36"/>
      <c r="AJ1889" s="36"/>
      <c r="AK1889" s="36"/>
      <c r="AL1889" s="36"/>
    </row>
    <row r="1890" spans="22:38" ht="12" x14ac:dyDescent="0.2">
      <c r="V1890" s="36"/>
      <c r="W1890" s="36"/>
      <c r="X1890" s="36"/>
      <c r="Y1890" s="36"/>
      <c r="Z1890" s="36"/>
      <c r="AA1890" s="36"/>
      <c r="AB1890" s="36"/>
      <c r="AC1890" s="36"/>
      <c r="AD1890" s="36"/>
      <c r="AE1890" s="36"/>
      <c r="AF1890" s="36"/>
      <c r="AG1890" s="36"/>
      <c r="AH1890" s="36"/>
      <c r="AI1890" s="36"/>
      <c r="AJ1890" s="36"/>
      <c r="AK1890" s="36"/>
      <c r="AL1890" s="36"/>
    </row>
    <row r="1891" spans="22:38" ht="12" x14ac:dyDescent="0.2">
      <c r="V1891" s="36"/>
      <c r="W1891" s="36"/>
      <c r="X1891" s="36"/>
      <c r="Y1891" s="36"/>
      <c r="Z1891" s="36"/>
      <c r="AA1891" s="36"/>
      <c r="AB1891" s="36"/>
      <c r="AC1891" s="36"/>
      <c r="AD1891" s="36"/>
      <c r="AE1891" s="36"/>
      <c r="AF1891" s="36"/>
      <c r="AG1891" s="36"/>
      <c r="AH1891" s="36"/>
      <c r="AI1891" s="36"/>
      <c r="AJ1891" s="36"/>
      <c r="AK1891" s="36"/>
      <c r="AL1891" s="36"/>
    </row>
    <row r="1892" spans="22:38" ht="12" x14ac:dyDescent="0.2">
      <c r="V1892" s="36"/>
      <c r="W1892" s="36"/>
      <c r="X1892" s="36"/>
      <c r="Y1892" s="36"/>
      <c r="Z1892" s="36"/>
      <c r="AA1892" s="36"/>
      <c r="AB1892" s="36"/>
      <c r="AC1892" s="36"/>
      <c r="AD1892" s="36"/>
      <c r="AE1892" s="36"/>
      <c r="AF1892" s="36"/>
      <c r="AG1892" s="36"/>
      <c r="AH1892" s="36"/>
      <c r="AI1892" s="36"/>
      <c r="AJ1892" s="36"/>
      <c r="AK1892" s="36"/>
      <c r="AL1892" s="36"/>
    </row>
    <row r="1893" spans="22:38" ht="12" x14ac:dyDescent="0.2">
      <c r="V1893" s="36"/>
      <c r="W1893" s="36"/>
      <c r="X1893" s="36"/>
      <c r="Y1893" s="36"/>
      <c r="Z1893" s="36"/>
      <c r="AA1893" s="36"/>
      <c r="AB1893" s="36"/>
      <c r="AC1893" s="36"/>
      <c r="AD1893" s="36"/>
      <c r="AE1893" s="36"/>
      <c r="AF1893" s="36"/>
      <c r="AG1893" s="36"/>
      <c r="AH1893" s="36"/>
      <c r="AI1893" s="36"/>
      <c r="AJ1893" s="36"/>
      <c r="AK1893" s="36"/>
      <c r="AL1893" s="36"/>
    </row>
    <row r="1894" spans="22:38" ht="12" x14ac:dyDescent="0.2">
      <c r="V1894" s="36"/>
      <c r="W1894" s="36"/>
      <c r="X1894" s="36"/>
      <c r="Y1894" s="36"/>
      <c r="Z1894" s="36"/>
      <c r="AA1894" s="36"/>
      <c r="AB1894" s="36"/>
      <c r="AC1894" s="36"/>
      <c r="AD1894" s="36"/>
      <c r="AE1894" s="36"/>
      <c r="AF1894" s="36"/>
      <c r="AG1894" s="36"/>
      <c r="AH1894" s="36"/>
      <c r="AI1894" s="36"/>
      <c r="AJ1894" s="36"/>
      <c r="AK1894" s="36"/>
      <c r="AL1894" s="36"/>
    </row>
    <row r="1895" spans="22:38" ht="12" x14ac:dyDescent="0.2">
      <c r="V1895" s="36"/>
      <c r="W1895" s="36"/>
      <c r="X1895" s="36"/>
      <c r="Y1895" s="36"/>
      <c r="Z1895" s="36"/>
      <c r="AA1895" s="36"/>
      <c r="AB1895" s="36"/>
      <c r="AC1895" s="36"/>
      <c r="AD1895" s="36"/>
      <c r="AE1895" s="36"/>
      <c r="AF1895" s="36"/>
      <c r="AG1895" s="36"/>
      <c r="AH1895" s="36"/>
      <c r="AI1895" s="36"/>
      <c r="AJ1895" s="36"/>
      <c r="AK1895" s="36"/>
      <c r="AL1895" s="36"/>
    </row>
    <row r="1896" spans="22:38" ht="12" x14ac:dyDescent="0.2">
      <c r="V1896" s="36"/>
      <c r="W1896" s="36"/>
      <c r="X1896" s="36"/>
      <c r="Y1896" s="36"/>
      <c r="Z1896" s="36"/>
      <c r="AA1896" s="36"/>
      <c r="AB1896" s="36"/>
      <c r="AC1896" s="36"/>
      <c r="AD1896" s="36"/>
      <c r="AE1896" s="36"/>
      <c r="AF1896" s="36"/>
      <c r="AG1896" s="36"/>
      <c r="AH1896" s="36"/>
      <c r="AI1896" s="36"/>
      <c r="AJ1896" s="36"/>
      <c r="AK1896" s="36"/>
      <c r="AL1896" s="36"/>
    </row>
    <row r="1897" spans="22:38" ht="12" x14ac:dyDescent="0.2">
      <c r="V1897" s="36"/>
      <c r="W1897" s="36"/>
      <c r="X1897" s="36"/>
      <c r="Y1897" s="36"/>
      <c r="Z1897" s="36"/>
      <c r="AA1897" s="36"/>
      <c r="AB1897" s="36"/>
      <c r="AC1897" s="36"/>
      <c r="AD1897" s="36"/>
      <c r="AE1897" s="36"/>
      <c r="AF1897" s="36"/>
      <c r="AG1897" s="36"/>
      <c r="AH1897" s="36"/>
      <c r="AI1897" s="36"/>
      <c r="AJ1897" s="36"/>
      <c r="AK1897" s="36"/>
      <c r="AL1897" s="36"/>
    </row>
    <row r="1898" spans="22:38" ht="12" x14ac:dyDescent="0.2">
      <c r="V1898" s="36"/>
      <c r="W1898" s="36"/>
      <c r="X1898" s="36"/>
      <c r="Y1898" s="36"/>
      <c r="Z1898" s="36"/>
      <c r="AA1898" s="36"/>
      <c r="AB1898" s="36"/>
      <c r="AC1898" s="36"/>
      <c r="AD1898" s="36"/>
      <c r="AE1898" s="36"/>
      <c r="AF1898" s="36"/>
      <c r="AG1898" s="36"/>
      <c r="AH1898" s="36"/>
      <c r="AI1898" s="36"/>
      <c r="AJ1898" s="36"/>
      <c r="AK1898" s="36"/>
      <c r="AL1898" s="36"/>
    </row>
    <row r="1899" spans="22:38" ht="12" x14ac:dyDescent="0.2">
      <c r="V1899" s="36"/>
      <c r="W1899" s="36"/>
      <c r="X1899" s="36"/>
      <c r="Y1899" s="36"/>
      <c r="Z1899" s="36"/>
      <c r="AA1899" s="36"/>
      <c r="AB1899" s="36"/>
      <c r="AC1899" s="36"/>
      <c r="AD1899" s="36"/>
      <c r="AE1899" s="36"/>
      <c r="AF1899" s="36"/>
      <c r="AG1899" s="36"/>
      <c r="AH1899" s="36"/>
      <c r="AI1899" s="36"/>
      <c r="AJ1899" s="36"/>
      <c r="AK1899" s="36"/>
      <c r="AL1899" s="36"/>
    </row>
    <row r="1900" spans="22:38" ht="12" x14ac:dyDescent="0.2">
      <c r="V1900" s="36"/>
      <c r="W1900" s="36"/>
      <c r="X1900" s="36"/>
      <c r="Y1900" s="36"/>
      <c r="Z1900" s="36"/>
      <c r="AA1900" s="36"/>
      <c r="AB1900" s="36"/>
      <c r="AC1900" s="36"/>
      <c r="AD1900" s="36"/>
      <c r="AE1900" s="36"/>
      <c r="AF1900" s="36"/>
      <c r="AG1900" s="36"/>
      <c r="AH1900" s="36"/>
      <c r="AI1900" s="36"/>
      <c r="AJ1900" s="36"/>
      <c r="AK1900" s="36"/>
      <c r="AL1900" s="36"/>
    </row>
    <row r="1901" spans="22:38" ht="12" x14ac:dyDescent="0.2">
      <c r="V1901" s="36"/>
      <c r="W1901" s="36"/>
      <c r="X1901" s="36"/>
      <c r="Y1901" s="36"/>
      <c r="Z1901" s="36"/>
      <c r="AA1901" s="36"/>
      <c r="AB1901" s="36"/>
      <c r="AC1901" s="36"/>
      <c r="AD1901" s="36"/>
      <c r="AE1901" s="36"/>
      <c r="AF1901" s="36"/>
      <c r="AG1901" s="36"/>
      <c r="AH1901" s="36"/>
      <c r="AI1901" s="36"/>
      <c r="AJ1901" s="36"/>
      <c r="AK1901" s="36"/>
      <c r="AL1901" s="36"/>
    </row>
    <row r="1902" spans="22:38" ht="12" x14ac:dyDescent="0.2">
      <c r="V1902" s="36"/>
      <c r="W1902" s="36"/>
      <c r="X1902" s="36"/>
      <c r="Y1902" s="36"/>
      <c r="Z1902" s="36"/>
      <c r="AA1902" s="36"/>
      <c r="AB1902" s="36"/>
      <c r="AC1902" s="36"/>
      <c r="AD1902" s="36"/>
      <c r="AE1902" s="36"/>
      <c r="AF1902" s="36"/>
      <c r="AG1902" s="36"/>
      <c r="AH1902" s="36"/>
      <c r="AI1902" s="36"/>
      <c r="AJ1902" s="36"/>
      <c r="AK1902" s="36"/>
      <c r="AL1902" s="36"/>
    </row>
    <row r="1903" spans="22:38" ht="12" x14ac:dyDescent="0.2">
      <c r="V1903" s="36"/>
      <c r="W1903" s="36"/>
      <c r="X1903" s="36"/>
      <c r="Y1903" s="36"/>
      <c r="Z1903" s="36"/>
      <c r="AA1903" s="36"/>
      <c r="AB1903" s="36"/>
      <c r="AC1903" s="36"/>
      <c r="AD1903" s="36"/>
      <c r="AE1903" s="36"/>
      <c r="AF1903" s="36"/>
      <c r="AG1903" s="36"/>
      <c r="AH1903" s="36"/>
      <c r="AI1903" s="36"/>
      <c r="AJ1903" s="36"/>
      <c r="AK1903" s="36"/>
      <c r="AL1903" s="36"/>
    </row>
    <row r="1904" spans="22:38" ht="12" x14ac:dyDescent="0.2">
      <c r="V1904" s="36"/>
      <c r="W1904" s="36"/>
      <c r="X1904" s="36"/>
      <c r="Y1904" s="36"/>
      <c r="Z1904" s="36"/>
      <c r="AA1904" s="36"/>
      <c r="AB1904" s="36"/>
      <c r="AC1904" s="36"/>
      <c r="AD1904" s="36"/>
      <c r="AE1904" s="36"/>
      <c r="AF1904" s="36"/>
      <c r="AG1904" s="36"/>
      <c r="AH1904" s="36"/>
      <c r="AI1904" s="36"/>
      <c r="AJ1904" s="36"/>
      <c r="AK1904" s="36"/>
      <c r="AL1904" s="36"/>
    </row>
    <row r="1905" spans="22:38" ht="12" x14ac:dyDescent="0.2">
      <c r="V1905" s="36"/>
      <c r="W1905" s="36"/>
      <c r="X1905" s="36"/>
      <c r="Y1905" s="36"/>
      <c r="Z1905" s="36"/>
      <c r="AA1905" s="36"/>
      <c r="AB1905" s="36"/>
      <c r="AC1905" s="36"/>
      <c r="AD1905" s="36"/>
      <c r="AE1905" s="36"/>
      <c r="AF1905" s="36"/>
      <c r="AG1905" s="36"/>
      <c r="AH1905" s="36"/>
      <c r="AI1905" s="36"/>
      <c r="AJ1905" s="36"/>
      <c r="AK1905" s="36"/>
      <c r="AL1905" s="36"/>
    </row>
    <row r="1906" spans="22:38" ht="12" x14ac:dyDescent="0.2">
      <c r="V1906" s="36"/>
      <c r="W1906" s="36"/>
      <c r="X1906" s="36"/>
      <c r="Y1906" s="36"/>
      <c r="Z1906" s="36"/>
      <c r="AA1906" s="36"/>
      <c r="AB1906" s="36"/>
      <c r="AC1906" s="36"/>
      <c r="AD1906" s="36"/>
      <c r="AE1906" s="36"/>
      <c r="AF1906" s="36"/>
      <c r="AG1906" s="36"/>
      <c r="AH1906" s="36"/>
      <c r="AI1906" s="36"/>
      <c r="AJ1906" s="36"/>
      <c r="AK1906" s="36"/>
      <c r="AL1906" s="36"/>
    </row>
    <row r="1907" spans="22:38" ht="12" x14ac:dyDescent="0.2">
      <c r="V1907" s="36"/>
      <c r="W1907" s="36"/>
      <c r="X1907" s="36"/>
      <c r="Y1907" s="36"/>
      <c r="Z1907" s="36"/>
      <c r="AA1907" s="36"/>
      <c r="AB1907" s="36"/>
      <c r="AC1907" s="36"/>
      <c r="AD1907" s="36"/>
      <c r="AE1907" s="36"/>
      <c r="AF1907" s="36"/>
      <c r="AG1907" s="36"/>
      <c r="AH1907" s="36"/>
      <c r="AI1907" s="36"/>
      <c r="AJ1907" s="36"/>
      <c r="AK1907" s="36"/>
      <c r="AL1907" s="36"/>
    </row>
    <row r="1908" spans="22:38" ht="12" x14ac:dyDescent="0.2">
      <c r="V1908" s="36"/>
      <c r="W1908" s="36"/>
      <c r="X1908" s="36"/>
      <c r="Y1908" s="36"/>
      <c r="Z1908" s="36"/>
      <c r="AA1908" s="36"/>
      <c r="AB1908" s="36"/>
      <c r="AC1908" s="36"/>
      <c r="AD1908" s="36"/>
      <c r="AE1908" s="36"/>
      <c r="AF1908" s="36"/>
      <c r="AG1908" s="36"/>
      <c r="AH1908" s="36"/>
      <c r="AI1908" s="36"/>
      <c r="AJ1908" s="36"/>
      <c r="AK1908" s="36"/>
      <c r="AL1908" s="36"/>
    </row>
    <row r="1909" spans="22:38" ht="12" x14ac:dyDescent="0.2">
      <c r="V1909" s="36"/>
      <c r="W1909" s="36"/>
      <c r="X1909" s="36"/>
      <c r="Y1909" s="36"/>
      <c r="Z1909" s="36"/>
      <c r="AA1909" s="36"/>
      <c r="AB1909" s="36"/>
      <c r="AC1909" s="36"/>
      <c r="AD1909" s="36"/>
      <c r="AE1909" s="36"/>
      <c r="AF1909" s="36"/>
      <c r="AG1909" s="36"/>
      <c r="AH1909" s="36"/>
      <c r="AI1909" s="36"/>
      <c r="AJ1909" s="36"/>
      <c r="AK1909" s="36"/>
      <c r="AL1909" s="36"/>
    </row>
    <row r="1910" spans="22:38" ht="12" x14ac:dyDescent="0.2">
      <c r="V1910" s="36"/>
      <c r="W1910" s="36"/>
      <c r="X1910" s="36"/>
      <c r="Y1910" s="36"/>
      <c r="Z1910" s="36"/>
      <c r="AA1910" s="36"/>
      <c r="AB1910" s="36"/>
      <c r="AC1910" s="36"/>
      <c r="AD1910" s="36"/>
      <c r="AE1910" s="36"/>
      <c r="AF1910" s="36"/>
      <c r="AG1910" s="36"/>
      <c r="AH1910" s="36"/>
      <c r="AI1910" s="36"/>
      <c r="AJ1910" s="36"/>
      <c r="AK1910" s="36"/>
      <c r="AL1910" s="36"/>
    </row>
    <row r="1911" spans="22:38" ht="12" x14ac:dyDescent="0.2">
      <c r="V1911" s="36"/>
      <c r="W1911" s="36"/>
      <c r="X1911" s="36"/>
      <c r="Y1911" s="36"/>
      <c r="Z1911" s="36"/>
      <c r="AA1911" s="36"/>
      <c r="AB1911" s="36"/>
      <c r="AC1911" s="36"/>
      <c r="AD1911" s="36"/>
      <c r="AE1911" s="36"/>
      <c r="AF1911" s="36"/>
      <c r="AG1911" s="36"/>
      <c r="AH1911" s="36"/>
      <c r="AI1911" s="36"/>
      <c r="AJ1911" s="36"/>
      <c r="AK1911" s="36"/>
      <c r="AL1911" s="36"/>
    </row>
    <row r="1912" spans="22:38" ht="12" x14ac:dyDescent="0.2">
      <c r="V1912" s="36"/>
      <c r="W1912" s="36"/>
      <c r="X1912" s="36"/>
      <c r="Y1912" s="36"/>
      <c r="Z1912" s="36"/>
      <c r="AA1912" s="36"/>
      <c r="AB1912" s="36"/>
      <c r="AC1912" s="36"/>
      <c r="AD1912" s="36"/>
      <c r="AE1912" s="36"/>
      <c r="AF1912" s="36"/>
      <c r="AG1912" s="36"/>
      <c r="AH1912" s="36"/>
      <c r="AI1912" s="36"/>
      <c r="AJ1912" s="36"/>
      <c r="AK1912" s="36"/>
      <c r="AL1912" s="36"/>
    </row>
    <row r="1913" spans="22:38" ht="12" x14ac:dyDescent="0.2">
      <c r="V1913" s="36"/>
      <c r="W1913" s="36"/>
      <c r="X1913" s="36"/>
      <c r="Y1913" s="36"/>
      <c r="Z1913" s="36"/>
      <c r="AA1913" s="36"/>
      <c r="AB1913" s="36"/>
      <c r="AC1913" s="36"/>
      <c r="AD1913" s="36"/>
      <c r="AE1913" s="36"/>
      <c r="AF1913" s="36"/>
      <c r="AG1913" s="36"/>
      <c r="AH1913" s="36"/>
      <c r="AI1913" s="36"/>
      <c r="AJ1913" s="36"/>
      <c r="AK1913" s="36"/>
      <c r="AL1913" s="36"/>
    </row>
    <row r="1914" spans="22:38" ht="12" x14ac:dyDescent="0.2">
      <c r="V1914" s="36"/>
      <c r="W1914" s="36"/>
      <c r="X1914" s="36"/>
      <c r="Y1914" s="36"/>
      <c r="Z1914" s="36"/>
      <c r="AA1914" s="36"/>
      <c r="AB1914" s="36"/>
      <c r="AC1914" s="36"/>
      <c r="AD1914" s="36"/>
      <c r="AE1914" s="36"/>
      <c r="AF1914" s="36"/>
      <c r="AG1914" s="36"/>
      <c r="AH1914" s="36"/>
      <c r="AI1914" s="36"/>
      <c r="AJ1914" s="36"/>
      <c r="AK1914" s="36"/>
      <c r="AL1914" s="36"/>
    </row>
    <row r="1915" spans="22:38" ht="12" x14ac:dyDescent="0.2">
      <c r="V1915" s="36"/>
      <c r="W1915" s="36"/>
      <c r="X1915" s="36"/>
      <c r="Y1915" s="36"/>
      <c r="Z1915" s="36"/>
      <c r="AA1915" s="36"/>
      <c r="AB1915" s="36"/>
      <c r="AC1915" s="36"/>
      <c r="AD1915" s="36"/>
      <c r="AE1915" s="36"/>
      <c r="AF1915" s="36"/>
      <c r="AG1915" s="36"/>
      <c r="AH1915" s="36"/>
      <c r="AI1915" s="36"/>
      <c r="AJ1915" s="36"/>
      <c r="AK1915" s="36"/>
      <c r="AL1915" s="36"/>
    </row>
    <row r="1916" spans="22:38" ht="12" x14ac:dyDescent="0.2">
      <c r="V1916" s="36"/>
      <c r="W1916" s="36"/>
      <c r="X1916" s="36"/>
      <c r="Y1916" s="36"/>
      <c r="Z1916" s="36"/>
      <c r="AA1916" s="36"/>
      <c r="AB1916" s="36"/>
      <c r="AC1916" s="36"/>
      <c r="AD1916" s="36"/>
      <c r="AE1916" s="36"/>
      <c r="AF1916" s="36"/>
      <c r="AG1916" s="36"/>
      <c r="AH1916" s="36"/>
      <c r="AI1916" s="36"/>
      <c r="AJ1916" s="36"/>
      <c r="AK1916" s="36"/>
      <c r="AL1916" s="36"/>
    </row>
    <row r="1917" spans="22:38" ht="12" x14ac:dyDescent="0.2">
      <c r="V1917" s="36"/>
      <c r="W1917" s="36"/>
      <c r="X1917" s="36"/>
      <c r="Y1917" s="36"/>
      <c r="Z1917" s="36"/>
      <c r="AA1917" s="36"/>
      <c r="AB1917" s="36"/>
      <c r="AC1917" s="36"/>
      <c r="AD1917" s="36"/>
      <c r="AE1917" s="36"/>
      <c r="AF1917" s="36"/>
      <c r="AG1917" s="36"/>
      <c r="AH1917" s="36"/>
      <c r="AI1917" s="36"/>
      <c r="AJ1917" s="36"/>
      <c r="AK1917" s="36"/>
      <c r="AL1917" s="36"/>
    </row>
    <row r="1918" spans="22:38" ht="12" x14ac:dyDescent="0.2">
      <c r="V1918" s="36"/>
      <c r="W1918" s="36"/>
      <c r="X1918" s="36"/>
      <c r="Y1918" s="36"/>
      <c r="Z1918" s="36"/>
      <c r="AA1918" s="36"/>
      <c r="AB1918" s="36"/>
      <c r="AC1918" s="36"/>
      <c r="AD1918" s="36"/>
      <c r="AE1918" s="36"/>
      <c r="AF1918" s="36"/>
      <c r="AG1918" s="36"/>
      <c r="AH1918" s="36"/>
      <c r="AI1918" s="36"/>
      <c r="AJ1918" s="36"/>
      <c r="AK1918" s="36"/>
      <c r="AL1918" s="36"/>
    </row>
    <row r="1919" spans="22:38" ht="12" x14ac:dyDescent="0.2">
      <c r="V1919" s="36"/>
      <c r="W1919" s="36"/>
      <c r="X1919" s="36"/>
      <c r="Y1919" s="36"/>
      <c r="Z1919" s="36"/>
      <c r="AA1919" s="36"/>
      <c r="AB1919" s="36"/>
      <c r="AC1919" s="36"/>
      <c r="AD1919" s="36"/>
      <c r="AE1919" s="36"/>
      <c r="AF1919" s="36"/>
      <c r="AG1919" s="36"/>
      <c r="AH1919" s="36"/>
      <c r="AI1919" s="36"/>
      <c r="AJ1919" s="36"/>
      <c r="AK1919" s="36"/>
      <c r="AL1919" s="36"/>
    </row>
    <row r="1920" spans="22:38" ht="12" x14ac:dyDescent="0.2">
      <c r="V1920" s="36"/>
      <c r="W1920" s="36"/>
      <c r="X1920" s="36"/>
      <c r="Y1920" s="36"/>
      <c r="Z1920" s="36"/>
      <c r="AA1920" s="36"/>
      <c r="AB1920" s="36"/>
      <c r="AC1920" s="36"/>
      <c r="AD1920" s="36"/>
      <c r="AE1920" s="36"/>
      <c r="AF1920" s="36"/>
      <c r="AG1920" s="36"/>
      <c r="AH1920" s="36"/>
      <c r="AI1920" s="36"/>
      <c r="AJ1920" s="36"/>
      <c r="AK1920" s="36"/>
      <c r="AL1920" s="36"/>
    </row>
    <row r="1921" spans="22:38" ht="12" x14ac:dyDescent="0.2">
      <c r="V1921" s="36"/>
      <c r="W1921" s="36"/>
      <c r="X1921" s="36"/>
      <c r="Y1921" s="36"/>
      <c r="Z1921" s="36"/>
      <c r="AA1921" s="36"/>
      <c r="AB1921" s="36"/>
      <c r="AC1921" s="36"/>
      <c r="AD1921" s="36"/>
      <c r="AE1921" s="36"/>
      <c r="AF1921" s="36"/>
      <c r="AG1921" s="36"/>
      <c r="AH1921" s="36"/>
      <c r="AI1921" s="36"/>
      <c r="AJ1921" s="36"/>
      <c r="AK1921" s="36"/>
      <c r="AL1921" s="36"/>
    </row>
    <row r="1922" spans="22:38" ht="12" x14ac:dyDescent="0.2">
      <c r="V1922" s="36"/>
      <c r="W1922" s="36"/>
      <c r="X1922" s="36"/>
      <c r="Y1922" s="36"/>
      <c r="Z1922" s="36"/>
      <c r="AA1922" s="36"/>
      <c r="AB1922" s="36"/>
      <c r="AC1922" s="36"/>
      <c r="AD1922" s="36"/>
      <c r="AE1922" s="36"/>
      <c r="AF1922" s="36"/>
      <c r="AG1922" s="36"/>
      <c r="AH1922" s="36"/>
      <c r="AI1922" s="36"/>
      <c r="AJ1922" s="36"/>
      <c r="AK1922" s="36"/>
      <c r="AL1922" s="36"/>
    </row>
    <row r="1923" spans="22:38" ht="12" x14ac:dyDescent="0.2">
      <c r="V1923" s="36"/>
      <c r="W1923" s="36"/>
      <c r="X1923" s="36"/>
      <c r="Y1923" s="36"/>
      <c r="Z1923" s="36"/>
      <c r="AA1923" s="36"/>
      <c r="AB1923" s="36"/>
      <c r="AC1923" s="36"/>
      <c r="AD1923" s="36"/>
      <c r="AE1923" s="36"/>
      <c r="AF1923" s="36"/>
      <c r="AG1923" s="36"/>
      <c r="AH1923" s="36"/>
      <c r="AI1923" s="36"/>
      <c r="AJ1923" s="36"/>
      <c r="AK1923" s="36"/>
      <c r="AL1923" s="36"/>
    </row>
    <row r="1924" spans="22:38" ht="12" x14ac:dyDescent="0.2">
      <c r="V1924" s="36"/>
      <c r="W1924" s="36"/>
      <c r="X1924" s="36"/>
      <c r="Y1924" s="36"/>
      <c r="Z1924" s="36"/>
      <c r="AA1924" s="36"/>
      <c r="AB1924" s="36"/>
      <c r="AC1924" s="36"/>
      <c r="AD1924" s="36"/>
      <c r="AE1924" s="36"/>
      <c r="AF1924" s="36"/>
      <c r="AG1924" s="36"/>
      <c r="AH1924" s="36"/>
      <c r="AI1924" s="36"/>
      <c r="AJ1924" s="36"/>
      <c r="AK1924" s="36"/>
      <c r="AL1924" s="36"/>
    </row>
    <row r="1925" spans="22:38" ht="12" x14ac:dyDescent="0.2">
      <c r="V1925" s="36"/>
      <c r="W1925" s="36"/>
      <c r="X1925" s="36"/>
      <c r="Y1925" s="36"/>
      <c r="Z1925" s="36"/>
      <c r="AA1925" s="36"/>
      <c r="AB1925" s="36"/>
      <c r="AC1925" s="36"/>
      <c r="AD1925" s="36"/>
      <c r="AE1925" s="36"/>
      <c r="AF1925" s="36"/>
      <c r="AG1925" s="36"/>
      <c r="AH1925" s="36"/>
      <c r="AI1925" s="36"/>
      <c r="AJ1925" s="36"/>
      <c r="AK1925" s="36"/>
      <c r="AL1925" s="36"/>
    </row>
    <row r="1926" spans="22:38" ht="12" x14ac:dyDescent="0.2">
      <c r="V1926" s="36"/>
      <c r="W1926" s="36"/>
      <c r="X1926" s="36"/>
      <c r="Y1926" s="36"/>
      <c r="Z1926" s="36"/>
      <c r="AA1926" s="36"/>
      <c r="AB1926" s="36"/>
      <c r="AC1926" s="36"/>
      <c r="AD1926" s="36"/>
      <c r="AE1926" s="36"/>
      <c r="AF1926" s="36"/>
      <c r="AG1926" s="36"/>
      <c r="AH1926" s="36"/>
      <c r="AI1926" s="36"/>
      <c r="AJ1926" s="36"/>
      <c r="AK1926" s="36"/>
      <c r="AL1926" s="36"/>
    </row>
    <row r="1927" spans="22:38" ht="12" x14ac:dyDescent="0.2">
      <c r="V1927" s="36"/>
      <c r="W1927" s="36"/>
      <c r="X1927" s="36"/>
      <c r="Y1927" s="36"/>
      <c r="Z1927" s="36"/>
      <c r="AA1927" s="36"/>
      <c r="AB1927" s="36"/>
      <c r="AC1927" s="36"/>
      <c r="AD1927" s="36"/>
      <c r="AE1927" s="36"/>
      <c r="AF1927" s="36"/>
      <c r="AG1927" s="36"/>
      <c r="AH1927" s="36"/>
      <c r="AI1927" s="36"/>
      <c r="AJ1927" s="36"/>
      <c r="AK1927" s="36"/>
      <c r="AL1927" s="36"/>
    </row>
    <row r="1928" spans="22:38" ht="12" x14ac:dyDescent="0.2">
      <c r="V1928" s="36"/>
      <c r="W1928" s="36"/>
      <c r="X1928" s="36"/>
      <c r="Y1928" s="36"/>
      <c r="Z1928" s="36"/>
      <c r="AA1928" s="36"/>
      <c r="AB1928" s="36"/>
      <c r="AC1928" s="36"/>
      <c r="AD1928" s="36"/>
      <c r="AE1928" s="36"/>
      <c r="AF1928" s="36"/>
      <c r="AG1928" s="36"/>
      <c r="AH1928" s="36"/>
      <c r="AI1928" s="36"/>
      <c r="AJ1928" s="36"/>
      <c r="AK1928" s="36"/>
      <c r="AL1928" s="36"/>
    </row>
    <row r="1929" spans="22:38" ht="12" x14ac:dyDescent="0.2">
      <c r="V1929" s="36"/>
      <c r="W1929" s="36"/>
      <c r="X1929" s="36"/>
      <c r="Y1929" s="36"/>
      <c r="Z1929" s="36"/>
      <c r="AA1929" s="36"/>
      <c r="AB1929" s="36"/>
      <c r="AC1929" s="36"/>
      <c r="AD1929" s="36"/>
      <c r="AE1929" s="36"/>
      <c r="AF1929" s="36"/>
      <c r="AG1929" s="36"/>
      <c r="AH1929" s="36"/>
      <c r="AI1929" s="36"/>
      <c r="AJ1929" s="36"/>
      <c r="AK1929" s="36"/>
      <c r="AL1929" s="36"/>
    </row>
    <row r="1930" spans="22:38" ht="12" x14ac:dyDescent="0.2">
      <c r="V1930" s="36"/>
      <c r="W1930" s="36"/>
      <c r="X1930" s="36"/>
      <c r="Y1930" s="36"/>
      <c r="Z1930" s="36"/>
      <c r="AA1930" s="36"/>
      <c r="AB1930" s="36"/>
      <c r="AC1930" s="36"/>
      <c r="AD1930" s="36"/>
      <c r="AE1930" s="36"/>
      <c r="AF1930" s="36"/>
      <c r="AG1930" s="36"/>
      <c r="AH1930" s="36"/>
      <c r="AI1930" s="36"/>
      <c r="AJ1930" s="36"/>
      <c r="AK1930" s="36"/>
      <c r="AL1930" s="36"/>
    </row>
    <row r="1931" spans="22:38" ht="12" x14ac:dyDescent="0.2">
      <c r="V1931" s="36"/>
      <c r="W1931" s="36"/>
      <c r="X1931" s="36"/>
      <c r="Y1931" s="36"/>
      <c r="Z1931" s="36"/>
      <c r="AA1931" s="36"/>
      <c r="AB1931" s="36"/>
      <c r="AC1931" s="36"/>
      <c r="AD1931" s="36"/>
      <c r="AE1931" s="36"/>
      <c r="AF1931" s="36"/>
      <c r="AG1931" s="36"/>
      <c r="AH1931" s="36"/>
      <c r="AI1931" s="36"/>
      <c r="AJ1931" s="36"/>
      <c r="AK1931" s="36"/>
      <c r="AL1931" s="36"/>
    </row>
    <row r="1932" spans="22:38" ht="12" x14ac:dyDescent="0.2">
      <c r="V1932" s="36"/>
      <c r="W1932" s="36"/>
      <c r="X1932" s="36"/>
      <c r="Y1932" s="36"/>
      <c r="Z1932" s="36"/>
      <c r="AA1932" s="36"/>
      <c r="AB1932" s="36"/>
      <c r="AC1932" s="36"/>
      <c r="AD1932" s="36"/>
      <c r="AE1932" s="36"/>
      <c r="AF1932" s="36"/>
      <c r="AG1932" s="36"/>
      <c r="AH1932" s="36"/>
      <c r="AI1932" s="36"/>
      <c r="AJ1932" s="36"/>
      <c r="AK1932" s="36"/>
      <c r="AL1932" s="36"/>
    </row>
    <row r="1933" spans="22:38" ht="12" x14ac:dyDescent="0.2">
      <c r="V1933" s="36"/>
      <c r="W1933" s="36"/>
      <c r="X1933" s="36"/>
      <c r="Y1933" s="36"/>
      <c r="Z1933" s="36"/>
      <c r="AA1933" s="36"/>
      <c r="AB1933" s="36"/>
      <c r="AC1933" s="36"/>
      <c r="AD1933" s="36"/>
      <c r="AE1933" s="36"/>
      <c r="AF1933" s="36"/>
      <c r="AG1933" s="36"/>
      <c r="AH1933" s="36"/>
      <c r="AI1933" s="36"/>
      <c r="AJ1933" s="36"/>
      <c r="AK1933" s="36"/>
      <c r="AL1933" s="36"/>
    </row>
    <row r="1934" spans="22:38" ht="12" x14ac:dyDescent="0.2">
      <c r="V1934" s="36"/>
      <c r="W1934" s="36"/>
      <c r="X1934" s="36"/>
      <c r="Y1934" s="36"/>
      <c r="Z1934" s="36"/>
      <c r="AA1934" s="36"/>
      <c r="AB1934" s="36"/>
      <c r="AC1934" s="36"/>
      <c r="AD1934" s="36"/>
      <c r="AE1934" s="36"/>
      <c r="AF1934" s="36"/>
      <c r="AG1934" s="36"/>
      <c r="AH1934" s="36"/>
      <c r="AI1934" s="36"/>
      <c r="AJ1934" s="36"/>
      <c r="AK1934" s="36"/>
      <c r="AL1934" s="36"/>
    </row>
    <row r="1935" spans="22:38" ht="12" x14ac:dyDescent="0.2">
      <c r="V1935" s="36"/>
      <c r="W1935" s="36"/>
      <c r="X1935" s="36"/>
      <c r="Y1935" s="36"/>
      <c r="Z1935" s="36"/>
      <c r="AA1935" s="36"/>
      <c r="AB1935" s="36"/>
      <c r="AC1935" s="36"/>
      <c r="AD1935" s="36"/>
      <c r="AE1935" s="36"/>
      <c r="AF1935" s="36"/>
      <c r="AG1935" s="36"/>
      <c r="AH1935" s="36"/>
      <c r="AI1935" s="36"/>
      <c r="AJ1935" s="36"/>
      <c r="AK1935" s="36"/>
      <c r="AL1935" s="36"/>
    </row>
    <row r="1936" spans="22:38" ht="12" x14ac:dyDescent="0.2">
      <c r="V1936" s="36"/>
      <c r="W1936" s="36"/>
      <c r="X1936" s="36"/>
      <c r="Y1936" s="36"/>
      <c r="Z1936" s="36"/>
      <c r="AA1936" s="36"/>
      <c r="AB1936" s="36"/>
      <c r="AC1936" s="36"/>
      <c r="AD1936" s="36"/>
      <c r="AE1936" s="36"/>
      <c r="AF1936" s="36"/>
      <c r="AG1936" s="36"/>
      <c r="AH1936" s="36"/>
      <c r="AI1936" s="36"/>
      <c r="AJ1936" s="36"/>
      <c r="AK1936" s="36"/>
      <c r="AL1936" s="36"/>
    </row>
    <row r="1937" spans="22:38" ht="12" x14ac:dyDescent="0.2">
      <c r="V1937" s="36"/>
      <c r="W1937" s="36"/>
      <c r="X1937" s="36"/>
      <c r="Y1937" s="36"/>
      <c r="Z1937" s="36"/>
      <c r="AA1937" s="36"/>
      <c r="AB1937" s="36"/>
      <c r="AC1937" s="36"/>
      <c r="AD1937" s="36"/>
      <c r="AE1937" s="36"/>
      <c r="AF1937" s="36"/>
      <c r="AG1937" s="36"/>
      <c r="AH1937" s="36"/>
      <c r="AI1937" s="36"/>
      <c r="AJ1937" s="36"/>
      <c r="AK1937" s="36"/>
      <c r="AL1937" s="36"/>
    </row>
    <row r="1938" spans="22:38" ht="12" x14ac:dyDescent="0.2">
      <c r="V1938" s="36"/>
      <c r="W1938" s="36"/>
      <c r="X1938" s="36"/>
      <c r="Y1938" s="36"/>
      <c r="Z1938" s="36"/>
      <c r="AA1938" s="36"/>
      <c r="AB1938" s="36"/>
      <c r="AC1938" s="36"/>
      <c r="AD1938" s="36"/>
      <c r="AE1938" s="36"/>
      <c r="AF1938" s="36"/>
      <c r="AG1938" s="36"/>
      <c r="AH1938" s="36"/>
      <c r="AI1938" s="36"/>
      <c r="AJ1938" s="36"/>
      <c r="AK1938" s="36"/>
      <c r="AL1938" s="36"/>
    </row>
    <row r="1939" spans="22:38" ht="12" x14ac:dyDescent="0.2">
      <c r="V1939" s="36"/>
      <c r="W1939" s="36"/>
      <c r="X1939" s="36"/>
      <c r="Y1939" s="36"/>
      <c r="Z1939" s="36"/>
      <c r="AA1939" s="36"/>
      <c r="AB1939" s="36"/>
      <c r="AC1939" s="36"/>
      <c r="AD1939" s="36"/>
      <c r="AE1939" s="36"/>
      <c r="AF1939" s="36"/>
      <c r="AG1939" s="36"/>
      <c r="AH1939" s="36"/>
      <c r="AI1939" s="36"/>
      <c r="AJ1939" s="36"/>
      <c r="AK1939" s="36"/>
      <c r="AL1939" s="36"/>
    </row>
    <row r="1940" spans="22:38" ht="12" x14ac:dyDescent="0.2">
      <c r="V1940" s="36"/>
      <c r="W1940" s="36"/>
      <c r="X1940" s="36"/>
      <c r="Y1940" s="36"/>
      <c r="Z1940" s="36"/>
      <c r="AA1940" s="36"/>
      <c r="AB1940" s="36"/>
      <c r="AC1940" s="36"/>
      <c r="AD1940" s="36"/>
      <c r="AE1940" s="36"/>
      <c r="AF1940" s="36"/>
      <c r="AG1940" s="36"/>
      <c r="AH1940" s="36"/>
      <c r="AI1940" s="36"/>
      <c r="AJ1940" s="36"/>
      <c r="AK1940" s="36"/>
      <c r="AL1940" s="36"/>
    </row>
    <row r="1941" spans="22:38" ht="12" x14ac:dyDescent="0.2">
      <c r="V1941" s="36"/>
      <c r="W1941" s="36"/>
      <c r="X1941" s="36"/>
      <c r="Y1941" s="36"/>
      <c r="Z1941" s="36"/>
      <c r="AA1941" s="36"/>
      <c r="AB1941" s="36"/>
      <c r="AC1941" s="36"/>
      <c r="AD1941" s="36"/>
      <c r="AE1941" s="36"/>
      <c r="AF1941" s="36"/>
      <c r="AG1941" s="36"/>
      <c r="AH1941" s="36"/>
      <c r="AI1941" s="36"/>
      <c r="AJ1941" s="36"/>
      <c r="AK1941" s="36"/>
      <c r="AL1941" s="36"/>
    </row>
    <row r="1942" spans="22:38" ht="12" x14ac:dyDescent="0.2">
      <c r="V1942" s="36"/>
      <c r="W1942" s="36"/>
      <c r="X1942" s="36"/>
      <c r="Y1942" s="36"/>
      <c r="Z1942" s="36"/>
      <c r="AA1942" s="36"/>
      <c r="AB1942" s="36"/>
      <c r="AC1942" s="36"/>
      <c r="AD1942" s="36"/>
      <c r="AE1942" s="36"/>
      <c r="AF1942" s="36"/>
      <c r="AG1942" s="36"/>
      <c r="AH1942" s="36"/>
      <c r="AI1942" s="36"/>
      <c r="AJ1942" s="36"/>
      <c r="AK1942" s="36"/>
      <c r="AL1942" s="36"/>
    </row>
    <row r="1943" spans="22:38" ht="12" x14ac:dyDescent="0.2">
      <c r="V1943" s="36"/>
      <c r="W1943" s="36"/>
      <c r="X1943" s="36"/>
      <c r="Y1943" s="36"/>
      <c r="Z1943" s="36"/>
      <c r="AA1943" s="36"/>
      <c r="AB1943" s="36"/>
      <c r="AC1943" s="36"/>
      <c r="AD1943" s="36"/>
      <c r="AE1943" s="36"/>
      <c r="AF1943" s="36"/>
      <c r="AG1943" s="36"/>
      <c r="AH1943" s="36"/>
      <c r="AI1943" s="36"/>
      <c r="AJ1943" s="36"/>
      <c r="AK1943" s="36"/>
      <c r="AL1943" s="36"/>
    </row>
    <row r="1944" spans="22:38" ht="12" x14ac:dyDescent="0.2">
      <c r="V1944" s="36"/>
      <c r="W1944" s="36"/>
      <c r="X1944" s="36"/>
      <c r="Y1944" s="36"/>
      <c r="Z1944" s="36"/>
      <c r="AA1944" s="36"/>
      <c r="AB1944" s="36"/>
      <c r="AC1944" s="36"/>
      <c r="AD1944" s="36"/>
      <c r="AE1944" s="36"/>
      <c r="AF1944" s="36"/>
      <c r="AG1944" s="36"/>
      <c r="AH1944" s="36"/>
      <c r="AI1944" s="36"/>
      <c r="AJ1944" s="36"/>
      <c r="AK1944" s="36"/>
      <c r="AL1944" s="36"/>
    </row>
    <row r="1945" spans="22:38" ht="12" x14ac:dyDescent="0.2">
      <c r="V1945" s="36"/>
      <c r="W1945" s="36"/>
      <c r="X1945" s="36"/>
      <c r="Y1945" s="36"/>
      <c r="Z1945" s="36"/>
      <c r="AA1945" s="36"/>
      <c r="AB1945" s="36"/>
      <c r="AC1945" s="36"/>
      <c r="AD1945" s="36"/>
      <c r="AE1945" s="36"/>
      <c r="AF1945" s="36"/>
      <c r="AG1945" s="36"/>
      <c r="AH1945" s="36"/>
      <c r="AI1945" s="36"/>
      <c r="AJ1945" s="36"/>
      <c r="AK1945" s="36"/>
      <c r="AL1945" s="36"/>
    </row>
    <row r="1946" spans="22:38" ht="12" x14ac:dyDescent="0.2">
      <c r="V1946" s="36"/>
      <c r="W1946" s="36"/>
      <c r="X1946" s="36"/>
      <c r="Y1946" s="36"/>
      <c r="Z1946" s="36"/>
      <c r="AA1946" s="36"/>
      <c r="AB1946" s="36"/>
      <c r="AC1946" s="36"/>
      <c r="AD1946" s="36"/>
      <c r="AE1946" s="36"/>
      <c r="AF1946" s="36"/>
      <c r="AG1946" s="36"/>
      <c r="AH1946" s="36"/>
      <c r="AI1946" s="36"/>
      <c r="AJ1946" s="36"/>
      <c r="AK1946" s="36"/>
      <c r="AL1946" s="36"/>
    </row>
    <row r="1947" spans="22:38" ht="12" x14ac:dyDescent="0.2">
      <c r="V1947" s="36"/>
      <c r="W1947" s="36"/>
      <c r="X1947" s="36"/>
      <c r="Y1947" s="36"/>
      <c r="Z1947" s="36"/>
      <c r="AA1947" s="36"/>
      <c r="AB1947" s="36"/>
      <c r="AC1947" s="36"/>
      <c r="AD1947" s="36"/>
      <c r="AE1947" s="36"/>
      <c r="AF1947" s="36"/>
      <c r="AG1947" s="36"/>
      <c r="AH1947" s="36"/>
      <c r="AI1947" s="36"/>
      <c r="AJ1947" s="36"/>
      <c r="AK1947" s="36"/>
      <c r="AL1947" s="36"/>
    </row>
    <row r="1948" spans="22:38" ht="12" x14ac:dyDescent="0.2">
      <c r="V1948" s="36"/>
      <c r="W1948" s="36"/>
      <c r="X1948" s="36"/>
      <c r="Y1948" s="36"/>
      <c r="Z1948" s="36"/>
      <c r="AA1948" s="36"/>
      <c r="AB1948" s="36"/>
      <c r="AC1948" s="36"/>
      <c r="AD1948" s="36"/>
      <c r="AE1948" s="36"/>
      <c r="AF1948" s="36"/>
      <c r="AG1948" s="36"/>
      <c r="AH1948" s="36"/>
      <c r="AI1948" s="36"/>
      <c r="AJ1948" s="36"/>
      <c r="AK1948" s="36"/>
      <c r="AL1948" s="36"/>
    </row>
    <row r="1949" spans="22:38" ht="12" x14ac:dyDescent="0.2">
      <c r="V1949" s="36"/>
      <c r="W1949" s="36"/>
      <c r="X1949" s="36"/>
      <c r="Y1949" s="36"/>
      <c r="Z1949" s="36"/>
      <c r="AA1949" s="36"/>
      <c r="AB1949" s="36"/>
      <c r="AC1949" s="36"/>
      <c r="AD1949" s="36"/>
      <c r="AE1949" s="36"/>
      <c r="AF1949" s="36"/>
      <c r="AG1949" s="36"/>
      <c r="AH1949" s="36"/>
      <c r="AI1949" s="36"/>
      <c r="AJ1949" s="36"/>
      <c r="AK1949" s="36"/>
      <c r="AL1949" s="36"/>
    </row>
    <row r="1950" spans="22:38" ht="12" x14ac:dyDescent="0.2">
      <c r="V1950" s="36"/>
      <c r="W1950" s="36"/>
      <c r="X1950" s="36"/>
      <c r="Y1950" s="36"/>
      <c r="Z1950" s="36"/>
      <c r="AA1950" s="36"/>
      <c r="AB1950" s="36"/>
      <c r="AC1950" s="36"/>
      <c r="AD1950" s="36"/>
      <c r="AE1950" s="36"/>
      <c r="AF1950" s="36"/>
      <c r="AG1950" s="36"/>
      <c r="AH1950" s="36"/>
      <c r="AI1950" s="36"/>
      <c r="AJ1950" s="36"/>
      <c r="AK1950" s="36"/>
      <c r="AL1950" s="36"/>
    </row>
    <row r="1951" spans="22:38" ht="12" x14ac:dyDescent="0.2">
      <c r="V1951" s="36"/>
      <c r="W1951" s="36"/>
      <c r="X1951" s="36"/>
      <c r="Y1951" s="36"/>
      <c r="Z1951" s="36"/>
      <c r="AA1951" s="36"/>
      <c r="AB1951" s="36"/>
      <c r="AC1951" s="36"/>
      <c r="AD1951" s="36"/>
      <c r="AE1951" s="36"/>
      <c r="AF1951" s="36"/>
      <c r="AG1951" s="36"/>
      <c r="AH1951" s="36"/>
      <c r="AI1951" s="36"/>
      <c r="AJ1951" s="36"/>
      <c r="AK1951" s="36"/>
      <c r="AL1951" s="36"/>
    </row>
    <row r="1952" spans="22:38" ht="12" x14ac:dyDescent="0.2">
      <c r="V1952" s="36"/>
      <c r="W1952" s="36"/>
      <c r="X1952" s="36"/>
      <c r="Y1952" s="36"/>
      <c r="Z1952" s="36"/>
      <c r="AA1952" s="36"/>
      <c r="AB1952" s="36"/>
      <c r="AC1952" s="36"/>
      <c r="AD1952" s="36"/>
      <c r="AE1952" s="36"/>
      <c r="AF1952" s="36"/>
      <c r="AG1952" s="36"/>
      <c r="AH1952" s="36"/>
      <c r="AI1952" s="36"/>
      <c r="AJ1952" s="36"/>
      <c r="AK1952" s="36"/>
      <c r="AL1952" s="36"/>
    </row>
    <row r="1953" spans="22:38" ht="12" x14ac:dyDescent="0.2">
      <c r="V1953" s="36"/>
      <c r="W1953" s="36"/>
      <c r="X1953" s="36"/>
      <c r="Y1953" s="36"/>
      <c r="Z1953" s="36"/>
      <c r="AA1953" s="36"/>
      <c r="AB1953" s="36"/>
      <c r="AC1953" s="36"/>
      <c r="AD1953" s="36"/>
      <c r="AE1953" s="36"/>
      <c r="AF1953" s="36"/>
      <c r="AG1953" s="36"/>
      <c r="AH1953" s="36"/>
      <c r="AI1953" s="36"/>
      <c r="AJ1953" s="36"/>
      <c r="AK1953" s="36"/>
      <c r="AL1953" s="36"/>
    </row>
    <row r="1954" spans="22:38" ht="12" x14ac:dyDescent="0.2">
      <c r="V1954" s="36"/>
      <c r="W1954" s="36"/>
      <c r="X1954" s="36"/>
      <c r="Y1954" s="36"/>
      <c r="Z1954" s="36"/>
      <c r="AA1954" s="36"/>
      <c r="AB1954" s="36"/>
      <c r="AC1954" s="36"/>
      <c r="AD1954" s="36"/>
      <c r="AE1954" s="36"/>
      <c r="AF1954" s="36"/>
      <c r="AG1954" s="36"/>
      <c r="AH1954" s="36"/>
      <c r="AI1954" s="36"/>
      <c r="AJ1954" s="36"/>
      <c r="AK1954" s="36"/>
      <c r="AL1954" s="36"/>
    </row>
    <row r="1955" spans="22:38" ht="12" x14ac:dyDescent="0.2">
      <c r="V1955" s="36"/>
      <c r="W1955" s="36"/>
      <c r="X1955" s="36"/>
      <c r="Y1955" s="36"/>
      <c r="Z1955" s="36"/>
      <c r="AA1955" s="36"/>
      <c r="AB1955" s="36"/>
      <c r="AC1955" s="36"/>
      <c r="AD1955" s="36"/>
      <c r="AE1955" s="36"/>
      <c r="AF1955" s="36"/>
      <c r="AG1955" s="36"/>
      <c r="AH1955" s="36"/>
      <c r="AI1955" s="36"/>
      <c r="AJ1955" s="36"/>
      <c r="AK1955" s="36"/>
      <c r="AL1955" s="36"/>
    </row>
    <row r="1956" spans="22:38" ht="12" x14ac:dyDescent="0.2">
      <c r="V1956" s="36"/>
      <c r="W1956" s="36"/>
      <c r="X1956" s="36"/>
      <c r="Y1956" s="36"/>
      <c r="Z1956" s="36"/>
      <c r="AA1956" s="36"/>
      <c r="AB1956" s="36"/>
      <c r="AC1956" s="36"/>
      <c r="AD1956" s="36"/>
      <c r="AE1956" s="36"/>
      <c r="AF1956" s="36"/>
      <c r="AG1956" s="36"/>
      <c r="AH1956" s="36"/>
      <c r="AI1956" s="36"/>
      <c r="AJ1956" s="36"/>
      <c r="AK1956" s="36"/>
      <c r="AL1956" s="36"/>
    </row>
    <row r="1957" spans="22:38" ht="12" x14ac:dyDescent="0.2">
      <c r="V1957" s="36"/>
      <c r="W1957" s="36"/>
      <c r="X1957" s="36"/>
      <c r="Y1957" s="36"/>
      <c r="Z1957" s="36"/>
      <c r="AA1957" s="36"/>
      <c r="AB1957" s="36"/>
      <c r="AC1957" s="36"/>
      <c r="AD1957" s="36"/>
      <c r="AE1957" s="36"/>
      <c r="AF1957" s="36"/>
      <c r="AG1957" s="36"/>
      <c r="AH1957" s="36"/>
      <c r="AI1957" s="36"/>
      <c r="AJ1957" s="36"/>
      <c r="AK1957" s="36"/>
      <c r="AL1957" s="36"/>
    </row>
    <row r="1958" spans="22:38" ht="12" x14ac:dyDescent="0.2">
      <c r="V1958" s="36"/>
      <c r="W1958" s="36"/>
      <c r="X1958" s="36"/>
      <c r="Y1958" s="36"/>
      <c r="Z1958" s="36"/>
      <c r="AA1958" s="36"/>
      <c r="AB1958" s="36"/>
      <c r="AC1958" s="36"/>
      <c r="AD1958" s="36"/>
      <c r="AE1958" s="36"/>
      <c r="AF1958" s="36"/>
      <c r="AG1958" s="36"/>
      <c r="AH1958" s="36"/>
      <c r="AI1958" s="36"/>
      <c r="AJ1958" s="36"/>
      <c r="AK1958" s="36"/>
      <c r="AL1958" s="36"/>
    </row>
    <row r="1959" spans="22:38" ht="12" x14ac:dyDescent="0.2">
      <c r="V1959" s="36"/>
      <c r="W1959" s="36"/>
      <c r="X1959" s="36"/>
      <c r="Y1959" s="36"/>
      <c r="Z1959" s="36"/>
      <c r="AA1959" s="36"/>
      <c r="AB1959" s="36"/>
      <c r="AC1959" s="36"/>
      <c r="AD1959" s="36"/>
      <c r="AE1959" s="36"/>
      <c r="AF1959" s="36"/>
      <c r="AG1959" s="36"/>
      <c r="AH1959" s="36"/>
      <c r="AI1959" s="36"/>
      <c r="AJ1959" s="36"/>
      <c r="AK1959" s="36"/>
      <c r="AL1959" s="36"/>
    </row>
    <row r="1960" spans="22:38" ht="12" x14ac:dyDescent="0.2">
      <c r="V1960" s="36"/>
      <c r="W1960" s="36"/>
      <c r="X1960" s="36"/>
      <c r="Y1960" s="36"/>
      <c r="Z1960" s="36"/>
      <c r="AA1960" s="36"/>
      <c r="AB1960" s="36"/>
      <c r="AC1960" s="36"/>
      <c r="AD1960" s="36"/>
      <c r="AE1960" s="36"/>
      <c r="AF1960" s="36"/>
      <c r="AG1960" s="36"/>
      <c r="AH1960" s="36"/>
      <c r="AI1960" s="36"/>
      <c r="AJ1960" s="36"/>
      <c r="AK1960" s="36"/>
      <c r="AL1960" s="36"/>
    </row>
    <row r="1961" spans="22:38" ht="12" x14ac:dyDescent="0.2">
      <c r="V1961" s="36"/>
      <c r="W1961" s="36"/>
      <c r="X1961" s="36"/>
      <c r="Y1961" s="36"/>
      <c r="Z1961" s="36"/>
      <c r="AA1961" s="36"/>
      <c r="AB1961" s="36"/>
      <c r="AC1961" s="36"/>
      <c r="AD1961" s="36"/>
      <c r="AE1961" s="36"/>
      <c r="AF1961" s="36"/>
      <c r="AG1961" s="36"/>
      <c r="AH1961" s="36"/>
      <c r="AI1961" s="36"/>
      <c r="AJ1961" s="36"/>
      <c r="AK1961" s="36"/>
      <c r="AL1961" s="36"/>
    </row>
    <row r="1962" spans="22:38" ht="12" x14ac:dyDescent="0.2">
      <c r="V1962" s="36"/>
      <c r="W1962" s="36"/>
      <c r="X1962" s="36"/>
      <c r="Y1962" s="36"/>
      <c r="Z1962" s="36"/>
      <c r="AA1962" s="36"/>
      <c r="AB1962" s="36"/>
      <c r="AC1962" s="36"/>
      <c r="AD1962" s="36"/>
      <c r="AE1962" s="36"/>
      <c r="AF1962" s="36"/>
      <c r="AG1962" s="36"/>
      <c r="AH1962" s="36"/>
      <c r="AI1962" s="36"/>
      <c r="AJ1962" s="36"/>
      <c r="AK1962" s="36"/>
      <c r="AL1962" s="36"/>
    </row>
    <row r="1963" spans="22:38" ht="12" x14ac:dyDescent="0.2">
      <c r="V1963" s="36"/>
      <c r="W1963" s="36"/>
      <c r="X1963" s="36"/>
      <c r="Y1963" s="36"/>
      <c r="Z1963" s="36"/>
      <c r="AA1963" s="36"/>
      <c r="AB1963" s="36"/>
      <c r="AC1963" s="36"/>
      <c r="AD1963" s="36"/>
      <c r="AE1963" s="36"/>
      <c r="AF1963" s="36"/>
      <c r="AG1963" s="36"/>
      <c r="AH1963" s="36"/>
      <c r="AI1963" s="36"/>
      <c r="AJ1963" s="36"/>
      <c r="AK1963" s="36"/>
      <c r="AL1963" s="36"/>
    </row>
    <row r="1964" spans="22:38" ht="12" x14ac:dyDescent="0.2">
      <c r="V1964" s="36"/>
      <c r="W1964" s="36"/>
      <c r="X1964" s="36"/>
      <c r="Y1964" s="36"/>
      <c r="Z1964" s="36"/>
      <c r="AA1964" s="36"/>
      <c r="AB1964" s="36"/>
      <c r="AC1964" s="36"/>
      <c r="AD1964" s="36"/>
      <c r="AE1964" s="36"/>
      <c r="AF1964" s="36"/>
      <c r="AG1964" s="36"/>
      <c r="AH1964" s="36"/>
      <c r="AI1964" s="36"/>
      <c r="AJ1964" s="36"/>
      <c r="AK1964" s="36"/>
      <c r="AL1964" s="36"/>
    </row>
    <row r="1965" spans="22:38" ht="12" x14ac:dyDescent="0.2">
      <c r="V1965" s="36"/>
      <c r="W1965" s="36"/>
      <c r="X1965" s="36"/>
      <c r="Y1965" s="36"/>
      <c r="Z1965" s="36"/>
      <c r="AA1965" s="36"/>
      <c r="AB1965" s="36"/>
      <c r="AC1965" s="36"/>
      <c r="AD1965" s="36"/>
      <c r="AE1965" s="36"/>
      <c r="AF1965" s="36"/>
      <c r="AG1965" s="36"/>
      <c r="AH1965" s="36"/>
      <c r="AI1965" s="36"/>
      <c r="AJ1965" s="36"/>
      <c r="AK1965" s="36"/>
      <c r="AL1965" s="36"/>
    </row>
    <row r="1966" spans="22:38" ht="12" x14ac:dyDescent="0.2">
      <c r="V1966" s="36"/>
      <c r="W1966" s="36"/>
      <c r="X1966" s="36"/>
      <c r="Y1966" s="36"/>
      <c r="Z1966" s="36"/>
      <c r="AA1966" s="36"/>
      <c r="AB1966" s="36"/>
      <c r="AC1966" s="36"/>
      <c r="AD1966" s="36"/>
      <c r="AE1966" s="36"/>
      <c r="AF1966" s="36"/>
      <c r="AG1966" s="36"/>
      <c r="AH1966" s="36"/>
      <c r="AI1966" s="36"/>
      <c r="AJ1966" s="36"/>
      <c r="AK1966" s="36"/>
      <c r="AL1966" s="36"/>
    </row>
    <row r="1967" spans="22:38" ht="12" x14ac:dyDescent="0.2">
      <c r="V1967" s="36"/>
      <c r="W1967" s="36"/>
      <c r="X1967" s="36"/>
      <c r="Y1967" s="36"/>
      <c r="Z1967" s="36"/>
      <c r="AA1967" s="36"/>
      <c r="AB1967" s="36"/>
      <c r="AC1967" s="36"/>
      <c r="AD1967" s="36"/>
      <c r="AE1967" s="36"/>
      <c r="AF1967" s="36"/>
      <c r="AG1967" s="36"/>
      <c r="AH1967" s="36"/>
      <c r="AI1967" s="36"/>
      <c r="AJ1967" s="36"/>
      <c r="AK1967" s="36"/>
      <c r="AL1967" s="36"/>
    </row>
    <row r="1968" spans="22:38" ht="12" x14ac:dyDescent="0.2">
      <c r="V1968" s="36"/>
      <c r="W1968" s="36"/>
      <c r="X1968" s="36"/>
      <c r="Y1968" s="36"/>
      <c r="Z1968" s="36"/>
      <c r="AA1968" s="36"/>
      <c r="AB1968" s="36"/>
      <c r="AC1968" s="36"/>
      <c r="AD1968" s="36"/>
      <c r="AE1968" s="36"/>
      <c r="AF1968" s="36"/>
      <c r="AG1968" s="36"/>
      <c r="AH1968" s="36"/>
      <c r="AI1968" s="36"/>
      <c r="AJ1968" s="36"/>
      <c r="AK1968" s="36"/>
      <c r="AL1968" s="36"/>
    </row>
    <row r="1969" spans="22:38" ht="12" x14ac:dyDescent="0.2">
      <c r="V1969" s="36"/>
      <c r="W1969" s="36"/>
      <c r="X1969" s="36"/>
      <c r="Y1969" s="36"/>
      <c r="Z1969" s="36"/>
      <c r="AA1969" s="36"/>
      <c r="AB1969" s="36"/>
      <c r="AC1969" s="36"/>
      <c r="AD1969" s="36"/>
      <c r="AE1969" s="36"/>
      <c r="AF1969" s="36"/>
      <c r="AG1969" s="36"/>
      <c r="AH1969" s="36"/>
      <c r="AI1969" s="36"/>
      <c r="AJ1969" s="36"/>
      <c r="AK1969" s="36"/>
      <c r="AL1969" s="36"/>
    </row>
    <row r="1970" spans="22:38" ht="12" x14ac:dyDescent="0.2">
      <c r="V1970" s="36"/>
      <c r="W1970" s="36"/>
      <c r="X1970" s="36"/>
      <c r="Y1970" s="36"/>
      <c r="Z1970" s="36"/>
      <c r="AA1970" s="36"/>
      <c r="AB1970" s="36"/>
      <c r="AC1970" s="36"/>
      <c r="AD1970" s="36"/>
      <c r="AE1970" s="36"/>
      <c r="AF1970" s="36"/>
      <c r="AG1970" s="36"/>
      <c r="AH1970" s="36"/>
      <c r="AI1970" s="36"/>
      <c r="AJ1970" s="36"/>
      <c r="AK1970" s="36"/>
      <c r="AL1970" s="36"/>
    </row>
    <row r="1971" spans="22:38" ht="12" x14ac:dyDescent="0.2">
      <c r="V1971" s="36"/>
      <c r="W1971" s="36"/>
      <c r="X1971" s="36"/>
      <c r="Y1971" s="36"/>
      <c r="Z1971" s="36"/>
      <c r="AA1971" s="36"/>
      <c r="AB1971" s="36"/>
      <c r="AC1971" s="36"/>
      <c r="AD1971" s="36"/>
      <c r="AE1971" s="36"/>
      <c r="AF1971" s="36"/>
      <c r="AG1971" s="36"/>
      <c r="AH1971" s="36"/>
      <c r="AI1971" s="36"/>
      <c r="AJ1971" s="36"/>
      <c r="AK1971" s="36"/>
      <c r="AL1971" s="36"/>
    </row>
    <row r="1972" spans="22:38" ht="12" x14ac:dyDescent="0.2">
      <c r="V1972" s="36"/>
      <c r="W1972" s="36"/>
      <c r="X1972" s="36"/>
      <c r="Y1972" s="36"/>
      <c r="Z1972" s="36"/>
      <c r="AA1972" s="36"/>
      <c r="AB1972" s="36"/>
      <c r="AC1972" s="36"/>
      <c r="AD1972" s="36"/>
      <c r="AE1972" s="36"/>
      <c r="AF1972" s="36"/>
      <c r="AG1972" s="36"/>
      <c r="AH1972" s="36"/>
      <c r="AI1972" s="36"/>
      <c r="AJ1972" s="36"/>
      <c r="AK1972" s="36"/>
      <c r="AL1972" s="36"/>
    </row>
    <row r="1973" spans="22:38" ht="12" x14ac:dyDescent="0.2">
      <c r="V1973" s="36"/>
      <c r="W1973" s="36"/>
      <c r="X1973" s="36"/>
      <c r="Y1973" s="36"/>
      <c r="Z1973" s="36"/>
      <c r="AA1973" s="36"/>
      <c r="AB1973" s="36"/>
      <c r="AC1973" s="36"/>
      <c r="AD1973" s="36"/>
      <c r="AE1973" s="36"/>
      <c r="AF1973" s="36"/>
      <c r="AG1973" s="36"/>
      <c r="AH1973" s="36"/>
      <c r="AI1973" s="36"/>
      <c r="AJ1973" s="36"/>
      <c r="AK1973" s="36"/>
      <c r="AL1973" s="36"/>
    </row>
    <row r="1974" spans="22:38" ht="12" x14ac:dyDescent="0.2">
      <c r="V1974" s="36"/>
      <c r="W1974" s="36"/>
      <c r="X1974" s="36"/>
      <c r="Y1974" s="36"/>
      <c r="Z1974" s="36"/>
      <c r="AA1974" s="36"/>
      <c r="AB1974" s="36"/>
      <c r="AC1974" s="36"/>
      <c r="AD1974" s="36"/>
      <c r="AE1974" s="36"/>
      <c r="AF1974" s="36"/>
      <c r="AG1974" s="36"/>
      <c r="AH1974" s="36"/>
      <c r="AI1974" s="36"/>
      <c r="AJ1974" s="36"/>
      <c r="AK1974" s="36"/>
      <c r="AL1974" s="36"/>
    </row>
    <row r="1975" spans="22:38" ht="12" x14ac:dyDescent="0.2">
      <c r="V1975" s="36"/>
      <c r="W1975" s="36"/>
      <c r="X1975" s="36"/>
      <c r="Y1975" s="36"/>
      <c r="Z1975" s="36"/>
      <c r="AA1975" s="36"/>
      <c r="AB1975" s="36"/>
      <c r="AC1975" s="36"/>
      <c r="AD1975" s="36"/>
      <c r="AE1975" s="36"/>
      <c r="AF1975" s="36"/>
      <c r="AG1975" s="36"/>
      <c r="AH1975" s="36"/>
      <c r="AI1975" s="36"/>
      <c r="AJ1975" s="36"/>
      <c r="AK1975" s="36"/>
      <c r="AL1975" s="36"/>
    </row>
    <row r="1976" spans="22:38" ht="12" x14ac:dyDescent="0.2">
      <c r="V1976" s="36"/>
      <c r="W1976" s="36"/>
      <c r="X1976" s="36"/>
      <c r="Y1976" s="36"/>
      <c r="Z1976" s="36"/>
      <c r="AA1976" s="36"/>
      <c r="AB1976" s="36"/>
      <c r="AC1976" s="36"/>
      <c r="AD1976" s="36"/>
      <c r="AE1976" s="36"/>
      <c r="AF1976" s="36"/>
      <c r="AG1976" s="36"/>
      <c r="AH1976" s="36"/>
      <c r="AI1976" s="36"/>
      <c r="AJ1976" s="36"/>
      <c r="AK1976" s="36"/>
      <c r="AL1976" s="36"/>
    </row>
    <row r="1977" spans="22:38" ht="12" x14ac:dyDescent="0.2">
      <c r="V1977" s="36"/>
      <c r="W1977" s="36"/>
      <c r="X1977" s="36"/>
      <c r="Y1977" s="36"/>
      <c r="Z1977" s="36"/>
      <c r="AA1977" s="36"/>
      <c r="AB1977" s="36"/>
      <c r="AC1977" s="36"/>
      <c r="AD1977" s="36"/>
      <c r="AE1977" s="36"/>
      <c r="AF1977" s="36"/>
      <c r="AG1977" s="36"/>
      <c r="AH1977" s="36"/>
      <c r="AI1977" s="36"/>
      <c r="AJ1977" s="36"/>
      <c r="AK1977" s="36"/>
      <c r="AL1977" s="36"/>
    </row>
    <row r="1978" spans="22:38" ht="12" x14ac:dyDescent="0.2">
      <c r="V1978" s="36"/>
      <c r="W1978" s="36"/>
      <c r="X1978" s="36"/>
      <c r="Y1978" s="36"/>
      <c r="Z1978" s="36"/>
      <c r="AA1978" s="36"/>
      <c r="AB1978" s="36"/>
      <c r="AC1978" s="36"/>
      <c r="AD1978" s="36"/>
      <c r="AE1978" s="36"/>
      <c r="AF1978" s="36"/>
      <c r="AG1978" s="36"/>
      <c r="AH1978" s="36"/>
      <c r="AI1978" s="36"/>
      <c r="AJ1978" s="36"/>
      <c r="AK1978" s="36"/>
      <c r="AL1978" s="36"/>
    </row>
    <row r="1979" spans="22:38" ht="12" x14ac:dyDescent="0.2">
      <c r="V1979" s="36"/>
      <c r="W1979" s="36"/>
      <c r="X1979" s="36"/>
      <c r="Y1979" s="36"/>
      <c r="Z1979" s="36"/>
      <c r="AA1979" s="36"/>
      <c r="AB1979" s="36"/>
      <c r="AC1979" s="36"/>
      <c r="AD1979" s="36"/>
      <c r="AE1979" s="36"/>
      <c r="AF1979" s="36"/>
      <c r="AG1979" s="36"/>
      <c r="AH1979" s="36"/>
      <c r="AI1979" s="36"/>
      <c r="AJ1979" s="36"/>
      <c r="AK1979" s="36"/>
      <c r="AL1979" s="36"/>
    </row>
    <row r="1980" spans="22:38" ht="12" x14ac:dyDescent="0.2">
      <c r="V1980" s="36"/>
      <c r="W1980" s="36"/>
      <c r="X1980" s="36"/>
      <c r="Y1980" s="36"/>
      <c r="Z1980" s="36"/>
      <c r="AA1980" s="36"/>
      <c r="AB1980" s="36"/>
      <c r="AC1980" s="36"/>
      <c r="AD1980" s="36"/>
      <c r="AE1980" s="36"/>
      <c r="AF1980" s="36"/>
      <c r="AG1980" s="36"/>
      <c r="AH1980" s="36"/>
      <c r="AI1980" s="36"/>
      <c r="AJ1980" s="36"/>
      <c r="AK1980" s="36"/>
      <c r="AL1980" s="36"/>
    </row>
    <row r="1981" spans="22:38" ht="12" x14ac:dyDescent="0.2">
      <c r="V1981" s="36"/>
      <c r="W1981" s="36"/>
      <c r="X1981" s="36"/>
      <c r="Y1981" s="36"/>
      <c r="Z1981" s="36"/>
      <c r="AA1981" s="36"/>
      <c r="AB1981" s="36"/>
      <c r="AC1981" s="36"/>
      <c r="AD1981" s="36"/>
      <c r="AE1981" s="36"/>
      <c r="AF1981" s="36"/>
      <c r="AG1981" s="36"/>
      <c r="AH1981" s="36"/>
      <c r="AI1981" s="36"/>
      <c r="AJ1981" s="36"/>
      <c r="AK1981" s="36"/>
      <c r="AL1981" s="36"/>
    </row>
    <row r="1982" spans="22:38" ht="12" x14ac:dyDescent="0.2">
      <c r="V1982" s="36"/>
      <c r="W1982" s="36"/>
      <c r="X1982" s="36"/>
      <c r="Y1982" s="36"/>
      <c r="Z1982" s="36"/>
      <c r="AA1982" s="36"/>
      <c r="AB1982" s="36"/>
      <c r="AC1982" s="36"/>
      <c r="AD1982" s="36"/>
      <c r="AE1982" s="36"/>
      <c r="AF1982" s="36"/>
      <c r="AG1982" s="36"/>
      <c r="AH1982" s="36"/>
      <c r="AI1982" s="36"/>
      <c r="AJ1982" s="36"/>
      <c r="AK1982" s="36"/>
      <c r="AL1982" s="36"/>
    </row>
    <row r="1983" spans="22:38" ht="12" x14ac:dyDescent="0.2">
      <c r="V1983" s="36"/>
      <c r="W1983" s="36"/>
      <c r="X1983" s="36"/>
      <c r="Y1983" s="36"/>
      <c r="Z1983" s="36"/>
      <c r="AA1983" s="36"/>
      <c r="AB1983" s="36"/>
      <c r="AC1983" s="36"/>
      <c r="AD1983" s="36"/>
      <c r="AE1983" s="36"/>
      <c r="AF1983" s="36"/>
      <c r="AG1983" s="36"/>
      <c r="AH1983" s="36"/>
      <c r="AI1983" s="36"/>
      <c r="AJ1983" s="36"/>
      <c r="AK1983" s="36"/>
      <c r="AL1983" s="36"/>
    </row>
    <row r="1984" spans="22:38" ht="12" x14ac:dyDescent="0.2">
      <c r="V1984" s="36"/>
      <c r="W1984" s="36"/>
      <c r="X1984" s="36"/>
      <c r="Y1984" s="36"/>
      <c r="Z1984" s="36"/>
      <c r="AA1984" s="36"/>
      <c r="AB1984" s="36"/>
      <c r="AC1984" s="36"/>
      <c r="AD1984" s="36"/>
      <c r="AE1984" s="36"/>
      <c r="AF1984" s="36"/>
      <c r="AG1984" s="36"/>
      <c r="AH1984" s="36"/>
      <c r="AI1984" s="36"/>
      <c r="AJ1984" s="36"/>
      <c r="AK1984" s="36"/>
      <c r="AL1984" s="36"/>
    </row>
    <row r="1985" spans="22:38" ht="12" x14ac:dyDescent="0.2">
      <c r="V1985" s="36"/>
      <c r="W1985" s="36"/>
      <c r="X1985" s="36"/>
      <c r="Y1985" s="36"/>
      <c r="Z1985" s="36"/>
      <c r="AA1985" s="36"/>
      <c r="AB1985" s="36"/>
      <c r="AC1985" s="36"/>
      <c r="AD1985" s="36"/>
      <c r="AE1985" s="36"/>
      <c r="AF1985" s="36"/>
      <c r="AG1985" s="36"/>
      <c r="AH1985" s="36"/>
      <c r="AI1985" s="36"/>
      <c r="AJ1985" s="36"/>
      <c r="AK1985" s="36"/>
      <c r="AL1985" s="36"/>
    </row>
    <row r="1986" spans="22:38" ht="12" x14ac:dyDescent="0.2">
      <c r="V1986" s="36"/>
      <c r="W1986" s="36"/>
      <c r="X1986" s="36"/>
      <c r="Y1986" s="36"/>
      <c r="Z1986" s="36"/>
      <c r="AA1986" s="36"/>
      <c r="AB1986" s="36"/>
      <c r="AC1986" s="36"/>
      <c r="AD1986" s="36"/>
      <c r="AE1986" s="36"/>
      <c r="AF1986" s="36"/>
      <c r="AG1986" s="36"/>
      <c r="AH1986" s="36"/>
      <c r="AI1986" s="36"/>
      <c r="AJ1986" s="36"/>
      <c r="AK1986" s="36"/>
      <c r="AL1986" s="36"/>
    </row>
    <row r="1987" spans="22:38" ht="12" x14ac:dyDescent="0.2">
      <c r="V1987" s="36"/>
      <c r="W1987" s="36"/>
      <c r="X1987" s="36"/>
      <c r="Y1987" s="36"/>
      <c r="Z1987" s="36"/>
      <c r="AA1987" s="36"/>
      <c r="AB1987" s="36"/>
      <c r="AC1987" s="36"/>
      <c r="AD1987" s="36"/>
      <c r="AE1987" s="36"/>
      <c r="AF1987" s="36"/>
      <c r="AG1987" s="36"/>
      <c r="AH1987" s="36"/>
      <c r="AI1987" s="36"/>
      <c r="AJ1987" s="36"/>
      <c r="AK1987" s="36"/>
      <c r="AL1987" s="36"/>
    </row>
    <row r="1988" spans="22:38" ht="12" x14ac:dyDescent="0.2">
      <c r="V1988" s="36"/>
      <c r="W1988" s="36"/>
      <c r="X1988" s="36"/>
      <c r="Y1988" s="36"/>
      <c r="Z1988" s="36"/>
      <c r="AA1988" s="36"/>
      <c r="AB1988" s="36"/>
      <c r="AC1988" s="36"/>
      <c r="AD1988" s="36"/>
      <c r="AE1988" s="36"/>
      <c r="AF1988" s="36"/>
      <c r="AG1988" s="36"/>
      <c r="AH1988" s="36"/>
      <c r="AI1988" s="36"/>
      <c r="AJ1988" s="36"/>
      <c r="AK1988" s="36"/>
      <c r="AL1988" s="36"/>
    </row>
    <row r="1989" spans="22:38" ht="12" x14ac:dyDescent="0.2">
      <c r="V1989" s="36"/>
      <c r="W1989" s="36"/>
      <c r="X1989" s="36"/>
      <c r="Y1989" s="36"/>
      <c r="Z1989" s="36"/>
      <c r="AA1989" s="36"/>
      <c r="AB1989" s="36"/>
      <c r="AC1989" s="36"/>
      <c r="AD1989" s="36"/>
      <c r="AE1989" s="36"/>
      <c r="AF1989" s="36"/>
      <c r="AG1989" s="36"/>
      <c r="AH1989" s="36"/>
      <c r="AI1989" s="36"/>
      <c r="AJ1989" s="36"/>
      <c r="AK1989" s="36"/>
      <c r="AL1989" s="36"/>
    </row>
    <row r="1990" spans="22:38" ht="12" x14ac:dyDescent="0.2">
      <c r="V1990" s="36"/>
      <c r="W1990" s="36"/>
      <c r="X1990" s="36"/>
      <c r="Y1990" s="36"/>
      <c r="Z1990" s="36"/>
      <c r="AA1990" s="36"/>
      <c r="AB1990" s="36"/>
      <c r="AC1990" s="36"/>
      <c r="AD1990" s="36"/>
      <c r="AE1990" s="36"/>
      <c r="AF1990" s="36"/>
      <c r="AG1990" s="36"/>
      <c r="AH1990" s="36"/>
      <c r="AI1990" s="36"/>
      <c r="AJ1990" s="36"/>
      <c r="AK1990" s="36"/>
      <c r="AL1990" s="36"/>
    </row>
    <row r="1991" spans="22:38" ht="12" x14ac:dyDescent="0.2">
      <c r="V1991" s="36"/>
      <c r="W1991" s="36"/>
      <c r="X1991" s="36"/>
      <c r="Y1991" s="36"/>
      <c r="Z1991" s="36"/>
      <c r="AA1991" s="36"/>
      <c r="AB1991" s="36"/>
      <c r="AC1991" s="36"/>
      <c r="AD1991" s="36"/>
      <c r="AE1991" s="36"/>
      <c r="AF1991" s="36"/>
      <c r="AG1991" s="36"/>
      <c r="AH1991" s="36"/>
      <c r="AI1991" s="36"/>
      <c r="AJ1991" s="36"/>
      <c r="AK1991" s="36"/>
      <c r="AL1991" s="36"/>
    </row>
    <row r="1992" spans="22:38" ht="12" x14ac:dyDescent="0.2">
      <c r="V1992" s="36"/>
      <c r="W1992" s="36"/>
      <c r="X1992" s="36"/>
      <c r="Y1992" s="36"/>
      <c r="Z1992" s="36"/>
      <c r="AA1992" s="36"/>
      <c r="AB1992" s="36"/>
      <c r="AC1992" s="36"/>
      <c r="AD1992" s="36"/>
      <c r="AE1992" s="36"/>
      <c r="AF1992" s="36"/>
      <c r="AG1992" s="36"/>
      <c r="AH1992" s="36"/>
      <c r="AI1992" s="36"/>
      <c r="AJ1992" s="36"/>
      <c r="AK1992" s="36"/>
      <c r="AL1992" s="36"/>
    </row>
    <row r="1993" spans="22:38" ht="12" x14ac:dyDescent="0.2">
      <c r="V1993" s="36"/>
      <c r="W1993" s="36"/>
      <c r="X1993" s="36"/>
      <c r="Y1993" s="36"/>
      <c r="Z1993" s="36"/>
      <c r="AA1993" s="36"/>
      <c r="AB1993" s="36"/>
      <c r="AC1993" s="36"/>
      <c r="AD1993" s="36"/>
      <c r="AE1993" s="36"/>
      <c r="AF1993" s="36"/>
      <c r="AG1993" s="36"/>
      <c r="AH1993" s="36"/>
      <c r="AI1993" s="36"/>
      <c r="AJ1993" s="36"/>
      <c r="AK1993" s="36"/>
      <c r="AL1993" s="36"/>
    </row>
    <row r="1994" spans="22:38" ht="12" x14ac:dyDescent="0.2">
      <c r="V1994" s="36"/>
      <c r="W1994" s="36"/>
      <c r="X1994" s="36"/>
      <c r="Y1994" s="36"/>
      <c r="Z1994" s="36"/>
      <c r="AA1994" s="36"/>
      <c r="AB1994" s="36"/>
      <c r="AC1994" s="36"/>
      <c r="AD1994" s="36"/>
      <c r="AE1994" s="36"/>
      <c r="AF1994" s="36"/>
      <c r="AG1994" s="36"/>
      <c r="AH1994" s="36"/>
      <c r="AI1994" s="36"/>
      <c r="AJ1994" s="36"/>
      <c r="AK1994" s="36"/>
      <c r="AL1994" s="36"/>
    </row>
    <row r="1995" spans="22:38" ht="12" x14ac:dyDescent="0.2">
      <c r="V1995" s="36"/>
      <c r="W1995" s="36"/>
      <c r="X1995" s="36"/>
      <c r="Y1995" s="36"/>
      <c r="Z1995" s="36"/>
      <c r="AA1995" s="36"/>
      <c r="AB1995" s="36"/>
      <c r="AC1995" s="36"/>
      <c r="AD1995" s="36"/>
      <c r="AE1995" s="36"/>
      <c r="AF1995" s="36"/>
      <c r="AG1995" s="36"/>
      <c r="AH1995" s="36"/>
      <c r="AI1995" s="36"/>
      <c r="AJ1995" s="36"/>
      <c r="AK1995" s="36"/>
      <c r="AL1995" s="36"/>
    </row>
    <row r="1996" spans="22:38" ht="12" x14ac:dyDescent="0.2">
      <c r="V1996" s="36"/>
      <c r="W1996" s="36"/>
      <c r="X1996" s="36"/>
      <c r="Y1996" s="36"/>
      <c r="Z1996" s="36"/>
      <c r="AA1996" s="36"/>
      <c r="AB1996" s="36"/>
      <c r="AC1996" s="36"/>
      <c r="AD1996" s="36"/>
      <c r="AE1996" s="36"/>
      <c r="AF1996" s="36"/>
      <c r="AG1996" s="36"/>
      <c r="AH1996" s="36"/>
      <c r="AI1996" s="36"/>
      <c r="AJ1996" s="36"/>
      <c r="AK1996" s="36"/>
      <c r="AL1996" s="36"/>
    </row>
    <row r="1997" spans="22:38" ht="12" x14ac:dyDescent="0.2">
      <c r="V1997" s="36"/>
      <c r="W1997" s="36"/>
      <c r="X1997" s="36"/>
      <c r="Y1997" s="36"/>
      <c r="Z1997" s="36"/>
      <c r="AA1997" s="36"/>
      <c r="AB1997" s="36"/>
      <c r="AC1997" s="36"/>
      <c r="AD1997" s="36"/>
      <c r="AE1997" s="36"/>
      <c r="AF1997" s="36"/>
      <c r="AG1997" s="36"/>
      <c r="AH1997" s="36"/>
      <c r="AI1997" s="36"/>
      <c r="AJ1997" s="36"/>
      <c r="AK1997" s="36"/>
      <c r="AL1997" s="36"/>
    </row>
    <row r="1998" spans="22:38" ht="12" x14ac:dyDescent="0.2">
      <c r="V1998" s="36"/>
      <c r="W1998" s="36"/>
      <c r="X1998" s="36"/>
      <c r="Y1998" s="36"/>
      <c r="Z1998" s="36"/>
      <c r="AA1998" s="36"/>
      <c r="AB1998" s="36"/>
      <c r="AC1998" s="36"/>
      <c r="AD1998" s="36"/>
      <c r="AE1998" s="36"/>
      <c r="AF1998" s="36"/>
      <c r="AG1998" s="36"/>
      <c r="AH1998" s="36"/>
      <c r="AI1998" s="36"/>
      <c r="AJ1998" s="36"/>
      <c r="AK1998" s="36"/>
      <c r="AL1998" s="36"/>
    </row>
    <row r="1999" spans="22:38" ht="12" x14ac:dyDescent="0.2">
      <c r="V1999" s="36"/>
      <c r="W1999" s="36"/>
      <c r="X1999" s="36"/>
      <c r="Y1999" s="36"/>
      <c r="Z1999" s="36"/>
      <c r="AA1999" s="36"/>
      <c r="AB1999" s="36"/>
      <c r="AC1999" s="36"/>
      <c r="AD1999" s="36"/>
      <c r="AE1999" s="36"/>
      <c r="AF1999" s="36"/>
      <c r="AG1999" s="36"/>
      <c r="AH1999" s="36"/>
      <c r="AI1999" s="36"/>
      <c r="AJ1999" s="36"/>
      <c r="AK1999" s="36"/>
      <c r="AL1999" s="36"/>
    </row>
    <row r="2000" spans="22:38" ht="12" x14ac:dyDescent="0.2">
      <c r="V2000" s="36"/>
      <c r="W2000" s="36"/>
      <c r="X2000" s="36"/>
      <c r="Y2000" s="36"/>
      <c r="Z2000" s="36"/>
      <c r="AA2000" s="36"/>
      <c r="AB2000" s="36"/>
      <c r="AC2000" s="36"/>
      <c r="AD2000" s="36"/>
      <c r="AE2000" s="36"/>
      <c r="AF2000" s="36"/>
      <c r="AG2000" s="36"/>
      <c r="AH2000" s="36"/>
      <c r="AI2000" s="36"/>
      <c r="AJ2000" s="36"/>
      <c r="AK2000" s="36"/>
      <c r="AL2000" s="36"/>
    </row>
    <row r="2001" spans="22:38" ht="12" x14ac:dyDescent="0.2">
      <c r="V2001" s="36"/>
      <c r="W2001" s="36"/>
      <c r="X2001" s="36"/>
      <c r="Y2001" s="36"/>
      <c r="Z2001" s="36"/>
      <c r="AA2001" s="36"/>
      <c r="AB2001" s="36"/>
      <c r="AC2001" s="36"/>
      <c r="AD2001" s="36"/>
      <c r="AE2001" s="36"/>
      <c r="AF2001" s="36"/>
      <c r="AG2001" s="36"/>
      <c r="AH2001" s="36"/>
      <c r="AI2001" s="36"/>
      <c r="AJ2001" s="36"/>
      <c r="AK2001" s="36"/>
      <c r="AL2001" s="36"/>
    </row>
    <row r="2002" spans="22:38" ht="12" x14ac:dyDescent="0.2">
      <c r="V2002" s="36"/>
      <c r="W2002" s="36"/>
      <c r="X2002" s="36"/>
      <c r="Y2002" s="36"/>
      <c r="Z2002" s="36"/>
      <c r="AA2002" s="36"/>
      <c r="AB2002" s="36"/>
      <c r="AC2002" s="36"/>
      <c r="AD2002" s="36"/>
      <c r="AE2002" s="36"/>
      <c r="AF2002" s="36"/>
      <c r="AG2002" s="36"/>
      <c r="AH2002" s="36"/>
      <c r="AI2002" s="36"/>
      <c r="AJ2002" s="36"/>
      <c r="AK2002" s="36"/>
      <c r="AL2002" s="36"/>
    </row>
    <row r="2003" spans="22:38" ht="12" x14ac:dyDescent="0.2">
      <c r="V2003" s="36"/>
      <c r="W2003" s="36"/>
      <c r="X2003" s="36"/>
      <c r="Y2003" s="36"/>
      <c r="Z2003" s="36"/>
      <c r="AA2003" s="36"/>
      <c r="AB2003" s="36"/>
      <c r="AC2003" s="36"/>
      <c r="AD2003" s="36"/>
      <c r="AE2003" s="36"/>
      <c r="AF2003" s="36"/>
      <c r="AG2003" s="36"/>
      <c r="AH2003" s="36"/>
      <c r="AI2003" s="36"/>
      <c r="AJ2003" s="36"/>
      <c r="AK2003" s="36"/>
      <c r="AL2003" s="36"/>
    </row>
    <row r="2004" spans="22:38" ht="12" x14ac:dyDescent="0.2">
      <c r="V2004" s="36"/>
      <c r="W2004" s="36"/>
      <c r="X2004" s="36"/>
      <c r="Y2004" s="36"/>
      <c r="Z2004" s="36"/>
      <c r="AA2004" s="36"/>
      <c r="AB2004" s="36"/>
      <c r="AC2004" s="36"/>
      <c r="AD2004" s="36"/>
      <c r="AE2004" s="36"/>
      <c r="AF2004" s="36"/>
      <c r="AG2004" s="36"/>
      <c r="AH2004" s="36"/>
      <c r="AI2004" s="36"/>
      <c r="AJ2004" s="36"/>
      <c r="AK2004" s="36"/>
      <c r="AL2004" s="36"/>
    </row>
    <row r="2005" spans="22:38" ht="12" x14ac:dyDescent="0.2">
      <c r="V2005" s="36"/>
      <c r="W2005" s="36"/>
      <c r="X2005" s="36"/>
      <c r="Y2005" s="36"/>
      <c r="Z2005" s="36"/>
      <c r="AA2005" s="36"/>
      <c r="AB2005" s="36"/>
      <c r="AC2005" s="36"/>
      <c r="AD2005" s="36"/>
      <c r="AE2005" s="36"/>
      <c r="AF2005" s="36"/>
      <c r="AG2005" s="36"/>
      <c r="AH2005" s="36"/>
      <c r="AI2005" s="36"/>
      <c r="AJ2005" s="36"/>
      <c r="AK2005" s="36"/>
      <c r="AL2005" s="36"/>
    </row>
    <row r="2006" spans="22:38" ht="12" x14ac:dyDescent="0.2">
      <c r="V2006" s="36"/>
      <c r="W2006" s="36"/>
      <c r="X2006" s="36"/>
      <c r="Y2006" s="36"/>
      <c r="Z2006" s="36"/>
      <c r="AA2006" s="36"/>
      <c r="AB2006" s="36"/>
      <c r="AC2006" s="36"/>
      <c r="AD2006" s="36"/>
      <c r="AE2006" s="36"/>
      <c r="AF2006" s="36"/>
      <c r="AG2006" s="36"/>
      <c r="AH2006" s="36"/>
      <c r="AI2006" s="36"/>
      <c r="AJ2006" s="36"/>
      <c r="AK2006" s="36"/>
      <c r="AL2006" s="36"/>
    </row>
    <row r="2007" spans="22:38" ht="12" x14ac:dyDescent="0.2">
      <c r="V2007" s="36"/>
      <c r="W2007" s="36"/>
      <c r="X2007" s="36"/>
      <c r="Y2007" s="36"/>
      <c r="Z2007" s="36"/>
      <c r="AA2007" s="36"/>
      <c r="AB2007" s="36"/>
      <c r="AC2007" s="36"/>
      <c r="AD2007" s="36"/>
      <c r="AE2007" s="36"/>
      <c r="AF2007" s="36"/>
      <c r="AG2007" s="36"/>
      <c r="AH2007" s="36"/>
      <c r="AI2007" s="36"/>
      <c r="AJ2007" s="36"/>
      <c r="AK2007" s="36"/>
      <c r="AL2007" s="36"/>
    </row>
    <row r="2008" spans="22:38" ht="12" x14ac:dyDescent="0.2">
      <c r="V2008" s="36"/>
      <c r="W2008" s="36"/>
      <c r="X2008" s="36"/>
      <c r="Y2008" s="36"/>
      <c r="Z2008" s="36"/>
      <c r="AA2008" s="36"/>
      <c r="AB2008" s="36"/>
      <c r="AC2008" s="36"/>
      <c r="AD2008" s="36"/>
      <c r="AE2008" s="36"/>
      <c r="AF2008" s="36"/>
      <c r="AG2008" s="36"/>
      <c r="AH2008" s="36"/>
      <c r="AI2008" s="36"/>
      <c r="AJ2008" s="36"/>
      <c r="AK2008" s="36"/>
      <c r="AL2008" s="36"/>
    </row>
    <row r="2009" spans="22:38" ht="12" x14ac:dyDescent="0.2">
      <c r="V2009" s="36"/>
      <c r="W2009" s="36"/>
      <c r="X2009" s="36"/>
      <c r="Y2009" s="36"/>
      <c r="Z2009" s="36"/>
      <c r="AA2009" s="36"/>
      <c r="AB2009" s="36"/>
      <c r="AC2009" s="36"/>
      <c r="AD2009" s="36"/>
      <c r="AE2009" s="36"/>
      <c r="AF2009" s="36"/>
      <c r="AG2009" s="36"/>
      <c r="AH2009" s="36"/>
      <c r="AI2009" s="36"/>
      <c r="AJ2009" s="36"/>
      <c r="AK2009" s="36"/>
      <c r="AL2009" s="36"/>
    </row>
    <row r="2010" spans="22:38" ht="12" x14ac:dyDescent="0.2">
      <c r="V2010" s="36"/>
      <c r="W2010" s="36"/>
      <c r="X2010" s="36"/>
      <c r="Y2010" s="36"/>
      <c r="Z2010" s="36"/>
      <c r="AA2010" s="36"/>
      <c r="AB2010" s="36"/>
      <c r="AC2010" s="36"/>
      <c r="AD2010" s="36"/>
      <c r="AE2010" s="36"/>
      <c r="AF2010" s="36"/>
      <c r="AG2010" s="36"/>
      <c r="AH2010" s="36"/>
      <c r="AI2010" s="36"/>
      <c r="AJ2010" s="36"/>
      <c r="AK2010" s="36"/>
      <c r="AL2010" s="36"/>
    </row>
    <row r="2011" spans="22:38" ht="12" x14ac:dyDescent="0.2">
      <c r="V2011" s="36"/>
      <c r="W2011" s="36"/>
      <c r="X2011" s="36"/>
      <c r="Y2011" s="36"/>
      <c r="Z2011" s="36"/>
      <c r="AA2011" s="36"/>
      <c r="AB2011" s="36"/>
      <c r="AC2011" s="36"/>
      <c r="AD2011" s="36"/>
      <c r="AE2011" s="36"/>
      <c r="AF2011" s="36"/>
      <c r="AG2011" s="36"/>
      <c r="AH2011" s="36"/>
      <c r="AI2011" s="36"/>
      <c r="AJ2011" s="36"/>
      <c r="AK2011" s="36"/>
      <c r="AL2011" s="36"/>
    </row>
    <row r="2012" spans="22:38" ht="12" x14ac:dyDescent="0.2">
      <c r="V2012" s="36"/>
      <c r="W2012" s="36"/>
      <c r="X2012" s="36"/>
      <c r="Y2012" s="36"/>
      <c r="Z2012" s="36"/>
      <c r="AA2012" s="36"/>
      <c r="AB2012" s="36"/>
      <c r="AC2012" s="36"/>
      <c r="AD2012" s="36"/>
      <c r="AE2012" s="36"/>
      <c r="AF2012" s="36"/>
      <c r="AG2012" s="36"/>
      <c r="AH2012" s="36"/>
      <c r="AI2012" s="36"/>
      <c r="AJ2012" s="36"/>
      <c r="AK2012" s="36"/>
      <c r="AL2012" s="36"/>
    </row>
    <row r="2013" spans="22:38" ht="12" x14ac:dyDescent="0.2">
      <c r="V2013" s="36"/>
      <c r="W2013" s="36"/>
      <c r="X2013" s="36"/>
      <c r="Y2013" s="36"/>
      <c r="Z2013" s="36"/>
      <c r="AA2013" s="36"/>
      <c r="AB2013" s="36"/>
      <c r="AC2013" s="36"/>
      <c r="AD2013" s="36"/>
      <c r="AE2013" s="36"/>
      <c r="AF2013" s="36"/>
      <c r="AG2013" s="36"/>
      <c r="AH2013" s="36"/>
      <c r="AI2013" s="36"/>
      <c r="AJ2013" s="36"/>
      <c r="AK2013" s="36"/>
      <c r="AL2013" s="36"/>
    </row>
    <row r="2014" spans="22:38" ht="12" x14ac:dyDescent="0.2">
      <c r="V2014" s="36"/>
      <c r="W2014" s="36"/>
      <c r="X2014" s="36"/>
      <c r="Y2014" s="36"/>
      <c r="Z2014" s="36"/>
      <c r="AA2014" s="36"/>
      <c r="AB2014" s="36"/>
      <c r="AC2014" s="36"/>
      <c r="AD2014" s="36"/>
      <c r="AE2014" s="36"/>
      <c r="AF2014" s="36"/>
      <c r="AG2014" s="36"/>
      <c r="AH2014" s="36"/>
      <c r="AI2014" s="36"/>
      <c r="AJ2014" s="36"/>
      <c r="AK2014" s="36"/>
      <c r="AL2014" s="36"/>
    </row>
    <row r="2015" spans="22:38" ht="12" x14ac:dyDescent="0.2">
      <c r="V2015" s="36"/>
      <c r="W2015" s="36"/>
      <c r="X2015" s="36"/>
      <c r="Y2015" s="36"/>
      <c r="Z2015" s="36"/>
      <c r="AA2015" s="36"/>
      <c r="AB2015" s="36"/>
      <c r="AC2015" s="36"/>
      <c r="AD2015" s="36"/>
      <c r="AE2015" s="36"/>
      <c r="AF2015" s="36"/>
      <c r="AG2015" s="36"/>
      <c r="AH2015" s="36"/>
      <c r="AI2015" s="36"/>
      <c r="AJ2015" s="36"/>
      <c r="AK2015" s="36"/>
      <c r="AL2015" s="36"/>
    </row>
    <row r="2016" spans="22:38" ht="12" x14ac:dyDescent="0.2">
      <c r="V2016" s="36"/>
      <c r="W2016" s="36"/>
      <c r="X2016" s="36"/>
      <c r="Y2016" s="36"/>
      <c r="Z2016" s="36"/>
      <c r="AA2016" s="36"/>
      <c r="AB2016" s="36"/>
      <c r="AC2016" s="36"/>
      <c r="AD2016" s="36"/>
      <c r="AE2016" s="36"/>
      <c r="AF2016" s="36"/>
      <c r="AG2016" s="36"/>
      <c r="AH2016" s="36"/>
      <c r="AI2016" s="36"/>
      <c r="AJ2016" s="36"/>
      <c r="AK2016" s="36"/>
      <c r="AL2016" s="36"/>
    </row>
    <row r="2017" spans="22:38" ht="12" x14ac:dyDescent="0.2">
      <c r="V2017" s="36"/>
      <c r="W2017" s="36"/>
      <c r="X2017" s="36"/>
      <c r="Y2017" s="36"/>
      <c r="Z2017" s="36"/>
      <c r="AA2017" s="36"/>
      <c r="AB2017" s="36"/>
      <c r="AC2017" s="36"/>
      <c r="AD2017" s="36"/>
      <c r="AE2017" s="36"/>
      <c r="AF2017" s="36"/>
      <c r="AG2017" s="36"/>
      <c r="AH2017" s="36"/>
      <c r="AI2017" s="36"/>
      <c r="AJ2017" s="36"/>
      <c r="AK2017" s="36"/>
      <c r="AL2017" s="36"/>
    </row>
    <row r="2018" spans="22:38" ht="12" x14ac:dyDescent="0.2">
      <c r="V2018" s="36"/>
      <c r="W2018" s="36"/>
      <c r="X2018" s="36"/>
      <c r="Y2018" s="36"/>
      <c r="Z2018" s="36"/>
      <c r="AA2018" s="36"/>
      <c r="AB2018" s="36"/>
      <c r="AC2018" s="36"/>
      <c r="AD2018" s="36"/>
      <c r="AE2018" s="36"/>
      <c r="AF2018" s="36"/>
      <c r="AG2018" s="36"/>
      <c r="AH2018" s="36"/>
      <c r="AI2018" s="36"/>
      <c r="AJ2018" s="36"/>
      <c r="AK2018" s="36"/>
      <c r="AL2018" s="36"/>
    </row>
    <row r="2019" spans="22:38" ht="12" x14ac:dyDescent="0.2">
      <c r="V2019" s="36"/>
      <c r="W2019" s="36"/>
      <c r="X2019" s="36"/>
      <c r="Y2019" s="36"/>
      <c r="Z2019" s="36"/>
      <c r="AA2019" s="36"/>
      <c r="AB2019" s="36"/>
      <c r="AC2019" s="36"/>
      <c r="AD2019" s="36"/>
      <c r="AE2019" s="36"/>
      <c r="AF2019" s="36"/>
      <c r="AG2019" s="36"/>
      <c r="AH2019" s="36"/>
      <c r="AI2019" s="36"/>
      <c r="AJ2019" s="36"/>
      <c r="AK2019" s="36"/>
      <c r="AL2019" s="36"/>
    </row>
    <row r="2020" spans="22:38" ht="12" x14ac:dyDescent="0.2">
      <c r="V2020" s="36"/>
      <c r="W2020" s="36"/>
      <c r="X2020" s="36"/>
      <c r="Y2020" s="36"/>
      <c r="Z2020" s="36"/>
      <c r="AA2020" s="36"/>
      <c r="AB2020" s="36"/>
      <c r="AC2020" s="36"/>
      <c r="AD2020" s="36"/>
      <c r="AE2020" s="36"/>
      <c r="AF2020" s="36"/>
      <c r="AG2020" s="36"/>
      <c r="AH2020" s="36"/>
      <c r="AI2020" s="36"/>
      <c r="AJ2020" s="36"/>
      <c r="AK2020" s="36"/>
      <c r="AL2020" s="36"/>
    </row>
    <row r="2021" spans="22:38" ht="12" x14ac:dyDescent="0.2">
      <c r="V2021" s="36"/>
      <c r="W2021" s="36"/>
      <c r="X2021" s="36"/>
      <c r="Y2021" s="36"/>
      <c r="Z2021" s="36"/>
      <c r="AA2021" s="36"/>
      <c r="AB2021" s="36"/>
      <c r="AC2021" s="36"/>
      <c r="AD2021" s="36"/>
      <c r="AE2021" s="36"/>
      <c r="AF2021" s="36"/>
      <c r="AG2021" s="36"/>
      <c r="AH2021" s="36"/>
      <c r="AI2021" s="36"/>
      <c r="AJ2021" s="36"/>
      <c r="AK2021" s="36"/>
      <c r="AL2021" s="36"/>
    </row>
    <row r="2022" spans="22:38" ht="12" x14ac:dyDescent="0.2">
      <c r="V2022" s="36"/>
      <c r="W2022" s="36"/>
      <c r="X2022" s="36"/>
      <c r="Y2022" s="36"/>
      <c r="Z2022" s="36"/>
      <c r="AA2022" s="36"/>
      <c r="AB2022" s="36"/>
      <c r="AC2022" s="36"/>
      <c r="AD2022" s="36"/>
      <c r="AE2022" s="36"/>
      <c r="AF2022" s="36"/>
      <c r="AG2022" s="36"/>
      <c r="AH2022" s="36"/>
      <c r="AI2022" s="36"/>
      <c r="AJ2022" s="36"/>
      <c r="AK2022" s="36"/>
      <c r="AL2022" s="36"/>
    </row>
    <row r="2023" spans="22:38" ht="12" x14ac:dyDescent="0.2">
      <c r="V2023" s="36"/>
      <c r="W2023" s="36"/>
      <c r="X2023" s="36"/>
      <c r="Y2023" s="36"/>
      <c r="Z2023" s="36"/>
      <c r="AA2023" s="36"/>
      <c r="AB2023" s="36"/>
      <c r="AC2023" s="36"/>
      <c r="AD2023" s="36"/>
      <c r="AE2023" s="36"/>
      <c r="AF2023" s="36"/>
      <c r="AG2023" s="36"/>
      <c r="AH2023" s="36"/>
      <c r="AI2023" s="36"/>
      <c r="AJ2023" s="36"/>
      <c r="AK2023" s="36"/>
      <c r="AL2023" s="36"/>
    </row>
    <row r="2024" spans="22:38" ht="12" x14ac:dyDescent="0.2">
      <c r="V2024" s="36"/>
      <c r="W2024" s="36"/>
      <c r="X2024" s="36"/>
      <c r="Y2024" s="36"/>
      <c r="Z2024" s="36"/>
      <c r="AA2024" s="36"/>
      <c r="AB2024" s="36"/>
      <c r="AC2024" s="36"/>
      <c r="AD2024" s="36"/>
      <c r="AE2024" s="36"/>
      <c r="AF2024" s="36"/>
      <c r="AG2024" s="36"/>
      <c r="AH2024" s="36"/>
      <c r="AI2024" s="36"/>
      <c r="AJ2024" s="36"/>
      <c r="AK2024" s="36"/>
      <c r="AL2024" s="36"/>
    </row>
    <row r="2025" spans="22:38" ht="12" x14ac:dyDescent="0.2">
      <c r="V2025" s="36"/>
      <c r="W2025" s="36"/>
      <c r="X2025" s="36"/>
      <c r="Y2025" s="36"/>
      <c r="Z2025" s="36"/>
      <c r="AA2025" s="36"/>
      <c r="AB2025" s="36"/>
      <c r="AC2025" s="36"/>
      <c r="AD2025" s="36"/>
      <c r="AE2025" s="36"/>
      <c r="AF2025" s="36"/>
      <c r="AG2025" s="36"/>
      <c r="AH2025" s="36"/>
      <c r="AI2025" s="36"/>
      <c r="AJ2025" s="36"/>
      <c r="AK2025" s="36"/>
      <c r="AL2025" s="36"/>
    </row>
    <row r="2026" spans="22:38" ht="12" x14ac:dyDescent="0.2">
      <c r="V2026" s="36"/>
      <c r="W2026" s="36"/>
      <c r="X2026" s="36"/>
      <c r="Y2026" s="36"/>
      <c r="Z2026" s="36"/>
      <c r="AA2026" s="36"/>
      <c r="AB2026" s="36"/>
      <c r="AC2026" s="36"/>
      <c r="AD2026" s="36"/>
      <c r="AE2026" s="36"/>
      <c r="AF2026" s="36"/>
      <c r="AG2026" s="36"/>
      <c r="AH2026" s="36"/>
      <c r="AI2026" s="36"/>
      <c r="AJ2026" s="36"/>
      <c r="AK2026" s="36"/>
      <c r="AL2026" s="36"/>
    </row>
    <row r="2027" spans="22:38" ht="12" x14ac:dyDescent="0.2">
      <c r="V2027" s="36"/>
      <c r="W2027" s="36"/>
      <c r="X2027" s="36"/>
      <c r="Y2027" s="36"/>
      <c r="Z2027" s="36"/>
      <c r="AA2027" s="36"/>
      <c r="AB2027" s="36"/>
      <c r="AC2027" s="36"/>
      <c r="AD2027" s="36"/>
      <c r="AE2027" s="36"/>
      <c r="AF2027" s="36"/>
      <c r="AG2027" s="36"/>
      <c r="AH2027" s="36"/>
      <c r="AI2027" s="36"/>
      <c r="AJ2027" s="36"/>
      <c r="AK2027" s="36"/>
      <c r="AL2027" s="36"/>
    </row>
    <row r="2028" spans="22:38" ht="12" x14ac:dyDescent="0.2">
      <c r="V2028" s="36"/>
      <c r="W2028" s="36"/>
      <c r="X2028" s="36"/>
      <c r="Y2028" s="36"/>
      <c r="Z2028" s="36"/>
      <c r="AA2028" s="36"/>
      <c r="AB2028" s="36"/>
      <c r="AC2028" s="36"/>
      <c r="AD2028" s="36"/>
      <c r="AE2028" s="36"/>
      <c r="AF2028" s="36"/>
      <c r="AG2028" s="36"/>
      <c r="AH2028" s="36"/>
      <c r="AI2028" s="36"/>
      <c r="AJ2028" s="36"/>
      <c r="AK2028" s="36"/>
      <c r="AL2028" s="36"/>
    </row>
    <row r="2029" spans="22:38" ht="12" x14ac:dyDescent="0.2">
      <c r="V2029" s="36"/>
      <c r="W2029" s="36"/>
      <c r="X2029" s="36"/>
      <c r="Y2029" s="36"/>
      <c r="Z2029" s="36"/>
      <c r="AA2029" s="36"/>
      <c r="AB2029" s="36"/>
      <c r="AC2029" s="36"/>
      <c r="AD2029" s="36"/>
      <c r="AE2029" s="36"/>
      <c r="AF2029" s="36"/>
      <c r="AG2029" s="36"/>
      <c r="AH2029" s="36"/>
      <c r="AI2029" s="36"/>
      <c r="AJ2029" s="36"/>
      <c r="AK2029" s="36"/>
      <c r="AL2029" s="36"/>
    </row>
    <row r="2030" spans="22:38" ht="12" x14ac:dyDescent="0.2">
      <c r="V2030" s="36"/>
      <c r="W2030" s="36"/>
      <c r="X2030" s="36"/>
      <c r="Y2030" s="36"/>
      <c r="Z2030" s="36"/>
      <c r="AA2030" s="36"/>
      <c r="AB2030" s="36"/>
      <c r="AC2030" s="36"/>
      <c r="AD2030" s="36"/>
      <c r="AE2030" s="36"/>
      <c r="AF2030" s="36"/>
      <c r="AG2030" s="36"/>
      <c r="AH2030" s="36"/>
      <c r="AI2030" s="36"/>
      <c r="AJ2030" s="36"/>
      <c r="AK2030" s="36"/>
      <c r="AL2030" s="36"/>
    </row>
    <row r="2031" spans="22:38" ht="12" x14ac:dyDescent="0.2">
      <c r="V2031" s="36"/>
      <c r="W2031" s="36"/>
      <c r="X2031" s="36"/>
      <c r="Y2031" s="36"/>
      <c r="Z2031" s="36"/>
      <c r="AA2031" s="36"/>
      <c r="AB2031" s="36"/>
      <c r="AC2031" s="36"/>
      <c r="AD2031" s="36"/>
      <c r="AE2031" s="36"/>
      <c r="AF2031" s="36"/>
      <c r="AG2031" s="36"/>
      <c r="AH2031" s="36"/>
      <c r="AI2031" s="36"/>
      <c r="AJ2031" s="36"/>
      <c r="AK2031" s="36"/>
      <c r="AL2031" s="36"/>
    </row>
    <row r="2032" spans="22:38" ht="12" x14ac:dyDescent="0.2">
      <c r="V2032" s="36"/>
      <c r="W2032" s="36"/>
      <c r="X2032" s="36"/>
      <c r="Y2032" s="36"/>
      <c r="Z2032" s="36"/>
      <c r="AA2032" s="36"/>
      <c r="AB2032" s="36"/>
      <c r="AC2032" s="36"/>
      <c r="AD2032" s="36"/>
      <c r="AE2032" s="36"/>
      <c r="AF2032" s="36"/>
      <c r="AG2032" s="36"/>
      <c r="AH2032" s="36"/>
      <c r="AI2032" s="36"/>
      <c r="AJ2032" s="36"/>
      <c r="AK2032" s="36"/>
      <c r="AL2032" s="36"/>
    </row>
    <row r="2033" spans="22:38" ht="12" x14ac:dyDescent="0.2">
      <c r="V2033" s="36"/>
      <c r="W2033" s="36"/>
      <c r="X2033" s="36"/>
      <c r="Y2033" s="36"/>
      <c r="Z2033" s="36"/>
      <c r="AA2033" s="36"/>
      <c r="AB2033" s="36"/>
      <c r="AC2033" s="36"/>
      <c r="AD2033" s="36"/>
      <c r="AE2033" s="36"/>
      <c r="AF2033" s="36"/>
      <c r="AG2033" s="36"/>
      <c r="AH2033" s="36"/>
      <c r="AI2033" s="36"/>
      <c r="AJ2033" s="36"/>
      <c r="AK2033" s="36"/>
      <c r="AL2033" s="36"/>
    </row>
    <row r="2034" spans="22:38" ht="12" x14ac:dyDescent="0.2">
      <c r="V2034" s="36"/>
      <c r="W2034" s="36"/>
      <c r="X2034" s="36"/>
      <c r="Y2034" s="36"/>
      <c r="Z2034" s="36"/>
      <c r="AA2034" s="36"/>
      <c r="AB2034" s="36"/>
      <c r="AC2034" s="36"/>
      <c r="AD2034" s="36"/>
      <c r="AE2034" s="36"/>
      <c r="AF2034" s="36"/>
      <c r="AG2034" s="36"/>
      <c r="AH2034" s="36"/>
      <c r="AI2034" s="36"/>
      <c r="AJ2034" s="36"/>
      <c r="AK2034" s="36"/>
      <c r="AL2034" s="36"/>
    </row>
    <row r="2035" spans="22:38" ht="12" x14ac:dyDescent="0.2">
      <c r="V2035" s="36"/>
      <c r="W2035" s="36"/>
      <c r="X2035" s="36"/>
      <c r="Y2035" s="36"/>
      <c r="Z2035" s="36"/>
      <c r="AA2035" s="36"/>
      <c r="AB2035" s="36"/>
      <c r="AC2035" s="36"/>
      <c r="AD2035" s="36"/>
      <c r="AE2035" s="36"/>
      <c r="AF2035" s="36"/>
      <c r="AG2035" s="36"/>
      <c r="AH2035" s="36"/>
      <c r="AI2035" s="36"/>
      <c r="AJ2035" s="36"/>
      <c r="AK2035" s="36"/>
      <c r="AL2035" s="36"/>
    </row>
    <row r="2036" spans="22:38" ht="12" x14ac:dyDescent="0.2">
      <c r="V2036" s="36"/>
      <c r="W2036" s="36"/>
      <c r="X2036" s="36"/>
      <c r="Y2036" s="36"/>
      <c r="Z2036" s="36"/>
      <c r="AA2036" s="36"/>
      <c r="AB2036" s="36"/>
      <c r="AC2036" s="36"/>
      <c r="AD2036" s="36"/>
      <c r="AE2036" s="36"/>
      <c r="AF2036" s="36"/>
      <c r="AG2036" s="36"/>
      <c r="AH2036" s="36"/>
      <c r="AI2036" s="36"/>
      <c r="AJ2036" s="36"/>
      <c r="AK2036" s="36"/>
      <c r="AL2036" s="36"/>
    </row>
    <row r="2037" spans="22:38" ht="12" x14ac:dyDescent="0.2">
      <c r="V2037" s="36"/>
      <c r="W2037" s="36"/>
      <c r="X2037" s="36"/>
      <c r="Y2037" s="36"/>
      <c r="Z2037" s="36"/>
      <c r="AA2037" s="36"/>
      <c r="AB2037" s="36"/>
      <c r="AC2037" s="36"/>
      <c r="AD2037" s="36"/>
      <c r="AE2037" s="36"/>
      <c r="AF2037" s="36"/>
      <c r="AG2037" s="36"/>
      <c r="AH2037" s="36"/>
      <c r="AI2037" s="36"/>
      <c r="AJ2037" s="36"/>
      <c r="AK2037" s="36"/>
      <c r="AL2037" s="36"/>
    </row>
    <row r="2038" spans="22:38" ht="12" x14ac:dyDescent="0.2">
      <c r="V2038" s="36"/>
      <c r="W2038" s="36"/>
      <c r="X2038" s="36"/>
      <c r="Y2038" s="36"/>
      <c r="Z2038" s="36"/>
      <c r="AA2038" s="36"/>
      <c r="AB2038" s="36"/>
      <c r="AC2038" s="36"/>
      <c r="AD2038" s="36"/>
      <c r="AE2038" s="36"/>
      <c r="AF2038" s="36"/>
      <c r="AG2038" s="36"/>
      <c r="AH2038" s="36"/>
      <c r="AI2038" s="36"/>
      <c r="AJ2038" s="36"/>
      <c r="AK2038" s="36"/>
      <c r="AL2038" s="36"/>
    </row>
    <row r="2039" spans="22:38" ht="12" x14ac:dyDescent="0.2">
      <c r="V2039" s="36"/>
      <c r="W2039" s="36"/>
      <c r="X2039" s="36"/>
      <c r="Y2039" s="36"/>
      <c r="Z2039" s="36"/>
      <c r="AA2039" s="36"/>
      <c r="AB2039" s="36"/>
      <c r="AC2039" s="36"/>
      <c r="AD2039" s="36"/>
      <c r="AE2039" s="36"/>
      <c r="AF2039" s="36"/>
      <c r="AG2039" s="36"/>
      <c r="AH2039" s="36"/>
      <c r="AI2039" s="36"/>
      <c r="AJ2039" s="36"/>
      <c r="AK2039" s="36"/>
      <c r="AL2039" s="36"/>
    </row>
    <row r="2040" spans="22:38" ht="12" x14ac:dyDescent="0.2">
      <c r="V2040" s="36"/>
      <c r="W2040" s="36"/>
      <c r="X2040" s="36"/>
      <c r="Y2040" s="36"/>
      <c r="Z2040" s="36"/>
      <c r="AA2040" s="36"/>
      <c r="AB2040" s="36"/>
      <c r="AC2040" s="36"/>
      <c r="AD2040" s="36"/>
      <c r="AE2040" s="36"/>
      <c r="AF2040" s="36"/>
      <c r="AG2040" s="36"/>
      <c r="AH2040" s="36"/>
      <c r="AI2040" s="36"/>
      <c r="AJ2040" s="36"/>
      <c r="AK2040" s="36"/>
      <c r="AL2040" s="36"/>
    </row>
    <row r="2041" spans="22:38" ht="12" x14ac:dyDescent="0.2">
      <c r="V2041" s="36"/>
      <c r="W2041" s="36"/>
      <c r="X2041" s="36"/>
      <c r="Y2041" s="36"/>
      <c r="Z2041" s="36"/>
      <c r="AA2041" s="36"/>
      <c r="AB2041" s="36"/>
      <c r="AC2041" s="36"/>
      <c r="AD2041" s="36"/>
      <c r="AE2041" s="36"/>
      <c r="AF2041" s="36"/>
      <c r="AG2041" s="36"/>
      <c r="AH2041" s="36"/>
      <c r="AI2041" s="36"/>
      <c r="AJ2041" s="36"/>
      <c r="AK2041" s="36"/>
      <c r="AL2041" s="36"/>
    </row>
    <row r="2042" spans="22:38" ht="12" x14ac:dyDescent="0.2">
      <c r="V2042" s="36"/>
      <c r="W2042" s="36"/>
      <c r="X2042" s="36"/>
      <c r="Y2042" s="36"/>
      <c r="Z2042" s="36"/>
      <c r="AA2042" s="36"/>
      <c r="AB2042" s="36"/>
      <c r="AC2042" s="36"/>
      <c r="AD2042" s="36"/>
      <c r="AE2042" s="36"/>
      <c r="AF2042" s="36"/>
      <c r="AG2042" s="36"/>
      <c r="AH2042" s="36"/>
      <c r="AI2042" s="36"/>
      <c r="AJ2042" s="36"/>
      <c r="AK2042" s="36"/>
      <c r="AL2042" s="36"/>
    </row>
    <row r="2043" spans="22:38" ht="12" x14ac:dyDescent="0.2">
      <c r="V2043" s="36"/>
      <c r="W2043" s="36"/>
      <c r="X2043" s="36"/>
      <c r="Y2043" s="36"/>
      <c r="Z2043" s="36"/>
      <c r="AA2043" s="36"/>
      <c r="AB2043" s="36"/>
      <c r="AC2043" s="36"/>
      <c r="AD2043" s="36"/>
      <c r="AE2043" s="36"/>
      <c r="AF2043" s="36"/>
      <c r="AG2043" s="36"/>
      <c r="AH2043" s="36"/>
      <c r="AI2043" s="36"/>
      <c r="AJ2043" s="36"/>
      <c r="AK2043" s="36"/>
      <c r="AL2043" s="36"/>
    </row>
    <row r="2044" spans="22:38" ht="12" x14ac:dyDescent="0.2">
      <c r="V2044" s="36"/>
      <c r="W2044" s="36"/>
      <c r="X2044" s="36"/>
      <c r="Y2044" s="36"/>
      <c r="Z2044" s="36"/>
      <c r="AA2044" s="36"/>
      <c r="AB2044" s="36"/>
      <c r="AC2044" s="36"/>
      <c r="AD2044" s="36"/>
      <c r="AE2044" s="36"/>
      <c r="AF2044" s="36"/>
      <c r="AG2044" s="36"/>
      <c r="AH2044" s="36"/>
      <c r="AI2044" s="36"/>
      <c r="AJ2044" s="36"/>
      <c r="AK2044" s="36"/>
      <c r="AL2044" s="36"/>
    </row>
    <row r="2045" spans="22:38" ht="12" x14ac:dyDescent="0.2">
      <c r="V2045" s="36"/>
      <c r="W2045" s="36"/>
      <c r="X2045" s="36"/>
      <c r="Y2045" s="36"/>
      <c r="Z2045" s="36"/>
      <c r="AA2045" s="36"/>
      <c r="AB2045" s="36"/>
      <c r="AC2045" s="36"/>
      <c r="AD2045" s="36"/>
      <c r="AE2045" s="36"/>
      <c r="AF2045" s="36"/>
      <c r="AG2045" s="36"/>
      <c r="AH2045" s="36"/>
      <c r="AI2045" s="36"/>
      <c r="AJ2045" s="36"/>
      <c r="AK2045" s="36"/>
      <c r="AL2045" s="36"/>
    </row>
    <row r="2046" spans="22:38" ht="12" x14ac:dyDescent="0.2">
      <c r="V2046" s="36"/>
      <c r="W2046" s="36"/>
      <c r="X2046" s="36"/>
      <c r="Y2046" s="36"/>
      <c r="Z2046" s="36"/>
      <c r="AA2046" s="36"/>
      <c r="AB2046" s="36"/>
      <c r="AC2046" s="36"/>
      <c r="AD2046" s="36"/>
      <c r="AE2046" s="36"/>
      <c r="AF2046" s="36"/>
      <c r="AG2046" s="36"/>
      <c r="AH2046" s="36"/>
      <c r="AI2046" s="36"/>
      <c r="AJ2046" s="36"/>
      <c r="AK2046" s="36"/>
      <c r="AL2046" s="36"/>
    </row>
    <row r="2047" spans="22:38" ht="12" x14ac:dyDescent="0.2">
      <c r="V2047" s="36"/>
      <c r="W2047" s="36"/>
      <c r="X2047" s="36"/>
      <c r="Y2047" s="36"/>
      <c r="Z2047" s="36"/>
      <c r="AA2047" s="36"/>
      <c r="AB2047" s="36"/>
      <c r="AC2047" s="36"/>
      <c r="AD2047" s="36"/>
      <c r="AE2047" s="36"/>
      <c r="AF2047" s="36"/>
      <c r="AG2047" s="36"/>
      <c r="AH2047" s="36"/>
      <c r="AI2047" s="36"/>
      <c r="AJ2047" s="36"/>
      <c r="AK2047" s="36"/>
      <c r="AL2047" s="36"/>
    </row>
    <row r="2048" spans="22:38" ht="12" x14ac:dyDescent="0.2">
      <c r="V2048" s="36"/>
      <c r="W2048" s="36"/>
      <c r="X2048" s="36"/>
      <c r="Y2048" s="36"/>
      <c r="Z2048" s="36"/>
      <c r="AA2048" s="36"/>
      <c r="AB2048" s="36"/>
      <c r="AC2048" s="36"/>
      <c r="AD2048" s="36"/>
      <c r="AE2048" s="36"/>
      <c r="AF2048" s="36"/>
      <c r="AG2048" s="36"/>
      <c r="AH2048" s="36"/>
      <c r="AI2048" s="36"/>
      <c r="AJ2048" s="36"/>
      <c r="AK2048" s="36"/>
      <c r="AL2048" s="36"/>
    </row>
    <row r="2049" spans="22:38" ht="12" x14ac:dyDescent="0.2">
      <c r="V2049" s="36"/>
      <c r="W2049" s="36"/>
      <c r="X2049" s="36"/>
      <c r="Y2049" s="36"/>
      <c r="Z2049" s="36"/>
      <c r="AA2049" s="36"/>
      <c r="AB2049" s="36"/>
      <c r="AC2049" s="36"/>
      <c r="AD2049" s="36"/>
      <c r="AE2049" s="36"/>
      <c r="AF2049" s="36"/>
      <c r="AG2049" s="36"/>
      <c r="AH2049" s="36"/>
      <c r="AI2049" s="36"/>
      <c r="AJ2049" s="36"/>
      <c r="AK2049" s="36"/>
      <c r="AL2049" s="36"/>
    </row>
    <row r="2050" spans="22:38" ht="12" x14ac:dyDescent="0.2">
      <c r="V2050" s="36"/>
      <c r="W2050" s="36"/>
      <c r="X2050" s="36"/>
      <c r="Y2050" s="36"/>
      <c r="Z2050" s="36"/>
      <c r="AA2050" s="36"/>
      <c r="AB2050" s="36"/>
      <c r="AC2050" s="36"/>
      <c r="AD2050" s="36"/>
      <c r="AE2050" s="36"/>
      <c r="AF2050" s="36"/>
      <c r="AG2050" s="36"/>
      <c r="AH2050" s="36"/>
      <c r="AI2050" s="36"/>
      <c r="AJ2050" s="36"/>
      <c r="AK2050" s="36"/>
      <c r="AL2050" s="36"/>
    </row>
    <row r="2051" spans="22:38" ht="12" x14ac:dyDescent="0.2">
      <c r="V2051" s="36"/>
      <c r="W2051" s="36"/>
      <c r="X2051" s="36"/>
      <c r="Y2051" s="36"/>
      <c r="Z2051" s="36"/>
      <c r="AA2051" s="36"/>
      <c r="AB2051" s="36"/>
      <c r="AC2051" s="36"/>
      <c r="AD2051" s="36"/>
      <c r="AE2051" s="36"/>
      <c r="AF2051" s="36"/>
      <c r="AG2051" s="36"/>
      <c r="AH2051" s="36"/>
      <c r="AI2051" s="36"/>
      <c r="AJ2051" s="36"/>
      <c r="AK2051" s="36"/>
      <c r="AL2051" s="36"/>
    </row>
    <row r="2052" spans="22:38" ht="12" x14ac:dyDescent="0.2">
      <c r="V2052" s="36"/>
      <c r="W2052" s="36"/>
      <c r="X2052" s="36"/>
      <c r="Y2052" s="36"/>
      <c r="Z2052" s="36"/>
      <c r="AA2052" s="36"/>
      <c r="AB2052" s="36"/>
      <c r="AC2052" s="36"/>
      <c r="AD2052" s="36"/>
      <c r="AE2052" s="36"/>
      <c r="AF2052" s="36"/>
      <c r="AG2052" s="36"/>
      <c r="AH2052" s="36"/>
      <c r="AI2052" s="36"/>
      <c r="AJ2052" s="36"/>
      <c r="AK2052" s="36"/>
      <c r="AL2052" s="36"/>
    </row>
    <row r="2053" spans="22:38" ht="12" x14ac:dyDescent="0.2">
      <c r="V2053" s="36"/>
      <c r="W2053" s="36"/>
      <c r="X2053" s="36"/>
      <c r="Y2053" s="36"/>
      <c r="Z2053" s="36"/>
      <c r="AA2053" s="36"/>
      <c r="AB2053" s="36"/>
      <c r="AC2053" s="36"/>
      <c r="AD2053" s="36"/>
      <c r="AE2053" s="36"/>
      <c r="AF2053" s="36"/>
      <c r="AG2053" s="36"/>
      <c r="AH2053" s="36"/>
      <c r="AI2053" s="36"/>
      <c r="AJ2053" s="36"/>
      <c r="AK2053" s="36"/>
      <c r="AL2053" s="36"/>
    </row>
    <row r="2054" spans="22:38" ht="12" x14ac:dyDescent="0.2">
      <c r="V2054" s="36"/>
      <c r="W2054" s="36"/>
      <c r="X2054" s="36"/>
      <c r="Y2054" s="36"/>
      <c r="Z2054" s="36"/>
      <c r="AA2054" s="36"/>
      <c r="AB2054" s="36"/>
      <c r="AC2054" s="36"/>
      <c r="AD2054" s="36"/>
      <c r="AE2054" s="36"/>
      <c r="AF2054" s="36"/>
      <c r="AG2054" s="36"/>
      <c r="AH2054" s="36"/>
      <c r="AI2054" s="36"/>
      <c r="AJ2054" s="36"/>
      <c r="AK2054" s="36"/>
      <c r="AL2054" s="36"/>
    </row>
    <row r="2055" spans="22:38" ht="12" x14ac:dyDescent="0.2">
      <c r="V2055" s="36"/>
      <c r="W2055" s="36"/>
      <c r="X2055" s="36"/>
      <c r="Y2055" s="36"/>
      <c r="Z2055" s="36"/>
      <c r="AA2055" s="36"/>
      <c r="AB2055" s="36"/>
      <c r="AC2055" s="36"/>
      <c r="AD2055" s="36"/>
      <c r="AE2055" s="36"/>
      <c r="AF2055" s="36"/>
      <c r="AG2055" s="36"/>
      <c r="AH2055" s="36"/>
      <c r="AI2055" s="36"/>
      <c r="AJ2055" s="36"/>
      <c r="AK2055" s="36"/>
      <c r="AL2055" s="36"/>
    </row>
    <row r="2056" spans="22:38" ht="12" x14ac:dyDescent="0.2">
      <c r="V2056" s="36"/>
      <c r="W2056" s="36"/>
      <c r="X2056" s="36"/>
      <c r="Y2056" s="36"/>
      <c r="Z2056" s="36"/>
      <c r="AA2056" s="36"/>
      <c r="AB2056" s="36"/>
      <c r="AC2056" s="36"/>
      <c r="AD2056" s="36"/>
      <c r="AE2056" s="36"/>
      <c r="AF2056" s="36"/>
      <c r="AG2056" s="36"/>
      <c r="AH2056" s="36"/>
      <c r="AI2056" s="36"/>
      <c r="AJ2056" s="36"/>
      <c r="AK2056" s="36"/>
      <c r="AL2056" s="36"/>
    </row>
    <row r="2057" spans="22:38" ht="12" x14ac:dyDescent="0.2">
      <c r="V2057" s="36"/>
      <c r="W2057" s="36"/>
      <c r="X2057" s="36"/>
      <c r="Y2057" s="36"/>
      <c r="Z2057" s="36"/>
      <c r="AA2057" s="36"/>
      <c r="AB2057" s="36"/>
      <c r="AC2057" s="36"/>
      <c r="AD2057" s="36"/>
      <c r="AE2057" s="36"/>
      <c r="AF2057" s="36"/>
      <c r="AG2057" s="36"/>
      <c r="AH2057" s="36"/>
      <c r="AI2057" s="36"/>
      <c r="AJ2057" s="36"/>
      <c r="AK2057" s="36"/>
      <c r="AL2057" s="36"/>
    </row>
    <row r="2058" spans="22:38" ht="12" x14ac:dyDescent="0.2">
      <c r="V2058" s="36"/>
      <c r="W2058" s="36"/>
      <c r="X2058" s="36"/>
      <c r="Y2058" s="36"/>
      <c r="Z2058" s="36"/>
      <c r="AA2058" s="36"/>
      <c r="AB2058" s="36"/>
      <c r="AC2058" s="36"/>
      <c r="AD2058" s="36"/>
      <c r="AE2058" s="36"/>
      <c r="AF2058" s="36"/>
      <c r="AG2058" s="36"/>
      <c r="AH2058" s="36"/>
      <c r="AI2058" s="36"/>
      <c r="AJ2058" s="36"/>
      <c r="AK2058" s="36"/>
      <c r="AL2058" s="36"/>
    </row>
    <row r="2059" spans="22:38" ht="12" x14ac:dyDescent="0.2">
      <c r="V2059" s="36"/>
      <c r="W2059" s="36"/>
      <c r="X2059" s="36"/>
      <c r="Y2059" s="36"/>
      <c r="Z2059" s="36"/>
      <c r="AA2059" s="36"/>
      <c r="AB2059" s="36"/>
      <c r="AC2059" s="36"/>
      <c r="AD2059" s="36"/>
      <c r="AE2059" s="36"/>
      <c r="AF2059" s="36"/>
      <c r="AG2059" s="36"/>
      <c r="AH2059" s="36"/>
      <c r="AI2059" s="36"/>
      <c r="AJ2059" s="36"/>
      <c r="AK2059" s="36"/>
      <c r="AL2059" s="36"/>
    </row>
    <row r="2060" spans="22:38" ht="12" x14ac:dyDescent="0.2">
      <c r="V2060" s="36"/>
      <c r="W2060" s="36"/>
      <c r="X2060" s="36"/>
      <c r="Y2060" s="36"/>
      <c r="Z2060" s="36"/>
      <c r="AA2060" s="36"/>
      <c r="AB2060" s="36"/>
      <c r="AC2060" s="36"/>
      <c r="AD2060" s="36"/>
      <c r="AE2060" s="36"/>
      <c r="AF2060" s="36"/>
      <c r="AG2060" s="36"/>
      <c r="AH2060" s="36"/>
      <c r="AI2060" s="36"/>
      <c r="AJ2060" s="36"/>
      <c r="AK2060" s="36"/>
      <c r="AL2060" s="36"/>
    </row>
    <row r="2061" spans="22:38" ht="12" x14ac:dyDescent="0.2">
      <c r="V2061" s="36"/>
      <c r="W2061" s="36"/>
      <c r="X2061" s="36"/>
      <c r="Y2061" s="36"/>
      <c r="Z2061" s="36"/>
      <c r="AA2061" s="36"/>
      <c r="AB2061" s="36"/>
      <c r="AC2061" s="36"/>
      <c r="AD2061" s="36"/>
      <c r="AE2061" s="36"/>
      <c r="AF2061" s="36"/>
      <c r="AG2061" s="36"/>
      <c r="AH2061" s="36"/>
      <c r="AI2061" s="36"/>
      <c r="AJ2061" s="36"/>
      <c r="AK2061" s="36"/>
      <c r="AL2061" s="36"/>
    </row>
    <row r="2062" spans="22:38" ht="12" x14ac:dyDescent="0.2">
      <c r="V2062" s="36"/>
      <c r="W2062" s="36"/>
      <c r="X2062" s="36"/>
      <c r="Y2062" s="36"/>
      <c r="Z2062" s="36"/>
      <c r="AA2062" s="36"/>
      <c r="AB2062" s="36"/>
      <c r="AC2062" s="36"/>
      <c r="AD2062" s="36"/>
      <c r="AE2062" s="36"/>
      <c r="AF2062" s="36"/>
      <c r="AG2062" s="36"/>
      <c r="AH2062" s="36"/>
      <c r="AI2062" s="36"/>
      <c r="AJ2062" s="36"/>
      <c r="AK2062" s="36"/>
      <c r="AL2062" s="36"/>
    </row>
    <row r="2063" spans="22:38" ht="12" x14ac:dyDescent="0.2">
      <c r="V2063" s="36"/>
      <c r="W2063" s="36"/>
      <c r="X2063" s="36"/>
      <c r="Y2063" s="36"/>
      <c r="Z2063" s="36"/>
      <c r="AA2063" s="36"/>
      <c r="AB2063" s="36"/>
      <c r="AC2063" s="36"/>
      <c r="AD2063" s="36"/>
      <c r="AE2063" s="36"/>
      <c r="AF2063" s="36"/>
      <c r="AG2063" s="36"/>
      <c r="AH2063" s="36"/>
      <c r="AI2063" s="36"/>
      <c r="AJ2063" s="36"/>
      <c r="AK2063" s="36"/>
      <c r="AL2063" s="36"/>
    </row>
    <row r="2064" spans="22:38" ht="12" x14ac:dyDescent="0.2">
      <c r="V2064" s="36"/>
      <c r="W2064" s="36"/>
      <c r="X2064" s="36"/>
      <c r="Y2064" s="36"/>
      <c r="Z2064" s="36"/>
      <c r="AA2064" s="36"/>
      <c r="AB2064" s="36"/>
      <c r="AC2064" s="36"/>
      <c r="AD2064" s="36"/>
      <c r="AE2064" s="36"/>
      <c r="AF2064" s="36"/>
      <c r="AG2064" s="36"/>
      <c r="AH2064" s="36"/>
      <c r="AI2064" s="36"/>
      <c r="AJ2064" s="36"/>
      <c r="AK2064" s="36"/>
      <c r="AL2064" s="36"/>
    </row>
    <row r="2065" spans="22:38" ht="12" x14ac:dyDescent="0.2">
      <c r="V2065" s="36"/>
      <c r="W2065" s="36"/>
      <c r="X2065" s="36"/>
      <c r="Y2065" s="36"/>
      <c r="Z2065" s="36"/>
      <c r="AA2065" s="36"/>
      <c r="AB2065" s="36"/>
      <c r="AC2065" s="36"/>
      <c r="AD2065" s="36"/>
      <c r="AE2065" s="36"/>
      <c r="AF2065" s="36"/>
      <c r="AG2065" s="36"/>
      <c r="AH2065" s="36"/>
      <c r="AI2065" s="36"/>
      <c r="AJ2065" s="36"/>
      <c r="AK2065" s="36"/>
      <c r="AL2065" s="36"/>
    </row>
    <row r="2066" spans="22:38" ht="12" x14ac:dyDescent="0.2">
      <c r="V2066" s="36"/>
      <c r="W2066" s="36"/>
      <c r="X2066" s="36"/>
      <c r="Y2066" s="36"/>
      <c r="Z2066" s="36"/>
      <c r="AA2066" s="36"/>
      <c r="AB2066" s="36"/>
      <c r="AC2066" s="36"/>
      <c r="AD2066" s="36"/>
      <c r="AE2066" s="36"/>
      <c r="AF2066" s="36"/>
      <c r="AG2066" s="36"/>
      <c r="AH2066" s="36"/>
      <c r="AI2066" s="36"/>
      <c r="AJ2066" s="36"/>
      <c r="AK2066" s="36"/>
      <c r="AL2066" s="36"/>
    </row>
    <row r="2067" spans="22:38" ht="12" x14ac:dyDescent="0.2">
      <c r="V2067" s="36"/>
      <c r="W2067" s="36"/>
      <c r="X2067" s="36"/>
      <c r="Y2067" s="36"/>
      <c r="Z2067" s="36"/>
      <c r="AA2067" s="36"/>
      <c r="AB2067" s="36"/>
      <c r="AC2067" s="36"/>
      <c r="AD2067" s="36"/>
      <c r="AE2067" s="36"/>
      <c r="AF2067" s="36"/>
      <c r="AG2067" s="36"/>
      <c r="AH2067" s="36"/>
      <c r="AI2067" s="36"/>
      <c r="AJ2067" s="36"/>
      <c r="AK2067" s="36"/>
      <c r="AL2067" s="36"/>
    </row>
    <row r="2068" spans="22:38" ht="12" x14ac:dyDescent="0.2">
      <c r="V2068" s="36"/>
      <c r="W2068" s="36"/>
      <c r="X2068" s="36"/>
      <c r="Y2068" s="36"/>
      <c r="Z2068" s="36"/>
      <c r="AA2068" s="36"/>
      <c r="AB2068" s="36"/>
      <c r="AC2068" s="36"/>
      <c r="AD2068" s="36"/>
      <c r="AE2068" s="36"/>
      <c r="AF2068" s="36"/>
      <c r="AG2068" s="36"/>
      <c r="AH2068" s="36"/>
      <c r="AI2068" s="36"/>
      <c r="AJ2068" s="36"/>
      <c r="AK2068" s="36"/>
      <c r="AL2068" s="36"/>
    </row>
    <row r="2069" spans="22:38" ht="12" x14ac:dyDescent="0.2">
      <c r="V2069" s="36"/>
      <c r="W2069" s="36"/>
      <c r="X2069" s="36"/>
      <c r="Y2069" s="36"/>
      <c r="Z2069" s="36"/>
      <c r="AA2069" s="36"/>
      <c r="AB2069" s="36"/>
      <c r="AC2069" s="36"/>
      <c r="AD2069" s="36"/>
      <c r="AE2069" s="36"/>
      <c r="AF2069" s="36"/>
      <c r="AG2069" s="36"/>
      <c r="AH2069" s="36"/>
      <c r="AI2069" s="36"/>
      <c r="AJ2069" s="36"/>
      <c r="AK2069" s="36"/>
      <c r="AL2069" s="36"/>
    </row>
    <row r="2070" spans="22:38" ht="12" x14ac:dyDescent="0.2">
      <c r="V2070" s="36"/>
      <c r="W2070" s="36"/>
      <c r="X2070" s="36"/>
      <c r="Y2070" s="36"/>
      <c r="Z2070" s="36"/>
      <c r="AA2070" s="36"/>
      <c r="AB2070" s="36"/>
      <c r="AC2070" s="36"/>
      <c r="AD2070" s="36"/>
      <c r="AE2070" s="36"/>
      <c r="AF2070" s="36"/>
      <c r="AG2070" s="36"/>
      <c r="AH2070" s="36"/>
      <c r="AI2070" s="36"/>
      <c r="AJ2070" s="36"/>
      <c r="AK2070" s="36"/>
      <c r="AL2070" s="36"/>
    </row>
    <row r="2071" spans="22:38" ht="12" x14ac:dyDescent="0.2">
      <c r="V2071" s="36"/>
      <c r="W2071" s="36"/>
      <c r="X2071" s="36"/>
      <c r="Y2071" s="36"/>
      <c r="Z2071" s="36"/>
      <c r="AA2071" s="36"/>
      <c r="AB2071" s="36"/>
      <c r="AC2071" s="36"/>
      <c r="AD2071" s="36"/>
      <c r="AE2071" s="36"/>
      <c r="AF2071" s="36"/>
      <c r="AG2071" s="36"/>
      <c r="AH2071" s="36"/>
      <c r="AI2071" s="36"/>
      <c r="AJ2071" s="36"/>
      <c r="AK2071" s="36"/>
      <c r="AL2071" s="36"/>
    </row>
    <row r="2072" spans="22:38" ht="12" x14ac:dyDescent="0.2">
      <c r="V2072" s="36"/>
      <c r="W2072" s="36"/>
      <c r="X2072" s="36"/>
      <c r="Y2072" s="36"/>
      <c r="Z2072" s="36"/>
      <c r="AA2072" s="36"/>
      <c r="AB2072" s="36"/>
      <c r="AC2072" s="36"/>
      <c r="AD2072" s="36"/>
      <c r="AE2072" s="36"/>
      <c r="AF2072" s="36"/>
      <c r="AG2072" s="36"/>
      <c r="AH2072" s="36"/>
      <c r="AI2072" s="36"/>
      <c r="AJ2072" s="36"/>
      <c r="AK2072" s="36"/>
      <c r="AL2072" s="36"/>
    </row>
    <row r="2073" spans="22:38" ht="12" x14ac:dyDescent="0.2">
      <c r="V2073" s="36"/>
      <c r="W2073" s="36"/>
      <c r="X2073" s="36"/>
      <c r="Y2073" s="36"/>
      <c r="Z2073" s="36"/>
      <c r="AA2073" s="36"/>
      <c r="AB2073" s="36"/>
      <c r="AC2073" s="36"/>
      <c r="AD2073" s="36"/>
      <c r="AE2073" s="36"/>
      <c r="AF2073" s="36"/>
      <c r="AG2073" s="36"/>
      <c r="AH2073" s="36"/>
      <c r="AI2073" s="36"/>
      <c r="AJ2073" s="36"/>
      <c r="AK2073" s="36"/>
      <c r="AL2073" s="36"/>
    </row>
    <row r="2074" spans="22:38" ht="12" x14ac:dyDescent="0.2">
      <c r="V2074" s="36"/>
      <c r="W2074" s="36"/>
      <c r="X2074" s="36"/>
      <c r="Y2074" s="36"/>
      <c r="Z2074" s="36"/>
      <c r="AA2074" s="36"/>
      <c r="AB2074" s="36"/>
      <c r="AC2074" s="36"/>
      <c r="AD2074" s="36"/>
      <c r="AE2074" s="36"/>
      <c r="AF2074" s="36"/>
      <c r="AG2074" s="36"/>
      <c r="AH2074" s="36"/>
      <c r="AI2074" s="36"/>
      <c r="AJ2074" s="36"/>
      <c r="AK2074" s="36"/>
      <c r="AL2074" s="36"/>
    </row>
    <row r="2075" spans="22:38" ht="12" x14ac:dyDescent="0.2">
      <c r="V2075" s="36"/>
      <c r="W2075" s="36"/>
      <c r="X2075" s="36"/>
      <c r="Y2075" s="36"/>
      <c r="Z2075" s="36"/>
      <c r="AA2075" s="36"/>
      <c r="AB2075" s="36"/>
      <c r="AC2075" s="36"/>
      <c r="AD2075" s="36"/>
      <c r="AE2075" s="36"/>
      <c r="AF2075" s="36"/>
      <c r="AG2075" s="36"/>
      <c r="AH2075" s="36"/>
      <c r="AI2075" s="36"/>
      <c r="AJ2075" s="36"/>
      <c r="AK2075" s="36"/>
      <c r="AL2075" s="36"/>
    </row>
    <row r="2076" spans="22:38" ht="12" x14ac:dyDescent="0.2">
      <c r="V2076" s="36"/>
      <c r="W2076" s="36"/>
      <c r="X2076" s="36"/>
      <c r="Y2076" s="36"/>
      <c r="Z2076" s="36"/>
      <c r="AA2076" s="36"/>
      <c r="AB2076" s="36"/>
      <c r="AC2076" s="36"/>
      <c r="AD2076" s="36"/>
      <c r="AE2076" s="36"/>
      <c r="AF2076" s="36"/>
      <c r="AG2076" s="36"/>
      <c r="AH2076" s="36"/>
      <c r="AI2076" s="36"/>
      <c r="AJ2076" s="36"/>
      <c r="AK2076" s="36"/>
      <c r="AL2076" s="36"/>
    </row>
    <row r="2077" spans="22:38" ht="12" x14ac:dyDescent="0.2">
      <c r="V2077" s="36"/>
      <c r="W2077" s="36"/>
      <c r="X2077" s="36"/>
      <c r="Y2077" s="36"/>
      <c r="Z2077" s="36"/>
      <c r="AA2077" s="36"/>
      <c r="AB2077" s="36"/>
      <c r="AC2077" s="36"/>
      <c r="AD2077" s="36"/>
      <c r="AE2077" s="36"/>
      <c r="AF2077" s="36"/>
      <c r="AG2077" s="36"/>
      <c r="AH2077" s="36"/>
      <c r="AI2077" s="36"/>
      <c r="AJ2077" s="36"/>
      <c r="AK2077" s="36"/>
      <c r="AL2077" s="36"/>
    </row>
    <row r="2078" spans="22:38" ht="12" x14ac:dyDescent="0.2">
      <c r="V2078" s="36"/>
      <c r="W2078" s="36"/>
      <c r="X2078" s="36"/>
      <c r="Y2078" s="36"/>
      <c r="Z2078" s="36"/>
      <c r="AA2078" s="36"/>
      <c r="AB2078" s="36"/>
      <c r="AC2078" s="36"/>
      <c r="AD2078" s="36"/>
      <c r="AE2078" s="36"/>
      <c r="AF2078" s="36"/>
      <c r="AG2078" s="36"/>
      <c r="AH2078" s="36"/>
      <c r="AI2078" s="36"/>
      <c r="AJ2078" s="36"/>
      <c r="AK2078" s="36"/>
      <c r="AL2078" s="36"/>
    </row>
    <row r="2079" spans="22:38" ht="12" x14ac:dyDescent="0.2">
      <c r="V2079" s="36"/>
      <c r="W2079" s="36"/>
      <c r="X2079" s="36"/>
      <c r="Y2079" s="36"/>
      <c r="Z2079" s="36"/>
      <c r="AA2079" s="36"/>
      <c r="AB2079" s="36"/>
      <c r="AC2079" s="36"/>
      <c r="AD2079" s="36"/>
      <c r="AE2079" s="36"/>
      <c r="AF2079" s="36"/>
      <c r="AG2079" s="36"/>
      <c r="AH2079" s="36"/>
      <c r="AI2079" s="36"/>
      <c r="AJ2079" s="36"/>
      <c r="AK2079" s="36"/>
      <c r="AL2079" s="36"/>
    </row>
    <row r="2080" spans="22:38" ht="12" x14ac:dyDescent="0.2">
      <c r="V2080" s="36"/>
      <c r="W2080" s="36"/>
      <c r="X2080" s="36"/>
      <c r="Y2080" s="36"/>
      <c r="Z2080" s="36"/>
      <c r="AA2080" s="36"/>
      <c r="AB2080" s="36"/>
      <c r="AC2080" s="36"/>
      <c r="AD2080" s="36"/>
      <c r="AE2080" s="36"/>
      <c r="AF2080" s="36"/>
      <c r="AG2080" s="36"/>
      <c r="AH2080" s="36"/>
      <c r="AI2080" s="36"/>
      <c r="AJ2080" s="36"/>
      <c r="AK2080" s="36"/>
      <c r="AL2080" s="36"/>
    </row>
    <row r="2081" spans="22:38" ht="12" x14ac:dyDescent="0.2">
      <c r="V2081" s="36"/>
      <c r="W2081" s="36"/>
      <c r="X2081" s="36"/>
      <c r="Y2081" s="36"/>
      <c r="Z2081" s="36"/>
      <c r="AA2081" s="36"/>
      <c r="AB2081" s="36"/>
      <c r="AC2081" s="36"/>
      <c r="AD2081" s="36"/>
      <c r="AE2081" s="36"/>
      <c r="AF2081" s="36"/>
      <c r="AG2081" s="36"/>
      <c r="AH2081" s="36"/>
      <c r="AI2081" s="36"/>
      <c r="AJ2081" s="36"/>
      <c r="AK2081" s="36"/>
      <c r="AL2081" s="36"/>
    </row>
    <row r="2082" spans="22:38" ht="12" x14ac:dyDescent="0.2">
      <c r="V2082" s="36"/>
      <c r="W2082" s="36"/>
      <c r="X2082" s="36"/>
      <c r="Y2082" s="36"/>
      <c r="Z2082" s="36"/>
      <c r="AA2082" s="36"/>
      <c r="AB2082" s="36"/>
      <c r="AC2082" s="36"/>
      <c r="AD2082" s="36"/>
      <c r="AE2082" s="36"/>
      <c r="AF2082" s="36"/>
      <c r="AG2082" s="36"/>
      <c r="AH2082" s="36"/>
      <c r="AI2082" s="36"/>
      <c r="AJ2082" s="36"/>
      <c r="AK2082" s="36"/>
      <c r="AL2082" s="36"/>
    </row>
    <row r="2083" spans="22:38" ht="12" x14ac:dyDescent="0.2">
      <c r="V2083" s="36"/>
      <c r="W2083" s="36"/>
      <c r="X2083" s="36"/>
      <c r="Y2083" s="36"/>
      <c r="Z2083" s="36"/>
      <c r="AA2083" s="36"/>
      <c r="AB2083" s="36"/>
      <c r="AC2083" s="36"/>
      <c r="AD2083" s="36"/>
      <c r="AE2083" s="36"/>
      <c r="AF2083" s="36"/>
      <c r="AG2083" s="36"/>
      <c r="AH2083" s="36"/>
      <c r="AI2083" s="36"/>
      <c r="AJ2083" s="36"/>
      <c r="AK2083" s="36"/>
      <c r="AL2083" s="36"/>
    </row>
    <row r="2084" spans="22:38" ht="12" x14ac:dyDescent="0.2">
      <c r="V2084" s="36"/>
      <c r="W2084" s="36"/>
      <c r="X2084" s="36"/>
      <c r="Y2084" s="36"/>
      <c r="Z2084" s="36"/>
      <c r="AA2084" s="36"/>
      <c r="AB2084" s="36"/>
      <c r="AC2084" s="36"/>
      <c r="AD2084" s="36"/>
      <c r="AE2084" s="36"/>
      <c r="AF2084" s="36"/>
      <c r="AG2084" s="36"/>
      <c r="AH2084" s="36"/>
      <c r="AI2084" s="36"/>
      <c r="AJ2084" s="36"/>
      <c r="AK2084" s="36"/>
      <c r="AL2084" s="36"/>
    </row>
    <row r="2085" spans="22:38" ht="12" x14ac:dyDescent="0.2">
      <c r="V2085" s="36"/>
      <c r="W2085" s="36"/>
      <c r="X2085" s="36"/>
      <c r="Y2085" s="36"/>
      <c r="Z2085" s="36"/>
      <c r="AA2085" s="36"/>
      <c r="AB2085" s="36"/>
      <c r="AC2085" s="36"/>
      <c r="AD2085" s="36"/>
      <c r="AE2085" s="36"/>
      <c r="AF2085" s="36"/>
      <c r="AG2085" s="36"/>
      <c r="AH2085" s="36"/>
      <c r="AI2085" s="36"/>
      <c r="AJ2085" s="36"/>
      <c r="AK2085" s="36"/>
      <c r="AL2085" s="36"/>
    </row>
    <row r="2086" spans="22:38" ht="12" x14ac:dyDescent="0.2">
      <c r="V2086" s="36"/>
      <c r="W2086" s="36"/>
      <c r="X2086" s="36"/>
      <c r="Y2086" s="36"/>
      <c r="Z2086" s="36"/>
      <c r="AA2086" s="36"/>
      <c r="AB2086" s="36"/>
      <c r="AC2086" s="36"/>
      <c r="AD2086" s="36"/>
      <c r="AE2086" s="36"/>
      <c r="AF2086" s="36"/>
      <c r="AG2086" s="36"/>
      <c r="AH2086" s="36"/>
      <c r="AI2086" s="36"/>
      <c r="AJ2086" s="36"/>
      <c r="AK2086" s="36"/>
      <c r="AL2086" s="36"/>
    </row>
    <row r="2087" spans="22:38" ht="12" x14ac:dyDescent="0.2">
      <c r="V2087" s="36"/>
      <c r="W2087" s="36"/>
      <c r="X2087" s="36"/>
      <c r="Y2087" s="36"/>
      <c r="Z2087" s="36"/>
      <c r="AA2087" s="36"/>
      <c r="AB2087" s="36"/>
      <c r="AC2087" s="36"/>
      <c r="AD2087" s="36"/>
      <c r="AE2087" s="36"/>
      <c r="AF2087" s="36"/>
      <c r="AG2087" s="36"/>
      <c r="AH2087" s="36"/>
      <c r="AI2087" s="36"/>
      <c r="AJ2087" s="36"/>
      <c r="AK2087" s="36"/>
      <c r="AL2087" s="36"/>
    </row>
    <row r="2088" spans="22:38" ht="12" x14ac:dyDescent="0.2">
      <c r="V2088" s="36"/>
      <c r="W2088" s="36"/>
      <c r="X2088" s="36"/>
      <c r="Y2088" s="36"/>
      <c r="Z2088" s="36"/>
      <c r="AA2088" s="36"/>
      <c r="AB2088" s="36"/>
      <c r="AC2088" s="36"/>
      <c r="AD2088" s="36"/>
      <c r="AE2088" s="36"/>
      <c r="AF2088" s="36"/>
      <c r="AG2088" s="36"/>
      <c r="AH2088" s="36"/>
      <c r="AI2088" s="36"/>
      <c r="AJ2088" s="36"/>
      <c r="AK2088" s="36"/>
      <c r="AL2088" s="36"/>
    </row>
    <row r="2089" spans="22:38" ht="12" x14ac:dyDescent="0.2">
      <c r="V2089" s="36"/>
      <c r="W2089" s="36"/>
      <c r="X2089" s="36"/>
      <c r="Y2089" s="36"/>
      <c r="Z2089" s="36"/>
      <c r="AA2089" s="36"/>
      <c r="AB2089" s="36"/>
      <c r="AC2089" s="36"/>
      <c r="AD2089" s="36"/>
      <c r="AE2089" s="36"/>
      <c r="AF2089" s="36"/>
      <c r="AG2089" s="36"/>
      <c r="AH2089" s="36"/>
      <c r="AI2089" s="36"/>
      <c r="AJ2089" s="36"/>
      <c r="AK2089" s="36"/>
      <c r="AL2089" s="36"/>
    </row>
    <row r="2090" spans="22:38" ht="12" x14ac:dyDescent="0.2">
      <c r="V2090" s="36"/>
      <c r="W2090" s="36"/>
      <c r="X2090" s="36"/>
      <c r="Y2090" s="36"/>
      <c r="Z2090" s="36"/>
      <c r="AA2090" s="36"/>
      <c r="AB2090" s="36"/>
      <c r="AC2090" s="36"/>
      <c r="AD2090" s="36"/>
      <c r="AE2090" s="36"/>
      <c r="AF2090" s="36"/>
      <c r="AG2090" s="36"/>
      <c r="AH2090" s="36"/>
      <c r="AI2090" s="36"/>
      <c r="AJ2090" s="36"/>
      <c r="AK2090" s="36"/>
      <c r="AL2090" s="36"/>
    </row>
    <row r="2091" spans="22:38" ht="12" x14ac:dyDescent="0.2">
      <c r="V2091" s="36"/>
      <c r="W2091" s="36"/>
      <c r="X2091" s="36"/>
      <c r="Y2091" s="36"/>
      <c r="Z2091" s="36"/>
      <c r="AA2091" s="36"/>
      <c r="AB2091" s="36"/>
      <c r="AC2091" s="36"/>
      <c r="AD2091" s="36"/>
      <c r="AE2091" s="36"/>
      <c r="AF2091" s="36"/>
      <c r="AG2091" s="36"/>
      <c r="AH2091" s="36"/>
      <c r="AI2091" s="36"/>
      <c r="AJ2091" s="36"/>
      <c r="AK2091" s="36"/>
      <c r="AL2091" s="36"/>
    </row>
    <row r="2092" spans="22:38" ht="12" x14ac:dyDescent="0.2">
      <c r="V2092" s="36"/>
      <c r="W2092" s="36"/>
      <c r="X2092" s="36"/>
      <c r="Y2092" s="36"/>
      <c r="Z2092" s="36"/>
      <c r="AA2092" s="36"/>
      <c r="AB2092" s="36"/>
      <c r="AC2092" s="36"/>
      <c r="AD2092" s="36"/>
      <c r="AE2092" s="36"/>
      <c r="AF2092" s="36"/>
      <c r="AG2092" s="36"/>
      <c r="AH2092" s="36"/>
      <c r="AI2092" s="36"/>
      <c r="AJ2092" s="36"/>
      <c r="AK2092" s="36"/>
      <c r="AL2092" s="36"/>
    </row>
    <row r="2093" spans="22:38" ht="12" x14ac:dyDescent="0.2">
      <c r="V2093" s="36"/>
      <c r="W2093" s="36"/>
      <c r="X2093" s="36"/>
      <c r="Y2093" s="36"/>
      <c r="Z2093" s="36"/>
      <c r="AA2093" s="36"/>
      <c r="AB2093" s="36"/>
      <c r="AC2093" s="36"/>
      <c r="AD2093" s="36"/>
      <c r="AE2093" s="36"/>
      <c r="AF2093" s="36"/>
      <c r="AG2093" s="36"/>
      <c r="AH2093" s="36"/>
      <c r="AI2093" s="36"/>
      <c r="AJ2093" s="36"/>
      <c r="AK2093" s="36"/>
      <c r="AL2093" s="36"/>
    </row>
    <row r="2094" spans="22:38" ht="12" x14ac:dyDescent="0.2">
      <c r="V2094" s="36"/>
      <c r="W2094" s="36"/>
      <c r="X2094" s="36"/>
      <c r="Y2094" s="36"/>
      <c r="Z2094" s="36"/>
      <c r="AA2094" s="36"/>
      <c r="AB2094" s="36"/>
      <c r="AC2094" s="36"/>
      <c r="AD2094" s="36"/>
      <c r="AE2094" s="36"/>
      <c r="AF2094" s="36"/>
      <c r="AG2094" s="36"/>
      <c r="AH2094" s="36"/>
      <c r="AI2094" s="36"/>
      <c r="AJ2094" s="36"/>
      <c r="AK2094" s="36"/>
      <c r="AL2094" s="36"/>
    </row>
    <row r="2095" spans="22:38" ht="12" x14ac:dyDescent="0.2">
      <c r="V2095" s="36"/>
      <c r="W2095" s="36"/>
      <c r="X2095" s="36"/>
      <c r="Y2095" s="36"/>
      <c r="Z2095" s="36"/>
      <c r="AA2095" s="36"/>
      <c r="AB2095" s="36"/>
      <c r="AC2095" s="36"/>
      <c r="AD2095" s="36"/>
      <c r="AE2095" s="36"/>
      <c r="AF2095" s="36"/>
      <c r="AG2095" s="36"/>
      <c r="AH2095" s="36"/>
      <c r="AI2095" s="36"/>
      <c r="AJ2095" s="36"/>
      <c r="AK2095" s="36"/>
      <c r="AL2095" s="36"/>
    </row>
    <row r="2096" spans="22:38" ht="12" x14ac:dyDescent="0.2">
      <c r="V2096" s="36"/>
      <c r="W2096" s="36"/>
      <c r="X2096" s="36"/>
      <c r="Y2096" s="36"/>
      <c r="Z2096" s="36"/>
      <c r="AA2096" s="36"/>
      <c r="AB2096" s="36"/>
      <c r="AC2096" s="36"/>
      <c r="AD2096" s="36"/>
      <c r="AE2096" s="36"/>
      <c r="AF2096" s="36"/>
      <c r="AG2096" s="36"/>
      <c r="AH2096" s="36"/>
      <c r="AI2096" s="36"/>
      <c r="AJ2096" s="36"/>
      <c r="AK2096" s="36"/>
      <c r="AL2096" s="36"/>
    </row>
    <row r="2097" spans="22:38" ht="12" x14ac:dyDescent="0.2">
      <c r="V2097" s="36"/>
      <c r="W2097" s="36"/>
      <c r="X2097" s="36"/>
      <c r="Y2097" s="36"/>
      <c r="Z2097" s="36"/>
      <c r="AA2097" s="36"/>
      <c r="AB2097" s="36"/>
      <c r="AC2097" s="36"/>
      <c r="AD2097" s="36"/>
      <c r="AE2097" s="36"/>
      <c r="AF2097" s="36"/>
      <c r="AG2097" s="36"/>
      <c r="AH2097" s="36"/>
      <c r="AI2097" s="36"/>
      <c r="AJ2097" s="36"/>
      <c r="AK2097" s="36"/>
      <c r="AL2097" s="36"/>
    </row>
    <row r="2098" spans="22:38" ht="12" x14ac:dyDescent="0.2">
      <c r="V2098" s="36"/>
      <c r="W2098" s="36"/>
      <c r="X2098" s="36"/>
      <c r="Y2098" s="36"/>
      <c r="Z2098" s="36"/>
      <c r="AA2098" s="36"/>
      <c r="AB2098" s="36"/>
      <c r="AC2098" s="36"/>
      <c r="AD2098" s="36"/>
      <c r="AE2098" s="36"/>
      <c r="AF2098" s="36"/>
      <c r="AG2098" s="36"/>
      <c r="AH2098" s="36"/>
      <c r="AI2098" s="36"/>
      <c r="AJ2098" s="36"/>
      <c r="AK2098" s="36"/>
      <c r="AL2098" s="36"/>
    </row>
    <row r="2099" spans="22:38" ht="12" x14ac:dyDescent="0.2">
      <c r="V2099" s="36"/>
      <c r="W2099" s="36"/>
      <c r="X2099" s="36"/>
      <c r="Y2099" s="36"/>
      <c r="Z2099" s="36"/>
      <c r="AA2099" s="36"/>
      <c r="AB2099" s="36"/>
      <c r="AC2099" s="36"/>
      <c r="AD2099" s="36"/>
      <c r="AE2099" s="36"/>
      <c r="AF2099" s="36"/>
      <c r="AG2099" s="36"/>
      <c r="AH2099" s="36"/>
      <c r="AI2099" s="36"/>
      <c r="AJ2099" s="36"/>
      <c r="AK2099" s="36"/>
      <c r="AL2099" s="36"/>
    </row>
    <row r="2100" spans="22:38" ht="12" x14ac:dyDescent="0.2">
      <c r="V2100" s="36"/>
      <c r="W2100" s="36"/>
      <c r="X2100" s="36"/>
      <c r="Y2100" s="36"/>
      <c r="Z2100" s="36"/>
      <c r="AA2100" s="36"/>
      <c r="AB2100" s="36"/>
      <c r="AC2100" s="36"/>
      <c r="AD2100" s="36"/>
      <c r="AE2100" s="36"/>
      <c r="AF2100" s="36"/>
      <c r="AG2100" s="36"/>
      <c r="AH2100" s="36"/>
      <c r="AI2100" s="36"/>
      <c r="AJ2100" s="36"/>
      <c r="AK2100" s="36"/>
      <c r="AL2100" s="36"/>
    </row>
    <row r="2101" spans="22:38" ht="12" x14ac:dyDescent="0.2">
      <c r="V2101" s="36"/>
      <c r="W2101" s="36"/>
      <c r="X2101" s="36"/>
      <c r="Y2101" s="36"/>
      <c r="Z2101" s="36"/>
      <c r="AA2101" s="36"/>
      <c r="AB2101" s="36"/>
      <c r="AC2101" s="36"/>
      <c r="AD2101" s="36"/>
      <c r="AE2101" s="36"/>
      <c r="AF2101" s="36"/>
      <c r="AG2101" s="36"/>
      <c r="AH2101" s="36"/>
      <c r="AI2101" s="36"/>
      <c r="AJ2101" s="36"/>
      <c r="AK2101" s="36"/>
      <c r="AL2101" s="36"/>
    </row>
    <row r="2102" spans="22:38" ht="12" x14ac:dyDescent="0.2">
      <c r="V2102" s="36"/>
      <c r="W2102" s="36"/>
      <c r="X2102" s="36"/>
      <c r="Y2102" s="36"/>
      <c r="Z2102" s="36"/>
      <c r="AA2102" s="36"/>
      <c r="AB2102" s="36"/>
      <c r="AC2102" s="36"/>
      <c r="AD2102" s="36"/>
      <c r="AE2102" s="36"/>
      <c r="AF2102" s="36"/>
      <c r="AG2102" s="36"/>
      <c r="AH2102" s="36"/>
      <c r="AI2102" s="36"/>
      <c r="AJ2102" s="36"/>
      <c r="AK2102" s="36"/>
      <c r="AL2102" s="36"/>
    </row>
    <row r="2103" spans="22:38" ht="12" x14ac:dyDescent="0.2">
      <c r="V2103" s="36"/>
      <c r="W2103" s="36"/>
      <c r="X2103" s="36"/>
      <c r="Y2103" s="36"/>
      <c r="Z2103" s="36"/>
      <c r="AA2103" s="36"/>
      <c r="AB2103" s="36"/>
      <c r="AC2103" s="36"/>
      <c r="AD2103" s="36"/>
      <c r="AE2103" s="36"/>
      <c r="AF2103" s="36"/>
      <c r="AG2103" s="36"/>
      <c r="AH2103" s="36"/>
      <c r="AI2103" s="36"/>
      <c r="AJ2103" s="36"/>
      <c r="AK2103" s="36"/>
      <c r="AL2103" s="36"/>
    </row>
    <row r="2104" spans="22:38" ht="12" x14ac:dyDescent="0.2">
      <c r="V2104" s="36"/>
      <c r="W2104" s="36"/>
      <c r="X2104" s="36"/>
      <c r="Y2104" s="36"/>
      <c r="Z2104" s="36"/>
      <c r="AA2104" s="36"/>
      <c r="AB2104" s="36"/>
      <c r="AC2104" s="36"/>
      <c r="AD2104" s="36"/>
      <c r="AE2104" s="36"/>
      <c r="AF2104" s="36"/>
      <c r="AG2104" s="36"/>
      <c r="AH2104" s="36"/>
      <c r="AI2104" s="36"/>
      <c r="AJ2104" s="36"/>
      <c r="AK2104" s="36"/>
      <c r="AL2104" s="36"/>
    </row>
    <row r="2105" spans="22:38" ht="12" x14ac:dyDescent="0.2">
      <c r="V2105" s="36"/>
      <c r="W2105" s="36"/>
      <c r="X2105" s="36"/>
      <c r="Y2105" s="36"/>
      <c r="Z2105" s="36"/>
      <c r="AA2105" s="36"/>
      <c r="AB2105" s="36"/>
      <c r="AC2105" s="36"/>
      <c r="AD2105" s="36"/>
      <c r="AE2105" s="36"/>
      <c r="AF2105" s="36"/>
      <c r="AG2105" s="36"/>
      <c r="AH2105" s="36"/>
      <c r="AI2105" s="36"/>
      <c r="AJ2105" s="36"/>
      <c r="AK2105" s="36"/>
      <c r="AL2105" s="36"/>
    </row>
    <row r="2106" spans="22:38" ht="12" x14ac:dyDescent="0.2">
      <c r="V2106" s="36"/>
      <c r="W2106" s="36"/>
      <c r="X2106" s="36"/>
      <c r="Y2106" s="36"/>
      <c r="Z2106" s="36"/>
      <c r="AA2106" s="36"/>
      <c r="AB2106" s="36"/>
      <c r="AC2106" s="36"/>
      <c r="AD2106" s="36"/>
      <c r="AE2106" s="36"/>
      <c r="AF2106" s="36"/>
      <c r="AG2106" s="36"/>
      <c r="AH2106" s="36"/>
      <c r="AI2106" s="36"/>
      <c r="AJ2106" s="36"/>
      <c r="AK2106" s="36"/>
      <c r="AL2106" s="36"/>
    </row>
    <row r="2107" spans="22:38" ht="12" x14ac:dyDescent="0.2">
      <c r="V2107" s="36"/>
      <c r="W2107" s="36"/>
      <c r="X2107" s="36"/>
      <c r="Y2107" s="36"/>
      <c r="Z2107" s="36"/>
      <c r="AA2107" s="36"/>
      <c r="AB2107" s="36"/>
      <c r="AC2107" s="36"/>
      <c r="AD2107" s="36"/>
      <c r="AE2107" s="36"/>
      <c r="AF2107" s="36"/>
      <c r="AG2107" s="36"/>
      <c r="AH2107" s="36"/>
      <c r="AI2107" s="36"/>
      <c r="AJ2107" s="36"/>
      <c r="AK2107" s="36"/>
      <c r="AL2107" s="36"/>
    </row>
    <row r="2108" spans="22:38" ht="12" x14ac:dyDescent="0.2">
      <c r="V2108" s="36"/>
      <c r="W2108" s="36"/>
      <c r="X2108" s="36"/>
      <c r="Y2108" s="36"/>
      <c r="Z2108" s="36"/>
      <c r="AA2108" s="36"/>
      <c r="AB2108" s="36"/>
      <c r="AC2108" s="36"/>
      <c r="AD2108" s="36"/>
      <c r="AE2108" s="36"/>
      <c r="AF2108" s="36"/>
      <c r="AG2108" s="36"/>
      <c r="AH2108" s="36"/>
      <c r="AI2108" s="36"/>
      <c r="AJ2108" s="36"/>
      <c r="AK2108" s="36"/>
      <c r="AL2108" s="36"/>
    </row>
    <row r="2109" spans="22:38" ht="12" x14ac:dyDescent="0.2">
      <c r="V2109" s="36"/>
      <c r="W2109" s="36"/>
      <c r="X2109" s="36"/>
      <c r="Y2109" s="36"/>
      <c r="Z2109" s="36"/>
      <c r="AA2109" s="36"/>
      <c r="AB2109" s="36"/>
      <c r="AC2109" s="36"/>
      <c r="AD2109" s="36"/>
      <c r="AE2109" s="36"/>
      <c r="AF2109" s="36"/>
      <c r="AG2109" s="36"/>
      <c r="AH2109" s="36"/>
      <c r="AI2109" s="36"/>
      <c r="AJ2109" s="36"/>
      <c r="AK2109" s="36"/>
      <c r="AL2109" s="36"/>
    </row>
    <row r="2110" spans="22:38" ht="12" x14ac:dyDescent="0.2">
      <c r="V2110" s="36"/>
      <c r="W2110" s="36"/>
      <c r="X2110" s="36"/>
      <c r="Y2110" s="36"/>
      <c r="Z2110" s="36"/>
      <c r="AA2110" s="36"/>
      <c r="AB2110" s="36"/>
      <c r="AC2110" s="36"/>
      <c r="AD2110" s="36"/>
      <c r="AE2110" s="36"/>
      <c r="AF2110" s="36"/>
      <c r="AG2110" s="36"/>
      <c r="AH2110" s="36"/>
      <c r="AI2110" s="36"/>
      <c r="AJ2110" s="36"/>
      <c r="AK2110" s="36"/>
      <c r="AL2110" s="36"/>
    </row>
    <row r="2111" spans="22:38" ht="12" x14ac:dyDescent="0.2">
      <c r="V2111" s="36"/>
      <c r="W2111" s="36"/>
      <c r="X2111" s="36"/>
      <c r="Y2111" s="36"/>
      <c r="Z2111" s="36"/>
      <c r="AA2111" s="36"/>
      <c r="AB2111" s="36"/>
      <c r="AC2111" s="36"/>
      <c r="AD2111" s="36"/>
      <c r="AE2111" s="36"/>
      <c r="AF2111" s="36"/>
      <c r="AG2111" s="36"/>
      <c r="AH2111" s="36"/>
      <c r="AI2111" s="36"/>
      <c r="AJ2111" s="36"/>
      <c r="AK2111" s="36"/>
      <c r="AL2111" s="36"/>
    </row>
    <row r="2112" spans="22:38" ht="12" x14ac:dyDescent="0.2">
      <c r="V2112" s="36"/>
      <c r="W2112" s="36"/>
      <c r="X2112" s="36"/>
      <c r="Y2112" s="36"/>
      <c r="Z2112" s="36"/>
      <c r="AA2112" s="36"/>
      <c r="AB2112" s="36"/>
      <c r="AC2112" s="36"/>
      <c r="AD2112" s="36"/>
      <c r="AE2112" s="36"/>
      <c r="AF2112" s="36"/>
      <c r="AG2112" s="36"/>
      <c r="AH2112" s="36"/>
      <c r="AI2112" s="36"/>
      <c r="AJ2112" s="36"/>
      <c r="AK2112" s="36"/>
      <c r="AL2112" s="36"/>
    </row>
    <row r="2113" spans="22:38" ht="12" x14ac:dyDescent="0.2">
      <c r="V2113" s="36"/>
      <c r="W2113" s="36"/>
      <c r="X2113" s="36"/>
      <c r="Y2113" s="36"/>
      <c r="Z2113" s="36"/>
      <c r="AA2113" s="36"/>
      <c r="AB2113" s="36"/>
      <c r="AC2113" s="36"/>
      <c r="AD2113" s="36"/>
      <c r="AE2113" s="36"/>
      <c r="AF2113" s="36"/>
      <c r="AG2113" s="36"/>
      <c r="AH2113" s="36"/>
      <c r="AI2113" s="36"/>
      <c r="AJ2113" s="36"/>
      <c r="AK2113" s="36"/>
      <c r="AL2113" s="36"/>
    </row>
    <row r="2114" spans="22:38" ht="12" x14ac:dyDescent="0.2">
      <c r="V2114" s="36"/>
      <c r="W2114" s="36"/>
      <c r="X2114" s="36"/>
      <c r="Y2114" s="36"/>
      <c r="Z2114" s="36"/>
      <c r="AA2114" s="36"/>
      <c r="AB2114" s="36"/>
      <c r="AC2114" s="36"/>
      <c r="AD2114" s="36"/>
      <c r="AE2114" s="36"/>
      <c r="AF2114" s="36"/>
      <c r="AG2114" s="36"/>
      <c r="AH2114" s="36"/>
      <c r="AI2114" s="36"/>
      <c r="AJ2114" s="36"/>
      <c r="AK2114" s="36"/>
      <c r="AL2114" s="36"/>
    </row>
    <row r="2115" spans="22:38" ht="12" x14ac:dyDescent="0.2">
      <c r="V2115" s="36"/>
      <c r="W2115" s="36"/>
      <c r="X2115" s="36"/>
      <c r="Y2115" s="36"/>
      <c r="Z2115" s="36"/>
      <c r="AA2115" s="36"/>
      <c r="AB2115" s="36"/>
      <c r="AC2115" s="36"/>
      <c r="AD2115" s="36"/>
      <c r="AE2115" s="36"/>
      <c r="AF2115" s="36"/>
      <c r="AG2115" s="36"/>
      <c r="AH2115" s="36"/>
      <c r="AI2115" s="36"/>
      <c r="AJ2115" s="36"/>
      <c r="AK2115" s="36"/>
      <c r="AL2115" s="36"/>
    </row>
    <row r="2116" spans="22:38" ht="12" x14ac:dyDescent="0.2">
      <c r="V2116" s="36"/>
      <c r="W2116" s="36"/>
      <c r="X2116" s="36"/>
      <c r="Y2116" s="36"/>
      <c r="Z2116" s="36"/>
      <c r="AA2116" s="36"/>
      <c r="AB2116" s="36"/>
      <c r="AC2116" s="36"/>
      <c r="AD2116" s="36"/>
      <c r="AE2116" s="36"/>
      <c r="AF2116" s="36"/>
      <c r="AG2116" s="36"/>
      <c r="AH2116" s="36"/>
      <c r="AI2116" s="36"/>
      <c r="AJ2116" s="36"/>
      <c r="AK2116" s="36"/>
      <c r="AL2116" s="36"/>
    </row>
    <row r="2117" spans="22:38" ht="12" x14ac:dyDescent="0.2">
      <c r="V2117" s="36"/>
      <c r="W2117" s="36"/>
      <c r="X2117" s="36"/>
      <c r="Y2117" s="36"/>
      <c r="Z2117" s="36"/>
      <c r="AA2117" s="36"/>
      <c r="AB2117" s="36"/>
      <c r="AC2117" s="36"/>
      <c r="AD2117" s="36"/>
      <c r="AE2117" s="36"/>
      <c r="AF2117" s="36"/>
      <c r="AG2117" s="36"/>
      <c r="AH2117" s="36"/>
      <c r="AI2117" s="36"/>
      <c r="AJ2117" s="36"/>
      <c r="AK2117" s="36"/>
      <c r="AL2117" s="36"/>
    </row>
    <row r="2118" spans="22:38" ht="12" x14ac:dyDescent="0.2">
      <c r="V2118" s="36"/>
      <c r="W2118" s="36"/>
      <c r="X2118" s="36"/>
      <c r="Y2118" s="36"/>
      <c r="Z2118" s="36"/>
      <c r="AA2118" s="36"/>
      <c r="AB2118" s="36"/>
      <c r="AC2118" s="36"/>
      <c r="AD2118" s="36"/>
      <c r="AE2118" s="36"/>
      <c r="AF2118" s="36"/>
      <c r="AG2118" s="36"/>
      <c r="AH2118" s="36"/>
      <c r="AI2118" s="36"/>
      <c r="AJ2118" s="36"/>
      <c r="AK2118" s="36"/>
      <c r="AL2118" s="36"/>
    </row>
    <row r="2119" spans="22:38" ht="12" x14ac:dyDescent="0.2">
      <c r="V2119" s="36"/>
      <c r="W2119" s="36"/>
      <c r="X2119" s="36"/>
      <c r="Y2119" s="36"/>
      <c r="Z2119" s="36"/>
      <c r="AA2119" s="36"/>
      <c r="AB2119" s="36"/>
      <c r="AC2119" s="36"/>
      <c r="AD2119" s="36"/>
      <c r="AE2119" s="36"/>
      <c r="AF2119" s="36"/>
      <c r="AG2119" s="36"/>
      <c r="AH2119" s="36"/>
      <c r="AI2119" s="36"/>
      <c r="AJ2119" s="36"/>
      <c r="AK2119" s="36"/>
      <c r="AL2119" s="36"/>
    </row>
    <row r="2120" spans="22:38" ht="12" x14ac:dyDescent="0.2">
      <c r="V2120" s="36"/>
      <c r="W2120" s="36"/>
      <c r="X2120" s="36"/>
      <c r="Y2120" s="36"/>
      <c r="Z2120" s="36"/>
      <c r="AA2120" s="36"/>
      <c r="AB2120" s="36"/>
      <c r="AC2120" s="36"/>
      <c r="AD2120" s="36"/>
      <c r="AE2120" s="36"/>
      <c r="AF2120" s="36"/>
      <c r="AG2120" s="36"/>
      <c r="AH2120" s="36"/>
      <c r="AI2120" s="36"/>
      <c r="AJ2120" s="36"/>
      <c r="AK2120" s="36"/>
      <c r="AL2120" s="36"/>
    </row>
    <row r="2121" spans="22:38" ht="12" x14ac:dyDescent="0.2">
      <c r="V2121" s="36"/>
      <c r="W2121" s="36"/>
      <c r="X2121" s="36"/>
      <c r="Y2121" s="36"/>
      <c r="Z2121" s="36"/>
      <c r="AA2121" s="36"/>
      <c r="AB2121" s="36"/>
      <c r="AC2121" s="36"/>
      <c r="AD2121" s="36"/>
      <c r="AE2121" s="36"/>
      <c r="AF2121" s="36"/>
      <c r="AG2121" s="36"/>
      <c r="AH2121" s="36"/>
      <c r="AI2121" s="36"/>
      <c r="AJ2121" s="36"/>
      <c r="AK2121" s="36"/>
      <c r="AL2121" s="36"/>
    </row>
    <row r="2122" spans="22:38" ht="12" x14ac:dyDescent="0.2">
      <c r="V2122" s="36"/>
      <c r="W2122" s="36"/>
      <c r="X2122" s="36"/>
      <c r="Y2122" s="36"/>
      <c r="Z2122" s="36"/>
      <c r="AA2122" s="36"/>
      <c r="AB2122" s="36"/>
      <c r="AC2122" s="36"/>
      <c r="AD2122" s="36"/>
      <c r="AE2122" s="36"/>
      <c r="AF2122" s="36"/>
      <c r="AG2122" s="36"/>
      <c r="AH2122" s="36"/>
      <c r="AI2122" s="36"/>
      <c r="AJ2122" s="36"/>
      <c r="AK2122" s="36"/>
      <c r="AL2122" s="36"/>
    </row>
    <row r="2123" spans="22:38" ht="12" x14ac:dyDescent="0.2">
      <c r="V2123" s="36"/>
      <c r="W2123" s="36"/>
      <c r="X2123" s="36"/>
      <c r="Y2123" s="36"/>
      <c r="Z2123" s="36"/>
      <c r="AA2123" s="36"/>
      <c r="AB2123" s="36"/>
      <c r="AC2123" s="36"/>
      <c r="AD2123" s="36"/>
      <c r="AE2123" s="36"/>
      <c r="AF2123" s="36"/>
      <c r="AG2123" s="36"/>
      <c r="AH2123" s="36"/>
      <c r="AI2123" s="36"/>
      <c r="AJ2123" s="36"/>
      <c r="AK2123" s="36"/>
      <c r="AL2123" s="36"/>
    </row>
    <row r="2124" spans="22:38" ht="12" x14ac:dyDescent="0.2">
      <c r="V2124" s="36"/>
      <c r="W2124" s="36"/>
      <c r="X2124" s="36"/>
      <c r="Y2124" s="36"/>
      <c r="Z2124" s="36"/>
      <c r="AA2124" s="36"/>
      <c r="AB2124" s="36"/>
      <c r="AC2124" s="36"/>
      <c r="AD2124" s="36"/>
      <c r="AE2124" s="36"/>
      <c r="AF2124" s="36"/>
      <c r="AG2124" s="36"/>
      <c r="AH2124" s="36"/>
      <c r="AI2124" s="36"/>
      <c r="AJ2124" s="36"/>
      <c r="AK2124" s="36"/>
      <c r="AL2124" s="36"/>
    </row>
    <row r="2125" spans="22:38" ht="12" x14ac:dyDescent="0.2">
      <c r="V2125" s="36"/>
      <c r="W2125" s="36"/>
      <c r="X2125" s="36"/>
      <c r="Y2125" s="36"/>
      <c r="Z2125" s="36"/>
      <c r="AA2125" s="36"/>
      <c r="AB2125" s="36"/>
      <c r="AC2125" s="36"/>
      <c r="AD2125" s="36"/>
      <c r="AE2125" s="36"/>
      <c r="AF2125" s="36"/>
      <c r="AG2125" s="36"/>
      <c r="AH2125" s="36"/>
      <c r="AI2125" s="36"/>
      <c r="AJ2125" s="36"/>
      <c r="AK2125" s="36"/>
      <c r="AL2125" s="36"/>
    </row>
    <row r="2126" spans="22:38" ht="12" x14ac:dyDescent="0.2">
      <c r="V2126" s="36"/>
      <c r="W2126" s="36"/>
      <c r="X2126" s="36"/>
      <c r="Y2126" s="36"/>
      <c r="Z2126" s="36"/>
      <c r="AA2126" s="36"/>
      <c r="AB2126" s="36"/>
      <c r="AC2126" s="36"/>
      <c r="AD2126" s="36"/>
      <c r="AE2126" s="36"/>
      <c r="AF2126" s="36"/>
      <c r="AG2126" s="36"/>
      <c r="AH2126" s="36"/>
      <c r="AI2126" s="36"/>
      <c r="AJ2126" s="36"/>
      <c r="AK2126" s="36"/>
      <c r="AL2126" s="36"/>
    </row>
    <row r="2127" spans="22:38" ht="12" x14ac:dyDescent="0.2">
      <c r="V2127" s="36"/>
      <c r="W2127" s="36"/>
      <c r="X2127" s="36"/>
      <c r="Y2127" s="36"/>
      <c r="Z2127" s="36"/>
      <c r="AA2127" s="36"/>
      <c r="AB2127" s="36"/>
      <c r="AC2127" s="36"/>
      <c r="AD2127" s="36"/>
      <c r="AE2127" s="36"/>
      <c r="AF2127" s="36"/>
      <c r="AG2127" s="36"/>
      <c r="AH2127" s="36"/>
      <c r="AI2127" s="36"/>
      <c r="AJ2127" s="36"/>
      <c r="AK2127" s="36"/>
      <c r="AL2127" s="36"/>
    </row>
    <row r="2128" spans="22:38" ht="12" x14ac:dyDescent="0.2">
      <c r="V2128" s="36"/>
      <c r="W2128" s="36"/>
      <c r="X2128" s="36"/>
      <c r="Y2128" s="36"/>
      <c r="Z2128" s="36"/>
      <c r="AA2128" s="36"/>
      <c r="AB2128" s="36"/>
      <c r="AC2128" s="36"/>
      <c r="AD2128" s="36"/>
      <c r="AE2128" s="36"/>
      <c r="AF2128" s="36"/>
      <c r="AG2128" s="36"/>
      <c r="AH2128" s="36"/>
      <c r="AI2128" s="36"/>
      <c r="AJ2128" s="36"/>
      <c r="AK2128" s="36"/>
      <c r="AL2128" s="36"/>
    </row>
    <row r="2129" spans="22:38" ht="12" x14ac:dyDescent="0.2">
      <c r="V2129" s="36"/>
      <c r="W2129" s="36"/>
      <c r="X2129" s="36"/>
      <c r="Y2129" s="36"/>
      <c r="Z2129" s="36"/>
      <c r="AA2129" s="36"/>
      <c r="AB2129" s="36"/>
      <c r="AC2129" s="36"/>
      <c r="AD2129" s="36"/>
      <c r="AE2129" s="36"/>
      <c r="AF2129" s="36"/>
      <c r="AG2129" s="36"/>
      <c r="AH2129" s="36"/>
      <c r="AI2129" s="36"/>
      <c r="AJ2129" s="36"/>
      <c r="AK2129" s="36"/>
      <c r="AL2129" s="36"/>
    </row>
    <row r="2130" spans="22:38" ht="12" x14ac:dyDescent="0.2">
      <c r="V2130" s="36"/>
      <c r="W2130" s="36"/>
      <c r="X2130" s="36"/>
      <c r="Y2130" s="36"/>
      <c r="Z2130" s="36"/>
      <c r="AA2130" s="36"/>
      <c r="AB2130" s="36"/>
      <c r="AC2130" s="36"/>
      <c r="AD2130" s="36"/>
      <c r="AE2130" s="36"/>
      <c r="AF2130" s="36"/>
      <c r="AG2130" s="36"/>
      <c r="AH2130" s="36"/>
      <c r="AI2130" s="36"/>
      <c r="AJ2130" s="36"/>
      <c r="AK2130" s="36"/>
      <c r="AL2130" s="36"/>
    </row>
    <row r="2131" spans="22:38" ht="12" x14ac:dyDescent="0.2">
      <c r="V2131" s="36"/>
      <c r="W2131" s="36"/>
      <c r="X2131" s="36"/>
      <c r="Y2131" s="36"/>
      <c r="Z2131" s="36"/>
      <c r="AA2131" s="36"/>
      <c r="AB2131" s="36"/>
      <c r="AC2131" s="36"/>
      <c r="AD2131" s="36"/>
      <c r="AE2131" s="36"/>
      <c r="AF2131" s="36"/>
      <c r="AG2131" s="36"/>
      <c r="AH2131" s="36"/>
      <c r="AI2131" s="36"/>
      <c r="AJ2131" s="36"/>
      <c r="AK2131" s="36"/>
      <c r="AL2131" s="36"/>
    </row>
    <row r="2132" spans="22:38" ht="12" x14ac:dyDescent="0.2">
      <c r="V2132" s="36"/>
      <c r="W2132" s="36"/>
      <c r="X2132" s="36"/>
      <c r="Y2132" s="36"/>
      <c r="Z2132" s="36"/>
      <c r="AA2132" s="36"/>
      <c r="AB2132" s="36"/>
      <c r="AC2132" s="36"/>
      <c r="AD2132" s="36"/>
      <c r="AE2132" s="36"/>
      <c r="AF2132" s="36"/>
      <c r="AG2132" s="36"/>
      <c r="AH2132" s="36"/>
      <c r="AI2132" s="36"/>
      <c r="AJ2132" s="36"/>
      <c r="AK2132" s="36"/>
      <c r="AL2132" s="36"/>
    </row>
    <row r="2133" spans="22:38" ht="12" x14ac:dyDescent="0.2">
      <c r="V2133" s="36"/>
      <c r="W2133" s="36"/>
      <c r="X2133" s="36"/>
      <c r="Y2133" s="36"/>
      <c r="Z2133" s="36"/>
      <c r="AA2133" s="36"/>
      <c r="AB2133" s="36"/>
      <c r="AC2133" s="36"/>
      <c r="AD2133" s="36"/>
      <c r="AE2133" s="36"/>
      <c r="AF2133" s="36"/>
      <c r="AG2133" s="36"/>
      <c r="AH2133" s="36"/>
      <c r="AI2133" s="36"/>
      <c r="AJ2133" s="36"/>
      <c r="AK2133" s="36"/>
      <c r="AL2133" s="36"/>
    </row>
    <row r="2134" spans="22:38" ht="12" x14ac:dyDescent="0.2">
      <c r="V2134" s="36"/>
      <c r="W2134" s="36"/>
      <c r="X2134" s="36"/>
      <c r="Y2134" s="36"/>
      <c r="Z2134" s="36"/>
      <c r="AA2134" s="36"/>
      <c r="AB2134" s="36"/>
      <c r="AC2134" s="36"/>
      <c r="AD2134" s="36"/>
      <c r="AE2134" s="36"/>
      <c r="AF2134" s="36"/>
      <c r="AG2134" s="36"/>
      <c r="AH2134" s="36"/>
      <c r="AI2134" s="36"/>
      <c r="AJ2134" s="36"/>
      <c r="AK2134" s="36"/>
      <c r="AL2134" s="36"/>
    </row>
    <row r="2135" spans="22:38" ht="12" x14ac:dyDescent="0.2">
      <c r="V2135" s="36"/>
      <c r="W2135" s="36"/>
      <c r="X2135" s="36"/>
      <c r="Y2135" s="36"/>
      <c r="Z2135" s="36"/>
      <c r="AA2135" s="36"/>
      <c r="AB2135" s="36"/>
      <c r="AC2135" s="36"/>
      <c r="AD2135" s="36"/>
      <c r="AE2135" s="36"/>
      <c r="AF2135" s="36"/>
      <c r="AG2135" s="36"/>
      <c r="AH2135" s="36"/>
      <c r="AI2135" s="36"/>
      <c r="AJ2135" s="36"/>
      <c r="AK2135" s="36"/>
      <c r="AL2135" s="36"/>
    </row>
    <row r="2136" spans="22:38" ht="12" x14ac:dyDescent="0.2">
      <c r="V2136" s="36"/>
      <c r="W2136" s="36"/>
      <c r="X2136" s="36"/>
      <c r="Y2136" s="36"/>
      <c r="Z2136" s="36"/>
      <c r="AA2136" s="36"/>
      <c r="AB2136" s="36"/>
      <c r="AC2136" s="36"/>
      <c r="AD2136" s="36"/>
      <c r="AE2136" s="36"/>
      <c r="AF2136" s="36"/>
      <c r="AG2136" s="36"/>
      <c r="AH2136" s="36"/>
      <c r="AI2136" s="36"/>
      <c r="AJ2136" s="36"/>
      <c r="AK2136" s="36"/>
      <c r="AL2136" s="36"/>
    </row>
    <row r="2137" spans="22:38" ht="12" x14ac:dyDescent="0.2">
      <c r="V2137" s="36"/>
      <c r="W2137" s="36"/>
      <c r="X2137" s="36"/>
      <c r="Y2137" s="36"/>
      <c r="Z2137" s="36"/>
      <c r="AA2137" s="36"/>
      <c r="AB2137" s="36"/>
      <c r="AC2137" s="36"/>
      <c r="AD2137" s="36"/>
      <c r="AE2137" s="36"/>
      <c r="AF2137" s="36"/>
      <c r="AG2137" s="36"/>
      <c r="AH2137" s="36"/>
      <c r="AI2137" s="36"/>
      <c r="AJ2137" s="36"/>
      <c r="AK2137" s="36"/>
      <c r="AL2137" s="36"/>
    </row>
    <row r="2138" spans="22:38" ht="12" x14ac:dyDescent="0.2">
      <c r="V2138" s="36"/>
      <c r="W2138" s="36"/>
      <c r="X2138" s="36"/>
      <c r="Y2138" s="36"/>
      <c r="Z2138" s="36"/>
      <c r="AA2138" s="36"/>
      <c r="AB2138" s="36"/>
      <c r="AC2138" s="36"/>
      <c r="AD2138" s="36"/>
      <c r="AE2138" s="36"/>
      <c r="AF2138" s="36"/>
      <c r="AG2138" s="36"/>
      <c r="AH2138" s="36"/>
      <c r="AI2138" s="36"/>
      <c r="AJ2138" s="36"/>
      <c r="AK2138" s="36"/>
      <c r="AL2138" s="36"/>
    </row>
    <row r="2139" spans="22:38" ht="12" x14ac:dyDescent="0.2">
      <c r="V2139" s="36"/>
      <c r="W2139" s="36"/>
      <c r="X2139" s="36"/>
      <c r="Y2139" s="36"/>
      <c r="Z2139" s="36"/>
      <c r="AA2139" s="36"/>
      <c r="AB2139" s="36"/>
      <c r="AC2139" s="36"/>
      <c r="AD2139" s="36"/>
      <c r="AE2139" s="36"/>
      <c r="AF2139" s="36"/>
      <c r="AG2139" s="36"/>
      <c r="AH2139" s="36"/>
      <c r="AI2139" s="36"/>
      <c r="AJ2139" s="36"/>
      <c r="AK2139" s="36"/>
      <c r="AL2139" s="36"/>
    </row>
    <row r="2140" spans="22:38" ht="12" x14ac:dyDescent="0.2">
      <c r="V2140" s="36"/>
      <c r="W2140" s="36"/>
      <c r="X2140" s="36"/>
      <c r="Y2140" s="36"/>
      <c r="Z2140" s="36"/>
      <c r="AA2140" s="36"/>
      <c r="AB2140" s="36"/>
      <c r="AC2140" s="36"/>
      <c r="AD2140" s="36"/>
      <c r="AE2140" s="36"/>
      <c r="AF2140" s="36"/>
      <c r="AG2140" s="36"/>
      <c r="AH2140" s="36"/>
      <c r="AI2140" s="36"/>
      <c r="AJ2140" s="36"/>
      <c r="AK2140" s="36"/>
      <c r="AL2140" s="36"/>
    </row>
    <row r="2141" spans="22:38" ht="12" x14ac:dyDescent="0.2">
      <c r="V2141" s="36"/>
      <c r="W2141" s="36"/>
      <c r="X2141" s="36"/>
      <c r="Y2141" s="36"/>
      <c r="Z2141" s="36"/>
      <c r="AA2141" s="36"/>
      <c r="AB2141" s="36"/>
      <c r="AC2141" s="36"/>
      <c r="AD2141" s="36"/>
      <c r="AE2141" s="36"/>
      <c r="AF2141" s="36"/>
      <c r="AG2141" s="36"/>
      <c r="AH2141" s="36"/>
      <c r="AI2141" s="36"/>
      <c r="AJ2141" s="36"/>
      <c r="AK2141" s="36"/>
      <c r="AL2141" s="36"/>
    </row>
    <row r="2142" spans="22:38" ht="12" x14ac:dyDescent="0.2">
      <c r="V2142" s="36"/>
      <c r="W2142" s="36"/>
      <c r="X2142" s="36"/>
      <c r="Y2142" s="36"/>
      <c r="Z2142" s="36"/>
      <c r="AA2142" s="36"/>
      <c r="AB2142" s="36"/>
      <c r="AC2142" s="36"/>
      <c r="AD2142" s="36"/>
      <c r="AE2142" s="36"/>
      <c r="AF2142" s="36"/>
      <c r="AG2142" s="36"/>
      <c r="AH2142" s="36"/>
      <c r="AI2142" s="36"/>
      <c r="AJ2142" s="36"/>
      <c r="AK2142" s="36"/>
      <c r="AL2142" s="36"/>
    </row>
    <row r="2143" spans="22:38" ht="12" x14ac:dyDescent="0.2">
      <c r="V2143" s="36"/>
      <c r="W2143" s="36"/>
      <c r="X2143" s="36"/>
      <c r="Y2143" s="36"/>
      <c r="Z2143" s="36"/>
      <c r="AA2143" s="36"/>
      <c r="AB2143" s="36"/>
      <c r="AC2143" s="36"/>
      <c r="AD2143" s="36"/>
      <c r="AE2143" s="36"/>
      <c r="AF2143" s="36"/>
      <c r="AG2143" s="36"/>
      <c r="AH2143" s="36"/>
      <c r="AI2143" s="36"/>
      <c r="AJ2143" s="36"/>
      <c r="AK2143" s="36"/>
      <c r="AL2143" s="36"/>
    </row>
    <row r="2144" spans="22:38" ht="12" x14ac:dyDescent="0.2">
      <c r="V2144" s="36"/>
      <c r="W2144" s="36"/>
      <c r="X2144" s="36"/>
      <c r="Y2144" s="36"/>
      <c r="Z2144" s="36"/>
      <c r="AA2144" s="36"/>
      <c r="AB2144" s="36"/>
      <c r="AC2144" s="36"/>
      <c r="AD2144" s="36"/>
      <c r="AE2144" s="36"/>
      <c r="AF2144" s="36"/>
      <c r="AG2144" s="36"/>
      <c r="AH2144" s="36"/>
      <c r="AI2144" s="36"/>
      <c r="AJ2144" s="36"/>
      <c r="AK2144" s="36"/>
      <c r="AL2144" s="36"/>
    </row>
    <row r="2145" spans="22:38" ht="12" x14ac:dyDescent="0.2">
      <c r="V2145" s="36"/>
      <c r="W2145" s="36"/>
      <c r="X2145" s="36"/>
      <c r="Y2145" s="36"/>
      <c r="Z2145" s="36"/>
      <c r="AA2145" s="36"/>
      <c r="AB2145" s="36"/>
      <c r="AC2145" s="36"/>
      <c r="AD2145" s="36"/>
      <c r="AE2145" s="36"/>
      <c r="AF2145" s="36"/>
      <c r="AG2145" s="36"/>
      <c r="AH2145" s="36"/>
      <c r="AI2145" s="36"/>
      <c r="AJ2145" s="36"/>
      <c r="AK2145" s="36"/>
      <c r="AL2145" s="36"/>
    </row>
    <row r="2146" spans="22:38" ht="12" x14ac:dyDescent="0.2">
      <c r="V2146" s="36"/>
      <c r="W2146" s="36"/>
      <c r="X2146" s="36"/>
      <c r="Y2146" s="36"/>
      <c r="Z2146" s="36"/>
      <c r="AA2146" s="36"/>
      <c r="AB2146" s="36"/>
      <c r="AC2146" s="36"/>
      <c r="AD2146" s="36"/>
      <c r="AE2146" s="36"/>
      <c r="AF2146" s="36"/>
      <c r="AG2146" s="36"/>
      <c r="AH2146" s="36"/>
      <c r="AI2146" s="36"/>
      <c r="AJ2146" s="36"/>
      <c r="AK2146" s="36"/>
      <c r="AL2146" s="36"/>
    </row>
    <row r="2147" spans="22:38" ht="12" x14ac:dyDescent="0.2">
      <c r="V2147" s="36"/>
      <c r="W2147" s="36"/>
      <c r="X2147" s="36"/>
      <c r="Y2147" s="36"/>
      <c r="Z2147" s="36"/>
      <c r="AA2147" s="36"/>
      <c r="AB2147" s="36"/>
      <c r="AC2147" s="36"/>
      <c r="AD2147" s="36"/>
      <c r="AE2147" s="36"/>
      <c r="AF2147" s="36"/>
      <c r="AG2147" s="36"/>
      <c r="AH2147" s="36"/>
      <c r="AI2147" s="36"/>
      <c r="AJ2147" s="36"/>
      <c r="AK2147" s="36"/>
      <c r="AL2147" s="36"/>
    </row>
    <row r="2148" spans="22:38" ht="12" x14ac:dyDescent="0.2">
      <c r="V2148" s="36"/>
      <c r="W2148" s="36"/>
      <c r="X2148" s="36"/>
      <c r="Y2148" s="36"/>
      <c r="Z2148" s="36"/>
      <c r="AA2148" s="36"/>
      <c r="AB2148" s="36"/>
      <c r="AC2148" s="36"/>
      <c r="AD2148" s="36"/>
      <c r="AE2148" s="36"/>
      <c r="AF2148" s="36"/>
      <c r="AG2148" s="36"/>
      <c r="AH2148" s="36"/>
      <c r="AI2148" s="36"/>
      <c r="AJ2148" s="36"/>
      <c r="AK2148" s="36"/>
      <c r="AL2148" s="36"/>
    </row>
    <row r="2149" spans="22:38" ht="12" x14ac:dyDescent="0.2">
      <c r="V2149" s="36"/>
      <c r="W2149" s="36"/>
      <c r="X2149" s="36"/>
      <c r="Y2149" s="36"/>
      <c r="Z2149" s="36"/>
      <c r="AA2149" s="36"/>
      <c r="AB2149" s="36"/>
      <c r="AC2149" s="36"/>
      <c r="AD2149" s="36"/>
      <c r="AE2149" s="36"/>
      <c r="AF2149" s="36"/>
      <c r="AG2149" s="36"/>
      <c r="AH2149" s="36"/>
      <c r="AI2149" s="36"/>
      <c r="AJ2149" s="36"/>
      <c r="AK2149" s="36"/>
      <c r="AL2149" s="36"/>
    </row>
    <row r="2150" spans="22:38" ht="12" x14ac:dyDescent="0.2">
      <c r="V2150" s="36"/>
      <c r="W2150" s="36"/>
      <c r="X2150" s="36"/>
      <c r="Y2150" s="36"/>
      <c r="Z2150" s="36"/>
      <c r="AA2150" s="36"/>
      <c r="AB2150" s="36"/>
      <c r="AC2150" s="36"/>
      <c r="AD2150" s="36"/>
      <c r="AE2150" s="36"/>
      <c r="AF2150" s="36"/>
      <c r="AG2150" s="36"/>
      <c r="AH2150" s="36"/>
      <c r="AI2150" s="36"/>
      <c r="AJ2150" s="36"/>
      <c r="AK2150" s="36"/>
      <c r="AL2150" s="36"/>
    </row>
    <row r="2151" spans="22:38" ht="12" x14ac:dyDescent="0.2">
      <c r="V2151" s="36"/>
      <c r="W2151" s="36"/>
      <c r="X2151" s="36"/>
      <c r="Y2151" s="36"/>
      <c r="Z2151" s="36"/>
      <c r="AA2151" s="36"/>
      <c r="AB2151" s="36"/>
      <c r="AC2151" s="36"/>
      <c r="AD2151" s="36"/>
      <c r="AE2151" s="36"/>
      <c r="AF2151" s="36"/>
      <c r="AG2151" s="36"/>
      <c r="AH2151" s="36"/>
      <c r="AI2151" s="36"/>
      <c r="AJ2151" s="36"/>
      <c r="AK2151" s="36"/>
      <c r="AL2151" s="36"/>
    </row>
    <row r="2152" spans="22:38" ht="12" x14ac:dyDescent="0.2">
      <c r="V2152" s="36"/>
      <c r="W2152" s="36"/>
      <c r="X2152" s="36"/>
      <c r="Y2152" s="36"/>
      <c r="Z2152" s="36"/>
      <c r="AA2152" s="36"/>
      <c r="AB2152" s="36"/>
      <c r="AC2152" s="36"/>
      <c r="AD2152" s="36"/>
      <c r="AE2152" s="36"/>
      <c r="AF2152" s="36"/>
      <c r="AG2152" s="36"/>
      <c r="AH2152" s="36"/>
      <c r="AI2152" s="36"/>
      <c r="AJ2152" s="36"/>
      <c r="AK2152" s="36"/>
      <c r="AL2152" s="36"/>
    </row>
    <row r="2153" spans="22:38" ht="12" x14ac:dyDescent="0.2">
      <c r="V2153" s="36"/>
      <c r="W2153" s="36"/>
      <c r="X2153" s="36"/>
      <c r="Y2153" s="36"/>
      <c r="Z2153" s="36"/>
      <c r="AA2153" s="36"/>
      <c r="AB2153" s="36"/>
      <c r="AC2153" s="36"/>
      <c r="AD2153" s="36"/>
      <c r="AE2153" s="36"/>
      <c r="AF2153" s="36"/>
      <c r="AG2153" s="36"/>
      <c r="AH2153" s="36"/>
      <c r="AI2153" s="36"/>
      <c r="AJ2153" s="36"/>
      <c r="AK2153" s="36"/>
      <c r="AL2153" s="36"/>
    </row>
    <row r="2154" spans="22:38" ht="12" x14ac:dyDescent="0.2">
      <c r="V2154" s="36"/>
      <c r="W2154" s="36"/>
      <c r="X2154" s="36"/>
      <c r="Y2154" s="36"/>
      <c r="Z2154" s="36"/>
      <c r="AA2154" s="36"/>
      <c r="AB2154" s="36"/>
      <c r="AC2154" s="36"/>
      <c r="AD2154" s="36"/>
      <c r="AE2154" s="36"/>
      <c r="AF2154" s="36"/>
      <c r="AG2154" s="36"/>
      <c r="AH2154" s="36"/>
      <c r="AI2154" s="36"/>
      <c r="AJ2154" s="36"/>
      <c r="AK2154" s="36"/>
      <c r="AL2154" s="36"/>
    </row>
    <row r="2155" spans="22:38" ht="12" x14ac:dyDescent="0.2">
      <c r="V2155" s="36"/>
      <c r="W2155" s="36"/>
      <c r="X2155" s="36"/>
      <c r="Y2155" s="36"/>
      <c r="Z2155" s="36"/>
      <c r="AA2155" s="36"/>
      <c r="AB2155" s="36"/>
      <c r="AC2155" s="36"/>
      <c r="AD2155" s="36"/>
      <c r="AE2155" s="36"/>
      <c r="AF2155" s="36"/>
      <c r="AG2155" s="36"/>
      <c r="AH2155" s="36"/>
      <c r="AI2155" s="36"/>
      <c r="AJ2155" s="36"/>
      <c r="AK2155" s="36"/>
      <c r="AL2155" s="36"/>
    </row>
    <row r="2156" spans="22:38" ht="12" x14ac:dyDescent="0.2">
      <c r="V2156" s="36"/>
      <c r="W2156" s="36"/>
      <c r="X2156" s="36"/>
      <c r="Y2156" s="36"/>
      <c r="Z2156" s="36"/>
      <c r="AA2156" s="36"/>
      <c r="AB2156" s="36"/>
      <c r="AC2156" s="36"/>
      <c r="AD2156" s="36"/>
      <c r="AE2156" s="36"/>
      <c r="AF2156" s="36"/>
      <c r="AG2156" s="36"/>
      <c r="AH2156" s="36"/>
      <c r="AI2156" s="36"/>
      <c r="AJ2156" s="36"/>
      <c r="AK2156" s="36"/>
      <c r="AL2156" s="36"/>
    </row>
    <row r="2157" spans="22:38" ht="12" x14ac:dyDescent="0.2">
      <c r="V2157" s="36"/>
      <c r="W2157" s="36"/>
      <c r="X2157" s="36"/>
      <c r="Y2157" s="36"/>
      <c r="Z2157" s="36"/>
      <c r="AA2157" s="36"/>
      <c r="AB2157" s="36"/>
      <c r="AC2157" s="36"/>
      <c r="AD2157" s="36"/>
      <c r="AE2157" s="36"/>
      <c r="AF2157" s="36"/>
      <c r="AG2157" s="36"/>
      <c r="AH2157" s="36"/>
      <c r="AI2157" s="36"/>
      <c r="AJ2157" s="36"/>
      <c r="AK2157" s="36"/>
      <c r="AL2157" s="36"/>
    </row>
    <row r="2158" spans="22:38" ht="12" x14ac:dyDescent="0.2">
      <c r="V2158" s="36"/>
      <c r="W2158" s="36"/>
      <c r="X2158" s="36"/>
      <c r="Y2158" s="36"/>
      <c r="Z2158" s="36"/>
      <c r="AA2158" s="36"/>
      <c r="AB2158" s="36"/>
      <c r="AC2158" s="36"/>
      <c r="AD2158" s="36"/>
      <c r="AE2158" s="36"/>
      <c r="AF2158" s="36"/>
      <c r="AG2158" s="36"/>
      <c r="AH2158" s="36"/>
      <c r="AI2158" s="36"/>
      <c r="AJ2158" s="36"/>
      <c r="AK2158" s="36"/>
      <c r="AL2158" s="36"/>
    </row>
    <row r="2159" spans="22:38" ht="12" x14ac:dyDescent="0.2">
      <c r="V2159" s="36"/>
      <c r="W2159" s="36"/>
      <c r="X2159" s="36"/>
      <c r="Y2159" s="36"/>
      <c r="Z2159" s="36"/>
      <c r="AA2159" s="36"/>
      <c r="AB2159" s="36"/>
      <c r="AC2159" s="36"/>
      <c r="AD2159" s="36"/>
      <c r="AE2159" s="36"/>
      <c r="AF2159" s="36"/>
      <c r="AG2159" s="36"/>
      <c r="AH2159" s="36"/>
      <c r="AI2159" s="36"/>
      <c r="AJ2159" s="36"/>
      <c r="AK2159" s="36"/>
      <c r="AL2159" s="36"/>
    </row>
    <row r="2160" spans="22:38" ht="12" x14ac:dyDescent="0.2">
      <c r="V2160" s="36"/>
      <c r="W2160" s="36"/>
      <c r="X2160" s="36"/>
      <c r="Y2160" s="36"/>
      <c r="Z2160" s="36"/>
      <c r="AA2160" s="36"/>
      <c r="AB2160" s="36"/>
      <c r="AC2160" s="36"/>
      <c r="AD2160" s="36"/>
      <c r="AE2160" s="36"/>
      <c r="AF2160" s="36"/>
      <c r="AG2160" s="36"/>
      <c r="AH2160" s="36"/>
      <c r="AI2160" s="36"/>
      <c r="AJ2160" s="36"/>
      <c r="AK2160" s="36"/>
      <c r="AL2160" s="36"/>
    </row>
    <row r="2161" spans="22:38" ht="12" x14ac:dyDescent="0.2">
      <c r="V2161" s="36"/>
      <c r="W2161" s="36"/>
      <c r="X2161" s="36"/>
      <c r="Y2161" s="36"/>
      <c r="Z2161" s="36"/>
      <c r="AA2161" s="36"/>
      <c r="AB2161" s="36"/>
      <c r="AC2161" s="36"/>
      <c r="AD2161" s="36"/>
      <c r="AE2161" s="36"/>
      <c r="AF2161" s="36"/>
      <c r="AG2161" s="36"/>
      <c r="AH2161" s="36"/>
      <c r="AI2161" s="36"/>
      <c r="AJ2161" s="36"/>
      <c r="AK2161" s="36"/>
      <c r="AL2161" s="36"/>
    </row>
    <row r="2162" spans="22:38" ht="12" x14ac:dyDescent="0.2">
      <c r="V2162" s="36"/>
      <c r="W2162" s="36"/>
      <c r="X2162" s="36"/>
      <c r="Y2162" s="36"/>
      <c r="Z2162" s="36"/>
      <c r="AA2162" s="36"/>
      <c r="AB2162" s="36"/>
      <c r="AC2162" s="36"/>
      <c r="AD2162" s="36"/>
      <c r="AE2162" s="36"/>
      <c r="AF2162" s="36"/>
      <c r="AG2162" s="36"/>
      <c r="AH2162" s="36"/>
      <c r="AI2162" s="36"/>
      <c r="AJ2162" s="36"/>
      <c r="AK2162" s="36"/>
      <c r="AL2162" s="36"/>
    </row>
    <row r="2163" spans="22:38" ht="12" x14ac:dyDescent="0.2">
      <c r="V2163" s="36"/>
      <c r="W2163" s="36"/>
      <c r="X2163" s="36"/>
      <c r="Y2163" s="36"/>
      <c r="Z2163" s="36"/>
      <c r="AA2163" s="36"/>
      <c r="AB2163" s="36"/>
      <c r="AC2163" s="36"/>
      <c r="AD2163" s="36"/>
      <c r="AE2163" s="36"/>
      <c r="AF2163" s="36"/>
      <c r="AG2163" s="36"/>
      <c r="AH2163" s="36"/>
      <c r="AI2163" s="36"/>
      <c r="AJ2163" s="36"/>
      <c r="AK2163" s="36"/>
      <c r="AL2163" s="36"/>
    </row>
    <row r="2164" spans="22:38" ht="12" x14ac:dyDescent="0.2">
      <c r="V2164" s="36"/>
      <c r="W2164" s="36"/>
      <c r="X2164" s="36"/>
      <c r="Y2164" s="36"/>
      <c r="Z2164" s="36"/>
      <c r="AA2164" s="36"/>
      <c r="AB2164" s="36"/>
      <c r="AC2164" s="36"/>
      <c r="AD2164" s="36"/>
      <c r="AE2164" s="36"/>
      <c r="AF2164" s="36"/>
      <c r="AG2164" s="36"/>
      <c r="AH2164" s="36"/>
      <c r="AI2164" s="36"/>
      <c r="AJ2164" s="36"/>
      <c r="AK2164" s="36"/>
      <c r="AL2164" s="36"/>
    </row>
    <row r="2165" spans="22:38" ht="12" x14ac:dyDescent="0.2">
      <c r="V2165" s="36"/>
      <c r="W2165" s="36"/>
      <c r="X2165" s="36"/>
      <c r="Y2165" s="36"/>
      <c r="Z2165" s="36"/>
      <c r="AA2165" s="36"/>
      <c r="AB2165" s="36"/>
      <c r="AC2165" s="36"/>
      <c r="AD2165" s="36"/>
      <c r="AE2165" s="36"/>
      <c r="AF2165" s="36"/>
      <c r="AG2165" s="36"/>
      <c r="AH2165" s="36"/>
      <c r="AI2165" s="36"/>
      <c r="AJ2165" s="36"/>
      <c r="AK2165" s="36"/>
      <c r="AL2165" s="36"/>
    </row>
    <row r="2166" spans="22:38" ht="12" x14ac:dyDescent="0.2">
      <c r="V2166" s="36"/>
      <c r="W2166" s="36"/>
      <c r="X2166" s="36"/>
      <c r="Y2166" s="36"/>
      <c r="Z2166" s="36"/>
      <c r="AA2166" s="36"/>
      <c r="AB2166" s="36"/>
      <c r="AC2166" s="36"/>
      <c r="AD2166" s="36"/>
      <c r="AE2166" s="36"/>
      <c r="AF2166" s="36"/>
      <c r="AG2166" s="36"/>
      <c r="AH2166" s="36"/>
      <c r="AI2166" s="36"/>
      <c r="AJ2166" s="36"/>
      <c r="AK2166" s="36"/>
      <c r="AL2166" s="36"/>
    </row>
    <row r="2167" spans="22:38" ht="12" x14ac:dyDescent="0.2">
      <c r="V2167" s="36"/>
      <c r="W2167" s="36"/>
      <c r="X2167" s="36"/>
      <c r="Y2167" s="36"/>
      <c r="Z2167" s="36"/>
      <c r="AA2167" s="36"/>
      <c r="AB2167" s="36"/>
      <c r="AC2167" s="36"/>
      <c r="AD2167" s="36"/>
      <c r="AE2167" s="36"/>
      <c r="AF2167" s="36"/>
      <c r="AG2167" s="36"/>
      <c r="AH2167" s="36"/>
      <c r="AI2167" s="36"/>
      <c r="AJ2167" s="36"/>
      <c r="AK2167" s="36"/>
      <c r="AL2167" s="36"/>
    </row>
    <row r="2168" spans="22:38" ht="12" x14ac:dyDescent="0.2">
      <c r="V2168" s="36"/>
      <c r="W2168" s="36"/>
      <c r="X2168" s="36"/>
      <c r="Y2168" s="36"/>
      <c r="Z2168" s="36"/>
      <c r="AA2168" s="36"/>
      <c r="AB2168" s="36"/>
      <c r="AC2168" s="36"/>
      <c r="AD2168" s="36"/>
      <c r="AE2168" s="36"/>
      <c r="AF2168" s="36"/>
      <c r="AG2168" s="36"/>
      <c r="AH2168" s="36"/>
      <c r="AI2168" s="36"/>
      <c r="AJ2168" s="36"/>
      <c r="AK2168" s="36"/>
      <c r="AL2168" s="36"/>
    </row>
    <row r="2169" spans="22:38" ht="12" x14ac:dyDescent="0.2">
      <c r="V2169" s="36"/>
      <c r="W2169" s="36"/>
      <c r="X2169" s="36"/>
      <c r="Y2169" s="36"/>
      <c r="Z2169" s="36"/>
      <c r="AA2169" s="36"/>
      <c r="AB2169" s="36"/>
      <c r="AC2169" s="36"/>
      <c r="AD2169" s="36"/>
      <c r="AE2169" s="36"/>
      <c r="AF2169" s="36"/>
      <c r="AG2169" s="36"/>
      <c r="AH2169" s="36"/>
      <c r="AI2169" s="36"/>
      <c r="AJ2169" s="36"/>
      <c r="AK2169" s="36"/>
      <c r="AL2169" s="36"/>
    </row>
    <row r="2170" spans="22:38" ht="12" x14ac:dyDescent="0.2">
      <c r="V2170" s="36"/>
      <c r="W2170" s="36"/>
      <c r="X2170" s="36"/>
      <c r="Y2170" s="36"/>
      <c r="Z2170" s="36"/>
      <c r="AA2170" s="36"/>
      <c r="AB2170" s="36"/>
      <c r="AC2170" s="36"/>
      <c r="AD2170" s="36"/>
      <c r="AE2170" s="36"/>
      <c r="AF2170" s="36"/>
      <c r="AG2170" s="36"/>
      <c r="AH2170" s="36"/>
      <c r="AI2170" s="36"/>
      <c r="AJ2170" s="36"/>
      <c r="AK2170" s="36"/>
      <c r="AL2170" s="36"/>
    </row>
    <row r="2171" spans="22:38" ht="12" x14ac:dyDescent="0.2">
      <c r="V2171" s="36"/>
      <c r="W2171" s="36"/>
      <c r="X2171" s="36"/>
      <c r="Y2171" s="36"/>
      <c r="Z2171" s="36"/>
      <c r="AA2171" s="36"/>
      <c r="AB2171" s="36"/>
      <c r="AC2171" s="36"/>
      <c r="AD2171" s="36"/>
      <c r="AE2171" s="36"/>
      <c r="AF2171" s="36"/>
      <c r="AG2171" s="36"/>
      <c r="AH2171" s="36"/>
      <c r="AI2171" s="36"/>
      <c r="AJ2171" s="36"/>
      <c r="AK2171" s="36"/>
      <c r="AL2171" s="36"/>
    </row>
    <row r="2172" spans="22:38" ht="12" x14ac:dyDescent="0.2">
      <c r="V2172" s="36"/>
      <c r="W2172" s="36"/>
      <c r="X2172" s="36"/>
      <c r="Y2172" s="36"/>
      <c r="Z2172" s="36"/>
      <c r="AA2172" s="36"/>
      <c r="AB2172" s="36"/>
      <c r="AC2172" s="36"/>
      <c r="AD2172" s="36"/>
      <c r="AE2172" s="36"/>
      <c r="AF2172" s="36"/>
      <c r="AG2172" s="36"/>
      <c r="AH2172" s="36"/>
      <c r="AI2172" s="36"/>
      <c r="AJ2172" s="36"/>
      <c r="AK2172" s="36"/>
      <c r="AL2172" s="36"/>
    </row>
    <row r="2173" spans="22:38" ht="12" x14ac:dyDescent="0.2">
      <c r="V2173" s="36"/>
      <c r="W2173" s="36"/>
      <c r="X2173" s="36"/>
      <c r="Y2173" s="36"/>
      <c r="Z2173" s="36"/>
      <c r="AA2173" s="36"/>
      <c r="AB2173" s="36"/>
      <c r="AC2173" s="36"/>
      <c r="AD2173" s="36"/>
      <c r="AE2173" s="36"/>
      <c r="AF2173" s="36"/>
      <c r="AG2173" s="36"/>
      <c r="AH2173" s="36"/>
      <c r="AI2173" s="36"/>
      <c r="AJ2173" s="36"/>
      <c r="AK2173" s="36"/>
      <c r="AL2173" s="36"/>
    </row>
    <row r="2174" spans="22:38" ht="12" x14ac:dyDescent="0.2">
      <c r="V2174" s="36"/>
      <c r="W2174" s="36"/>
      <c r="X2174" s="36"/>
      <c r="Y2174" s="36"/>
      <c r="Z2174" s="36"/>
      <c r="AA2174" s="36"/>
      <c r="AB2174" s="36"/>
      <c r="AC2174" s="36"/>
      <c r="AD2174" s="36"/>
      <c r="AE2174" s="36"/>
      <c r="AF2174" s="36"/>
      <c r="AG2174" s="36"/>
      <c r="AH2174" s="36"/>
      <c r="AI2174" s="36"/>
      <c r="AJ2174" s="36"/>
      <c r="AK2174" s="36"/>
      <c r="AL2174" s="36"/>
    </row>
    <row r="2175" spans="22:38" ht="12" x14ac:dyDescent="0.2">
      <c r="V2175" s="36"/>
      <c r="W2175" s="36"/>
      <c r="X2175" s="36"/>
      <c r="Y2175" s="36"/>
      <c r="Z2175" s="36"/>
      <c r="AA2175" s="36"/>
      <c r="AB2175" s="36"/>
      <c r="AC2175" s="36"/>
      <c r="AD2175" s="36"/>
      <c r="AE2175" s="36"/>
      <c r="AF2175" s="36"/>
      <c r="AG2175" s="36"/>
      <c r="AH2175" s="36"/>
      <c r="AI2175" s="36"/>
      <c r="AJ2175" s="36"/>
      <c r="AK2175" s="36"/>
      <c r="AL2175" s="36"/>
    </row>
    <row r="2176" spans="22:38" ht="12" x14ac:dyDescent="0.2">
      <c r="V2176" s="36"/>
      <c r="W2176" s="36"/>
      <c r="X2176" s="36"/>
      <c r="Y2176" s="36"/>
      <c r="Z2176" s="36"/>
      <c r="AA2176" s="36"/>
      <c r="AB2176" s="36"/>
      <c r="AC2176" s="36"/>
      <c r="AD2176" s="36"/>
      <c r="AE2176" s="36"/>
      <c r="AF2176" s="36"/>
      <c r="AG2176" s="36"/>
      <c r="AH2176" s="36"/>
      <c r="AI2176" s="36"/>
      <c r="AJ2176" s="36"/>
      <c r="AK2176" s="36"/>
      <c r="AL2176" s="36"/>
    </row>
    <row r="2177" spans="22:38" ht="12" x14ac:dyDescent="0.2">
      <c r="V2177" s="36"/>
      <c r="W2177" s="36"/>
      <c r="X2177" s="36"/>
      <c r="Y2177" s="36"/>
      <c r="Z2177" s="36"/>
      <c r="AA2177" s="36"/>
      <c r="AB2177" s="36"/>
      <c r="AC2177" s="36"/>
      <c r="AD2177" s="36"/>
      <c r="AE2177" s="36"/>
      <c r="AF2177" s="36"/>
      <c r="AG2177" s="36"/>
      <c r="AH2177" s="36"/>
      <c r="AI2177" s="36"/>
      <c r="AJ2177" s="36"/>
      <c r="AK2177" s="36"/>
      <c r="AL2177" s="36"/>
    </row>
    <row r="2178" spans="22:38" ht="12" x14ac:dyDescent="0.2">
      <c r="V2178" s="36"/>
      <c r="W2178" s="36"/>
      <c r="X2178" s="36"/>
      <c r="Y2178" s="36"/>
      <c r="Z2178" s="36"/>
      <c r="AA2178" s="36"/>
      <c r="AB2178" s="36"/>
      <c r="AC2178" s="36"/>
      <c r="AD2178" s="36"/>
      <c r="AE2178" s="36"/>
      <c r="AF2178" s="36"/>
      <c r="AG2178" s="36"/>
      <c r="AH2178" s="36"/>
      <c r="AI2178" s="36"/>
      <c r="AJ2178" s="36"/>
      <c r="AK2178" s="36"/>
      <c r="AL2178" s="36"/>
    </row>
    <row r="2179" spans="22:38" ht="12" x14ac:dyDescent="0.2">
      <c r="V2179" s="36"/>
      <c r="W2179" s="36"/>
      <c r="X2179" s="36"/>
      <c r="Y2179" s="36"/>
      <c r="Z2179" s="36"/>
      <c r="AA2179" s="36"/>
      <c r="AB2179" s="36"/>
      <c r="AC2179" s="36"/>
      <c r="AD2179" s="36"/>
      <c r="AE2179" s="36"/>
      <c r="AF2179" s="36"/>
      <c r="AG2179" s="36"/>
      <c r="AH2179" s="36"/>
      <c r="AI2179" s="36"/>
      <c r="AJ2179" s="36"/>
      <c r="AK2179" s="36"/>
      <c r="AL2179" s="36"/>
    </row>
    <row r="2180" spans="22:38" ht="12" x14ac:dyDescent="0.2">
      <c r="V2180" s="36"/>
      <c r="W2180" s="36"/>
      <c r="X2180" s="36"/>
      <c r="Y2180" s="36"/>
      <c r="Z2180" s="36"/>
      <c r="AA2180" s="36"/>
      <c r="AB2180" s="36"/>
      <c r="AC2180" s="36"/>
      <c r="AD2180" s="36"/>
      <c r="AE2180" s="36"/>
      <c r="AF2180" s="36"/>
      <c r="AG2180" s="36"/>
      <c r="AH2180" s="36"/>
      <c r="AI2180" s="36"/>
      <c r="AJ2180" s="36"/>
      <c r="AK2180" s="36"/>
      <c r="AL2180" s="36"/>
    </row>
    <row r="2181" spans="22:38" ht="12" x14ac:dyDescent="0.2">
      <c r="V2181" s="36"/>
      <c r="W2181" s="36"/>
      <c r="X2181" s="36"/>
      <c r="Y2181" s="36"/>
      <c r="Z2181" s="36"/>
      <c r="AA2181" s="36"/>
      <c r="AB2181" s="36"/>
      <c r="AC2181" s="36"/>
      <c r="AD2181" s="36"/>
      <c r="AE2181" s="36"/>
      <c r="AF2181" s="36"/>
      <c r="AG2181" s="36"/>
      <c r="AH2181" s="36"/>
      <c r="AI2181" s="36"/>
      <c r="AJ2181" s="36"/>
      <c r="AK2181" s="36"/>
      <c r="AL2181" s="36"/>
    </row>
    <row r="2182" spans="22:38" ht="12" x14ac:dyDescent="0.2">
      <c r="V2182" s="36"/>
      <c r="W2182" s="36"/>
      <c r="X2182" s="36"/>
      <c r="Y2182" s="36"/>
      <c r="Z2182" s="36"/>
      <c r="AA2182" s="36"/>
      <c r="AB2182" s="36"/>
      <c r="AC2182" s="36"/>
      <c r="AD2182" s="36"/>
      <c r="AE2182" s="36"/>
      <c r="AF2182" s="36"/>
      <c r="AG2182" s="36"/>
      <c r="AH2182" s="36"/>
      <c r="AI2182" s="36"/>
      <c r="AJ2182" s="36"/>
      <c r="AK2182" s="36"/>
      <c r="AL2182" s="36"/>
    </row>
    <row r="2183" spans="22:38" ht="12" x14ac:dyDescent="0.2">
      <c r="V2183" s="36"/>
      <c r="W2183" s="36"/>
      <c r="X2183" s="36"/>
      <c r="Y2183" s="36"/>
      <c r="Z2183" s="36"/>
      <c r="AA2183" s="36"/>
      <c r="AB2183" s="36"/>
      <c r="AC2183" s="36"/>
      <c r="AD2183" s="36"/>
      <c r="AE2183" s="36"/>
      <c r="AF2183" s="36"/>
      <c r="AG2183" s="36"/>
      <c r="AH2183" s="36"/>
      <c r="AI2183" s="36"/>
      <c r="AJ2183" s="36"/>
      <c r="AK2183" s="36"/>
      <c r="AL2183" s="36"/>
    </row>
    <row r="2184" spans="22:38" ht="12" x14ac:dyDescent="0.2">
      <c r="V2184" s="36"/>
      <c r="W2184" s="36"/>
      <c r="X2184" s="36"/>
      <c r="Y2184" s="36"/>
      <c r="Z2184" s="36"/>
      <c r="AA2184" s="36"/>
      <c r="AB2184" s="36"/>
      <c r="AC2184" s="36"/>
      <c r="AD2184" s="36"/>
      <c r="AE2184" s="36"/>
      <c r="AF2184" s="36"/>
      <c r="AG2184" s="36"/>
      <c r="AH2184" s="36"/>
      <c r="AI2184" s="36"/>
      <c r="AJ2184" s="36"/>
      <c r="AK2184" s="36"/>
      <c r="AL2184" s="36"/>
    </row>
    <row r="2185" spans="22:38" ht="12" x14ac:dyDescent="0.2">
      <c r="V2185" s="36"/>
      <c r="W2185" s="36"/>
      <c r="X2185" s="36"/>
      <c r="Y2185" s="36"/>
      <c r="Z2185" s="36"/>
      <c r="AA2185" s="36"/>
      <c r="AB2185" s="36"/>
      <c r="AC2185" s="36"/>
      <c r="AD2185" s="36"/>
      <c r="AE2185" s="36"/>
      <c r="AF2185" s="36"/>
      <c r="AG2185" s="36"/>
      <c r="AH2185" s="36"/>
      <c r="AI2185" s="36"/>
      <c r="AJ2185" s="36"/>
      <c r="AK2185" s="36"/>
      <c r="AL2185" s="36"/>
    </row>
    <row r="2186" spans="22:38" ht="12" x14ac:dyDescent="0.2">
      <c r="V2186" s="36"/>
      <c r="W2186" s="36"/>
      <c r="X2186" s="36"/>
      <c r="Y2186" s="36"/>
      <c r="Z2186" s="36"/>
      <c r="AA2186" s="36"/>
      <c r="AB2186" s="36"/>
      <c r="AC2186" s="36"/>
      <c r="AD2186" s="36"/>
      <c r="AE2186" s="36"/>
      <c r="AF2186" s="36"/>
      <c r="AG2186" s="36"/>
      <c r="AH2186" s="36"/>
      <c r="AI2186" s="36"/>
      <c r="AJ2186" s="36"/>
      <c r="AK2186" s="36"/>
      <c r="AL2186" s="36"/>
    </row>
    <row r="2187" spans="22:38" ht="12" x14ac:dyDescent="0.2">
      <c r="V2187" s="36"/>
      <c r="W2187" s="36"/>
      <c r="X2187" s="36"/>
      <c r="Y2187" s="36"/>
      <c r="Z2187" s="36"/>
      <c r="AA2187" s="36"/>
      <c r="AB2187" s="36"/>
      <c r="AC2187" s="36"/>
      <c r="AD2187" s="36"/>
      <c r="AE2187" s="36"/>
      <c r="AF2187" s="36"/>
      <c r="AG2187" s="36"/>
      <c r="AH2187" s="36"/>
      <c r="AI2187" s="36"/>
      <c r="AJ2187" s="36"/>
      <c r="AK2187" s="36"/>
      <c r="AL2187" s="36"/>
    </row>
    <row r="2188" spans="22:38" ht="12" x14ac:dyDescent="0.2">
      <c r="V2188" s="36"/>
      <c r="W2188" s="36"/>
      <c r="X2188" s="36"/>
      <c r="Y2188" s="36"/>
      <c r="Z2188" s="36"/>
      <c r="AA2188" s="36"/>
      <c r="AB2188" s="36"/>
      <c r="AC2188" s="36"/>
      <c r="AD2188" s="36"/>
      <c r="AE2188" s="36"/>
      <c r="AF2188" s="36"/>
      <c r="AG2188" s="36"/>
      <c r="AH2188" s="36"/>
      <c r="AI2188" s="36"/>
      <c r="AJ2188" s="36"/>
      <c r="AK2188" s="36"/>
      <c r="AL2188" s="36"/>
    </row>
    <row r="2189" spans="22:38" ht="12" x14ac:dyDescent="0.2">
      <c r="V2189" s="36"/>
      <c r="W2189" s="36"/>
      <c r="X2189" s="36"/>
      <c r="Y2189" s="36"/>
      <c r="Z2189" s="36"/>
      <c r="AA2189" s="36"/>
      <c r="AB2189" s="36"/>
      <c r="AC2189" s="36"/>
      <c r="AD2189" s="36"/>
      <c r="AE2189" s="36"/>
      <c r="AF2189" s="36"/>
      <c r="AG2189" s="36"/>
      <c r="AH2189" s="36"/>
      <c r="AI2189" s="36"/>
      <c r="AJ2189" s="36"/>
      <c r="AK2189" s="36"/>
      <c r="AL2189" s="36"/>
    </row>
    <row r="2190" spans="22:38" ht="12" x14ac:dyDescent="0.2">
      <c r="V2190" s="36"/>
      <c r="W2190" s="36"/>
      <c r="X2190" s="36"/>
      <c r="Y2190" s="36"/>
      <c r="Z2190" s="36"/>
      <c r="AA2190" s="36"/>
      <c r="AB2190" s="36"/>
      <c r="AC2190" s="36"/>
      <c r="AD2190" s="36"/>
      <c r="AE2190" s="36"/>
      <c r="AF2190" s="36"/>
      <c r="AG2190" s="36"/>
      <c r="AH2190" s="36"/>
      <c r="AI2190" s="36"/>
      <c r="AJ2190" s="36"/>
      <c r="AK2190" s="36"/>
      <c r="AL2190" s="36"/>
    </row>
    <row r="2191" spans="22:38" ht="12" x14ac:dyDescent="0.2">
      <c r="V2191" s="36"/>
      <c r="W2191" s="36"/>
      <c r="X2191" s="36"/>
      <c r="Y2191" s="36"/>
      <c r="Z2191" s="36"/>
      <c r="AA2191" s="36"/>
      <c r="AB2191" s="36"/>
      <c r="AC2191" s="36"/>
      <c r="AD2191" s="36"/>
      <c r="AE2191" s="36"/>
      <c r="AF2191" s="36"/>
      <c r="AG2191" s="36"/>
      <c r="AH2191" s="36"/>
      <c r="AI2191" s="36"/>
      <c r="AJ2191" s="36"/>
      <c r="AK2191" s="36"/>
      <c r="AL2191" s="36"/>
    </row>
    <row r="2192" spans="22:38" ht="12" x14ac:dyDescent="0.2">
      <c r="V2192" s="36"/>
      <c r="W2192" s="36"/>
      <c r="X2192" s="36"/>
      <c r="Y2192" s="36"/>
      <c r="Z2192" s="36"/>
      <c r="AA2192" s="36"/>
      <c r="AB2192" s="36"/>
      <c r="AC2192" s="36"/>
      <c r="AD2192" s="36"/>
      <c r="AE2192" s="36"/>
      <c r="AF2192" s="36"/>
      <c r="AG2192" s="36"/>
      <c r="AH2192" s="36"/>
      <c r="AI2192" s="36"/>
      <c r="AJ2192" s="36"/>
      <c r="AK2192" s="36"/>
      <c r="AL2192" s="36"/>
    </row>
    <row r="2193" spans="22:38" ht="12" x14ac:dyDescent="0.2">
      <c r="V2193" s="36"/>
      <c r="W2193" s="36"/>
      <c r="X2193" s="36"/>
      <c r="Y2193" s="36"/>
      <c r="Z2193" s="36"/>
      <c r="AA2193" s="36"/>
      <c r="AB2193" s="36"/>
      <c r="AC2193" s="36"/>
      <c r="AD2193" s="36"/>
      <c r="AE2193" s="36"/>
      <c r="AF2193" s="36"/>
      <c r="AG2193" s="36"/>
      <c r="AH2193" s="36"/>
      <c r="AI2193" s="36"/>
      <c r="AJ2193" s="36"/>
      <c r="AK2193" s="36"/>
      <c r="AL2193" s="36"/>
    </row>
    <row r="2194" spans="22:38" ht="12" x14ac:dyDescent="0.2">
      <c r="V2194" s="36"/>
      <c r="W2194" s="36"/>
      <c r="X2194" s="36"/>
      <c r="Y2194" s="36"/>
      <c r="Z2194" s="36"/>
      <c r="AA2194" s="36"/>
      <c r="AB2194" s="36"/>
      <c r="AC2194" s="36"/>
      <c r="AD2194" s="36"/>
      <c r="AE2194" s="36"/>
      <c r="AF2194" s="36"/>
      <c r="AG2194" s="36"/>
      <c r="AH2194" s="36"/>
      <c r="AI2194" s="36"/>
      <c r="AJ2194" s="36"/>
      <c r="AK2194" s="36"/>
      <c r="AL2194" s="36"/>
    </row>
    <row r="2195" spans="22:38" ht="12" x14ac:dyDescent="0.2">
      <c r="V2195" s="36"/>
      <c r="W2195" s="36"/>
      <c r="X2195" s="36"/>
      <c r="Y2195" s="36"/>
      <c r="Z2195" s="36"/>
      <c r="AA2195" s="36"/>
      <c r="AB2195" s="36"/>
      <c r="AC2195" s="36"/>
      <c r="AD2195" s="36"/>
      <c r="AE2195" s="36"/>
      <c r="AF2195" s="36"/>
      <c r="AG2195" s="36"/>
      <c r="AH2195" s="36"/>
      <c r="AI2195" s="36"/>
      <c r="AJ2195" s="36"/>
      <c r="AK2195" s="36"/>
      <c r="AL2195" s="36"/>
    </row>
    <row r="2196" spans="22:38" ht="12" x14ac:dyDescent="0.2">
      <c r="V2196" s="36"/>
      <c r="W2196" s="36"/>
      <c r="X2196" s="36"/>
      <c r="Y2196" s="36"/>
      <c r="Z2196" s="36"/>
      <c r="AA2196" s="36"/>
      <c r="AB2196" s="36"/>
      <c r="AC2196" s="36"/>
      <c r="AD2196" s="36"/>
      <c r="AE2196" s="36"/>
      <c r="AF2196" s="36"/>
      <c r="AG2196" s="36"/>
      <c r="AH2196" s="36"/>
      <c r="AI2196" s="36"/>
      <c r="AJ2196" s="36"/>
      <c r="AK2196" s="36"/>
      <c r="AL2196" s="36"/>
    </row>
    <row r="2197" spans="22:38" ht="12" x14ac:dyDescent="0.2">
      <c r="V2197" s="36"/>
      <c r="W2197" s="36"/>
      <c r="X2197" s="36"/>
      <c r="Y2197" s="36"/>
      <c r="Z2197" s="36"/>
      <c r="AA2197" s="36"/>
      <c r="AB2197" s="36"/>
      <c r="AC2197" s="36"/>
      <c r="AD2197" s="36"/>
      <c r="AE2197" s="36"/>
      <c r="AF2197" s="36"/>
      <c r="AG2197" s="36"/>
      <c r="AH2197" s="36"/>
      <c r="AI2197" s="36"/>
      <c r="AJ2197" s="36"/>
      <c r="AK2197" s="36"/>
      <c r="AL2197" s="36"/>
    </row>
    <row r="2198" spans="22:38" ht="12" x14ac:dyDescent="0.2">
      <c r="V2198" s="36"/>
      <c r="W2198" s="36"/>
      <c r="X2198" s="36"/>
      <c r="Y2198" s="36"/>
      <c r="Z2198" s="36"/>
      <c r="AA2198" s="36"/>
      <c r="AB2198" s="36"/>
      <c r="AC2198" s="36"/>
      <c r="AD2198" s="36"/>
      <c r="AE2198" s="36"/>
      <c r="AF2198" s="36"/>
      <c r="AG2198" s="36"/>
      <c r="AH2198" s="36"/>
      <c r="AI2198" s="36"/>
      <c r="AJ2198" s="36"/>
      <c r="AK2198" s="36"/>
      <c r="AL2198" s="36"/>
    </row>
    <row r="2199" spans="22:38" ht="12" x14ac:dyDescent="0.2">
      <c r="V2199" s="36"/>
      <c r="W2199" s="36"/>
      <c r="X2199" s="36"/>
      <c r="Y2199" s="36"/>
      <c r="Z2199" s="36"/>
      <c r="AA2199" s="36"/>
      <c r="AB2199" s="36"/>
      <c r="AC2199" s="36"/>
      <c r="AD2199" s="36"/>
      <c r="AE2199" s="36"/>
      <c r="AF2199" s="36"/>
      <c r="AG2199" s="36"/>
      <c r="AH2199" s="36"/>
      <c r="AI2199" s="36"/>
      <c r="AJ2199" s="36"/>
      <c r="AK2199" s="36"/>
      <c r="AL2199" s="36"/>
    </row>
    <row r="2200" spans="22:38" ht="12" x14ac:dyDescent="0.2">
      <c r="V2200" s="36"/>
      <c r="W2200" s="36"/>
      <c r="X2200" s="36"/>
      <c r="Y2200" s="36"/>
      <c r="Z2200" s="36"/>
      <c r="AA2200" s="36"/>
      <c r="AB2200" s="36"/>
      <c r="AC2200" s="36"/>
      <c r="AD2200" s="36"/>
      <c r="AE2200" s="36"/>
      <c r="AF2200" s="36"/>
      <c r="AG2200" s="36"/>
      <c r="AH2200" s="36"/>
      <c r="AI2200" s="36"/>
      <c r="AJ2200" s="36"/>
      <c r="AK2200" s="36"/>
      <c r="AL2200" s="36"/>
    </row>
    <row r="2201" spans="22:38" ht="12" x14ac:dyDescent="0.2">
      <c r="V2201" s="36"/>
      <c r="W2201" s="36"/>
      <c r="X2201" s="36"/>
      <c r="Y2201" s="36"/>
      <c r="Z2201" s="36"/>
      <c r="AA2201" s="36"/>
      <c r="AB2201" s="36"/>
      <c r="AC2201" s="36"/>
      <c r="AD2201" s="36"/>
      <c r="AE2201" s="36"/>
      <c r="AF2201" s="36"/>
      <c r="AG2201" s="36"/>
      <c r="AH2201" s="36"/>
      <c r="AI2201" s="36"/>
      <c r="AJ2201" s="36"/>
      <c r="AK2201" s="36"/>
      <c r="AL2201" s="36"/>
    </row>
    <row r="2202" spans="22:38" ht="12" x14ac:dyDescent="0.2">
      <c r="V2202" s="36"/>
      <c r="W2202" s="36"/>
      <c r="X2202" s="36"/>
      <c r="Y2202" s="36"/>
      <c r="Z2202" s="36"/>
      <c r="AA2202" s="36"/>
      <c r="AB2202" s="36"/>
      <c r="AC2202" s="36"/>
      <c r="AD2202" s="36"/>
      <c r="AE2202" s="36"/>
      <c r="AF2202" s="36"/>
      <c r="AG2202" s="36"/>
      <c r="AH2202" s="36"/>
      <c r="AI2202" s="36"/>
      <c r="AJ2202" s="36"/>
      <c r="AK2202" s="36"/>
      <c r="AL2202" s="36"/>
    </row>
    <row r="2203" spans="22:38" ht="12" x14ac:dyDescent="0.2">
      <c r="V2203" s="36"/>
      <c r="W2203" s="36"/>
      <c r="X2203" s="36"/>
      <c r="Y2203" s="36"/>
      <c r="Z2203" s="36"/>
      <c r="AA2203" s="36"/>
      <c r="AB2203" s="36"/>
      <c r="AC2203" s="36"/>
      <c r="AD2203" s="36"/>
      <c r="AE2203" s="36"/>
      <c r="AF2203" s="36"/>
      <c r="AG2203" s="36"/>
      <c r="AH2203" s="36"/>
      <c r="AI2203" s="36"/>
      <c r="AJ2203" s="36"/>
      <c r="AK2203" s="36"/>
      <c r="AL2203" s="36"/>
    </row>
    <row r="2204" spans="22:38" ht="12" x14ac:dyDescent="0.2">
      <c r="V2204" s="36"/>
      <c r="W2204" s="36"/>
      <c r="X2204" s="36"/>
      <c r="Y2204" s="36"/>
      <c r="Z2204" s="36"/>
      <c r="AA2204" s="36"/>
      <c r="AB2204" s="36"/>
      <c r="AC2204" s="36"/>
      <c r="AD2204" s="36"/>
      <c r="AE2204" s="36"/>
      <c r="AF2204" s="36"/>
      <c r="AG2204" s="36"/>
      <c r="AH2204" s="36"/>
      <c r="AI2204" s="36"/>
      <c r="AJ2204" s="36"/>
      <c r="AK2204" s="36"/>
      <c r="AL2204" s="36"/>
    </row>
    <row r="2205" spans="22:38" ht="12" x14ac:dyDescent="0.2">
      <c r="V2205" s="36"/>
      <c r="W2205" s="36"/>
      <c r="X2205" s="36"/>
      <c r="Y2205" s="36"/>
      <c r="Z2205" s="36"/>
      <c r="AA2205" s="36"/>
      <c r="AB2205" s="36"/>
      <c r="AC2205" s="36"/>
      <c r="AD2205" s="36"/>
      <c r="AE2205" s="36"/>
      <c r="AF2205" s="36"/>
      <c r="AG2205" s="36"/>
      <c r="AH2205" s="36"/>
      <c r="AI2205" s="36"/>
      <c r="AJ2205" s="36"/>
      <c r="AK2205" s="36"/>
      <c r="AL2205" s="36"/>
    </row>
    <row r="2206" spans="22:38" ht="12" x14ac:dyDescent="0.2">
      <c r="V2206" s="36"/>
      <c r="W2206" s="36"/>
      <c r="X2206" s="36"/>
      <c r="Y2206" s="36"/>
      <c r="Z2206" s="36"/>
      <c r="AA2206" s="36"/>
      <c r="AB2206" s="36"/>
      <c r="AC2206" s="36"/>
      <c r="AD2206" s="36"/>
      <c r="AE2206" s="36"/>
      <c r="AF2206" s="36"/>
      <c r="AG2206" s="36"/>
      <c r="AH2206" s="36"/>
      <c r="AI2206" s="36"/>
      <c r="AJ2206" s="36"/>
      <c r="AK2206" s="36"/>
      <c r="AL2206" s="36"/>
    </row>
    <row r="2207" spans="22:38" ht="12" x14ac:dyDescent="0.2">
      <c r="V2207" s="36"/>
      <c r="W2207" s="36"/>
      <c r="X2207" s="36"/>
      <c r="Y2207" s="36"/>
      <c r="Z2207" s="36"/>
      <c r="AA2207" s="36"/>
      <c r="AB2207" s="36"/>
      <c r="AC2207" s="36"/>
      <c r="AD2207" s="36"/>
      <c r="AE2207" s="36"/>
      <c r="AF2207" s="36"/>
      <c r="AG2207" s="36"/>
      <c r="AH2207" s="36"/>
      <c r="AI2207" s="36"/>
      <c r="AJ2207" s="36"/>
      <c r="AK2207" s="36"/>
      <c r="AL2207" s="36"/>
    </row>
    <row r="2208" spans="22:38" ht="12" x14ac:dyDescent="0.2">
      <c r="V2208" s="36"/>
      <c r="W2208" s="36"/>
      <c r="X2208" s="36"/>
      <c r="Y2208" s="36"/>
      <c r="Z2208" s="36"/>
      <c r="AA2208" s="36"/>
      <c r="AB2208" s="36"/>
      <c r="AC2208" s="36"/>
      <c r="AD2208" s="36"/>
      <c r="AE2208" s="36"/>
      <c r="AF2208" s="36"/>
      <c r="AG2208" s="36"/>
      <c r="AH2208" s="36"/>
      <c r="AI2208" s="36"/>
      <c r="AJ2208" s="36"/>
      <c r="AK2208" s="36"/>
      <c r="AL2208" s="36"/>
    </row>
    <row r="2209" spans="22:38" ht="12" x14ac:dyDescent="0.2">
      <c r="V2209" s="36"/>
      <c r="W2209" s="36"/>
      <c r="X2209" s="36"/>
      <c r="Y2209" s="36"/>
      <c r="Z2209" s="36"/>
      <c r="AA2209" s="36"/>
      <c r="AB2209" s="36"/>
      <c r="AC2209" s="36"/>
      <c r="AD2209" s="36"/>
      <c r="AE2209" s="36"/>
      <c r="AF2209" s="36"/>
      <c r="AG2209" s="36"/>
      <c r="AH2209" s="36"/>
      <c r="AI2209" s="36"/>
      <c r="AJ2209" s="36"/>
      <c r="AK2209" s="36"/>
      <c r="AL2209" s="36"/>
    </row>
    <row r="2210" spans="22:38" ht="12" x14ac:dyDescent="0.2">
      <c r="V2210" s="36"/>
      <c r="W2210" s="36"/>
      <c r="X2210" s="36"/>
      <c r="Y2210" s="36"/>
      <c r="Z2210" s="36"/>
      <c r="AA2210" s="36"/>
      <c r="AB2210" s="36"/>
      <c r="AC2210" s="36"/>
      <c r="AD2210" s="36"/>
      <c r="AE2210" s="36"/>
      <c r="AF2210" s="36"/>
      <c r="AG2210" s="36"/>
      <c r="AH2210" s="36"/>
      <c r="AI2210" s="36"/>
      <c r="AJ2210" s="36"/>
      <c r="AK2210" s="36"/>
      <c r="AL2210" s="36"/>
    </row>
    <row r="2211" spans="22:38" ht="12" x14ac:dyDescent="0.2">
      <c r="V2211" s="36"/>
      <c r="W2211" s="36"/>
      <c r="X2211" s="36"/>
      <c r="Y2211" s="36"/>
      <c r="Z2211" s="36"/>
      <c r="AA2211" s="36"/>
      <c r="AB2211" s="36"/>
      <c r="AC2211" s="36"/>
      <c r="AD2211" s="36"/>
      <c r="AE2211" s="36"/>
      <c r="AF2211" s="36"/>
      <c r="AG2211" s="36"/>
      <c r="AH2211" s="36"/>
      <c r="AI2211" s="36"/>
      <c r="AJ2211" s="36"/>
      <c r="AK2211" s="36"/>
      <c r="AL2211" s="36"/>
    </row>
    <row r="2212" spans="22:38" ht="12" x14ac:dyDescent="0.2">
      <c r="V2212" s="36"/>
      <c r="W2212" s="36"/>
      <c r="X2212" s="36"/>
      <c r="Y2212" s="36"/>
      <c r="Z2212" s="36"/>
      <c r="AA2212" s="36"/>
      <c r="AB2212" s="36"/>
      <c r="AC2212" s="36"/>
      <c r="AD2212" s="36"/>
      <c r="AE2212" s="36"/>
      <c r="AF2212" s="36"/>
      <c r="AG2212" s="36"/>
      <c r="AH2212" s="36"/>
      <c r="AI2212" s="36"/>
      <c r="AJ2212" s="36"/>
      <c r="AK2212" s="36"/>
      <c r="AL2212" s="36"/>
    </row>
    <row r="2213" spans="22:38" ht="12" x14ac:dyDescent="0.2">
      <c r="V2213" s="36"/>
      <c r="W2213" s="36"/>
      <c r="X2213" s="36"/>
      <c r="Y2213" s="36"/>
      <c r="Z2213" s="36"/>
      <c r="AA2213" s="36"/>
      <c r="AB2213" s="36"/>
      <c r="AC2213" s="36"/>
      <c r="AD2213" s="36"/>
      <c r="AE2213" s="36"/>
      <c r="AF2213" s="36"/>
      <c r="AG2213" s="36"/>
      <c r="AH2213" s="36"/>
      <c r="AI2213" s="36"/>
      <c r="AJ2213" s="36"/>
      <c r="AK2213" s="36"/>
      <c r="AL2213" s="36"/>
    </row>
    <row r="2214" spans="22:38" ht="12" x14ac:dyDescent="0.2">
      <c r="V2214" s="36"/>
      <c r="W2214" s="36"/>
      <c r="X2214" s="36"/>
      <c r="Y2214" s="36"/>
      <c r="Z2214" s="36"/>
      <c r="AA2214" s="36"/>
      <c r="AB2214" s="36"/>
      <c r="AC2214" s="36"/>
      <c r="AD2214" s="36"/>
      <c r="AE2214" s="36"/>
      <c r="AF2214" s="36"/>
      <c r="AG2214" s="36"/>
      <c r="AH2214" s="36"/>
      <c r="AI2214" s="36"/>
      <c r="AJ2214" s="36"/>
      <c r="AK2214" s="36"/>
      <c r="AL2214" s="36"/>
    </row>
    <row r="2215" spans="22:38" ht="12" x14ac:dyDescent="0.2">
      <c r="V2215" s="36"/>
      <c r="W2215" s="36"/>
      <c r="X2215" s="36"/>
      <c r="Y2215" s="36"/>
      <c r="Z2215" s="36"/>
      <c r="AA2215" s="36"/>
      <c r="AB2215" s="36"/>
      <c r="AC2215" s="36"/>
      <c r="AD2215" s="36"/>
      <c r="AE2215" s="36"/>
      <c r="AF2215" s="36"/>
      <c r="AG2215" s="36"/>
      <c r="AH2215" s="36"/>
      <c r="AI2215" s="36"/>
      <c r="AJ2215" s="36"/>
      <c r="AK2215" s="36"/>
      <c r="AL2215" s="36"/>
    </row>
    <row r="2216" spans="22:38" ht="12" x14ac:dyDescent="0.2">
      <c r="V2216" s="36"/>
      <c r="W2216" s="36"/>
      <c r="X2216" s="36"/>
      <c r="Y2216" s="36"/>
      <c r="Z2216" s="36"/>
      <c r="AA2216" s="36"/>
      <c r="AB2216" s="36"/>
      <c r="AC2216" s="36"/>
      <c r="AD2216" s="36"/>
      <c r="AE2216" s="36"/>
      <c r="AF2216" s="36"/>
      <c r="AG2216" s="36"/>
      <c r="AH2216" s="36"/>
      <c r="AI2216" s="36"/>
      <c r="AJ2216" s="36"/>
      <c r="AK2216" s="36"/>
      <c r="AL2216" s="36"/>
    </row>
    <row r="2217" spans="22:38" ht="12" x14ac:dyDescent="0.2">
      <c r="V2217" s="36"/>
      <c r="W2217" s="36"/>
      <c r="X2217" s="36"/>
      <c r="Y2217" s="36"/>
      <c r="Z2217" s="36"/>
      <c r="AA2217" s="36"/>
      <c r="AB2217" s="36"/>
      <c r="AC2217" s="36"/>
      <c r="AD2217" s="36"/>
      <c r="AE2217" s="36"/>
      <c r="AF2217" s="36"/>
      <c r="AG2217" s="36"/>
      <c r="AH2217" s="36"/>
      <c r="AI2217" s="36"/>
      <c r="AJ2217" s="36"/>
      <c r="AK2217" s="36"/>
      <c r="AL2217" s="36"/>
    </row>
    <row r="2218" spans="22:38" ht="12" x14ac:dyDescent="0.2">
      <c r="V2218" s="36"/>
      <c r="W2218" s="36"/>
      <c r="X2218" s="36"/>
      <c r="Y2218" s="36"/>
      <c r="Z2218" s="36"/>
      <c r="AA2218" s="36"/>
      <c r="AB2218" s="36"/>
      <c r="AC2218" s="36"/>
      <c r="AD2218" s="36"/>
      <c r="AE2218" s="36"/>
      <c r="AF2218" s="36"/>
      <c r="AG2218" s="36"/>
      <c r="AH2218" s="36"/>
      <c r="AI2218" s="36"/>
      <c r="AJ2218" s="36"/>
      <c r="AK2218" s="36"/>
      <c r="AL2218" s="36"/>
    </row>
    <row r="2219" spans="22:38" ht="12" x14ac:dyDescent="0.2">
      <c r="V2219" s="36"/>
      <c r="W2219" s="36"/>
      <c r="X2219" s="36"/>
      <c r="Y2219" s="36"/>
      <c r="Z2219" s="36"/>
      <c r="AA2219" s="36"/>
      <c r="AB2219" s="36"/>
      <c r="AC2219" s="36"/>
      <c r="AD2219" s="36"/>
      <c r="AE2219" s="36"/>
      <c r="AF2219" s="36"/>
      <c r="AG2219" s="36"/>
      <c r="AH2219" s="36"/>
      <c r="AI2219" s="36"/>
      <c r="AJ2219" s="36"/>
      <c r="AK2219" s="36"/>
      <c r="AL2219" s="36"/>
    </row>
    <row r="2220" spans="22:38" ht="12" x14ac:dyDescent="0.2">
      <c r="V2220" s="36"/>
      <c r="W2220" s="36"/>
      <c r="X2220" s="36"/>
      <c r="Y2220" s="36"/>
      <c r="Z2220" s="36"/>
      <c r="AA2220" s="36"/>
      <c r="AB2220" s="36"/>
      <c r="AC2220" s="36"/>
      <c r="AD2220" s="36"/>
      <c r="AE2220" s="36"/>
      <c r="AF2220" s="36"/>
      <c r="AG2220" s="36"/>
      <c r="AH2220" s="36"/>
      <c r="AI2220" s="36"/>
      <c r="AJ2220" s="36"/>
      <c r="AK2220" s="36"/>
      <c r="AL2220" s="36"/>
    </row>
    <row r="2221" spans="22:38" ht="12" x14ac:dyDescent="0.2">
      <c r="V2221" s="36"/>
      <c r="W2221" s="36"/>
      <c r="X2221" s="36"/>
      <c r="Y2221" s="36"/>
      <c r="Z2221" s="36"/>
      <c r="AA2221" s="36"/>
      <c r="AB2221" s="36"/>
      <c r="AC2221" s="36"/>
      <c r="AD2221" s="36"/>
      <c r="AE2221" s="36"/>
      <c r="AF2221" s="36"/>
      <c r="AG2221" s="36"/>
      <c r="AH2221" s="36"/>
      <c r="AI2221" s="36"/>
      <c r="AJ2221" s="36"/>
      <c r="AK2221" s="36"/>
      <c r="AL2221" s="36"/>
    </row>
    <row r="2222" spans="22:38" ht="12" x14ac:dyDescent="0.2">
      <c r="V2222" s="36"/>
      <c r="W2222" s="36"/>
      <c r="X2222" s="36"/>
      <c r="Y2222" s="36"/>
      <c r="Z2222" s="36"/>
      <c r="AA2222" s="36"/>
      <c r="AB2222" s="36"/>
      <c r="AC2222" s="36"/>
      <c r="AD2222" s="36"/>
      <c r="AE2222" s="36"/>
      <c r="AF2222" s="36"/>
      <c r="AG2222" s="36"/>
      <c r="AH2222" s="36"/>
      <c r="AI2222" s="36"/>
      <c r="AJ2222" s="36"/>
      <c r="AK2222" s="36"/>
      <c r="AL2222" s="36"/>
    </row>
    <row r="2223" spans="22:38" ht="12" x14ac:dyDescent="0.2">
      <c r="V2223" s="36"/>
      <c r="W2223" s="36"/>
      <c r="X2223" s="36"/>
      <c r="Y2223" s="36"/>
      <c r="Z2223" s="36"/>
      <c r="AA2223" s="36"/>
      <c r="AB2223" s="36"/>
      <c r="AC2223" s="36"/>
      <c r="AD2223" s="36"/>
      <c r="AE2223" s="36"/>
      <c r="AF2223" s="36"/>
      <c r="AG2223" s="36"/>
      <c r="AH2223" s="36"/>
      <c r="AI2223" s="36"/>
      <c r="AJ2223" s="36"/>
      <c r="AK2223" s="36"/>
      <c r="AL2223" s="36"/>
    </row>
    <row r="2224" spans="22:38" ht="12" x14ac:dyDescent="0.2">
      <c r="V2224" s="36"/>
      <c r="W2224" s="36"/>
      <c r="X2224" s="36"/>
      <c r="Y2224" s="36"/>
      <c r="Z2224" s="36"/>
      <c r="AA2224" s="36"/>
      <c r="AB2224" s="36"/>
      <c r="AC2224" s="36"/>
      <c r="AD2224" s="36"/>
      <c r="AE2224" s="36"/>
      <c r="AF2224" s="36"/>
      <c r="AG2224" s="36"/>
      <c r="AH2224" s="36"/>
      <c r="AI2224" s="36"/>
      <c r="AJ2224" s="36"/>
      <c r="AK2224" s="36"/>
      <c r="AL2224" s="36"/>
    </row>
    <row r="2225" spans="22:38" ht="12" x14ac:dyDescent="0.2">
      <c r="V2225" s="36"/>
      <c r="W2225" s="36"/>
      <c r="X2225" s="36"/>
      <c r="Y2225" s="36"/>
      <c r="Z2225" s="36"/>
      <c r="AA2225" s="36"/>
      <c r="AB2225" s="36"/>
      <c r="AC2225" s="36"/>
      <c r="AD2225" s="36"/>
      <c r="AE2225" s="36"/>
      <c r="AF2225" s="36"/>
      <c r="AG2225" s="36"/>
      <c r="AH2225" s="36"/>
      <c r="AI2225" s="36"/>
      <c r="AJ2225" s="36"/>
      <c r="AK2225" s="36"/>
      <c r="AL2225" s="36"/>
    </row>
    <row r="2226" spans="22:38" ht="12" x14ac:dyDescent="0.2">
      <c r="V2226" s="36"/>
      <c r="W2226" s="36"/>
      <c r="X2226" s="36"/>
      <c r="Y2226" s="36"/>
      <c r="Z2226" s="36"/>
      <c r="AA2226" s="36"/>
      <c r="AB2226" s="36"/>
      <c r="AC2226" s="36"/>
      <c r="AD2226" s="36"/>
      <c r="AE2226" s="36"/>
      <c r="AF2226" s="36"/>
      <c r="AG2226" s="36"/>
      <c r="AH2226" s="36"/>
      <c r="AI2226" s="36"/>
      <c r="AJ2226" s="36"/>
      <c r="AK2226" s="36"/>
      <c r="AL2226" s="36"/>
    </row>
    <row r="2227" spans="22:38" ht="12" x14ac:dyDescent="0.2">
      <c r="V2227" s="36"/>
      <c r="W2227" s="36"/>
      <c r="X2227" s="36"/>
      <c r="Y2227" s="36"/>
      <c r="Z2227" s="36"/>
      <c r="AA2227" s="36"/>
      <c r="AB2227" s="36"/>
      <c r="AC2227" s="36"/>
      <c r="AD2227" s="36"/>
      <c r="AE2227" s="36"/>
      <c r="AF2227" s="36"/>
      <c r="AG2227" s="36"/>
      <c r="AH2227" s="36"/>
      <c r="AI2227" s="36"/>
      <c r="AJ2227" s="36"/>
      <c r="AK2227" s="36"/>
      <c r="AL2227" s="36"/>
    </row>
    <row r="2228" spans="22:38" ht="12" x14ac:dyDescent="0.2">
      <c r="V2228" s="36"/>
      <c r="W2228" s="36"/>
      <c r="X2228" s="36"/>
      <c r="Y2228" s="36"/>
      <c r="Z2228" s="36"/>
      <c r="AA2228" s="36"/>
      <c r="AB2228" s="36"/>
      <c r="AC2228" s="36"/>
      <c r="AD2228" s="36"/>
      <c r="AE2228" s="36"/>
      <c r="AF2228" s="36"/>
      <c r="AG2228" s="36"/>
      <c r="AH2228" s="36"/>
      <c r="AI2228" s="36"/>
      <c r="AJ2228" s="36"/>
      <c r="AK2228" s="36"/>
      <c r="AL2228" s="36"/>
    </row>
    <row r="2229" spans="22:38" ht="12" x14ac:dyDescent="0.2">
      <c r="V2229" s="36"/>
      <c r="W2229" s="36"/>
      <c r="X2229" s="36"/>
      <c r="Y2229" s="36"/>
      <c r="Z2229" s="36"/>
      <c r="AA2229" s="36"/>
      <c r="AB2229" s="36"/>
      <c r="AC2229" s="36"/>
      <c r="AD2229" s="36"/>
      <c r="AE2229" s="36"/>
      <c r="AF2229" s="36"/>
      <c r="AG2229" s="36"/>
      <c r="AH2229" s="36"/>
      <c r="AI2229" s="36"/>
      <c r="AJ2229" s="36"/>
      <c r="AK2229" s="36"/>
      <c r="AL2229" s="36"/>
    </row>
    <row r="2230" spans="22:38" ht="12" x14ac:dyDescent="0.2">
      <c r="V2230" s="36"/>
      <c r="W2230" s="36"/>
      <c r="X2230" s="36"/>
      <c r="Y2230" s="36"/>
      <c r="Z2230" s="36"/>
      <c r="AA2230" s="36"/>
      <c r="AB2230" s="36"/>
      <c r="AC2230" s="36"/>
      <c r="AD2230" s="36"/>
      <c r="AE2230" s="36"/>
      <c r="AF2230" s="36"/>
      <c r="AG2230" s="36"/>
      <c r="AH2230" s="36"/>
      <c r="AI2230" s="36"/>
      <c r="AJ2230" s="36"/>
      <c r="AK2230" s="36"/>
      <c r="AL2230" s="36"/>
    </row>
    <row r="2231" spans="22:38" ht="12" x14ac:dyDescent="0.2">
      <c r="V2231" s="36"/>
      <c r="W2231" s="36"/>
      <c r="X2231" s="36"/>
      <c r="Y2231" s="36"/>
      <c r="Z2231" s="36"/>
      <c r="AA2231" s="36"/>
      <c r="AB2231" s="36"/>
      <c r="AC2231" s="36"/>
      <c r="AD2231" s="36"/>
      <c r="AE2231" s="36"/>
      <c r="AF2231" s="36"/>
      <c r="AG2231" s="36"/>
      <c r="AH2231" s="36"/>
      <c r="AI2231" s="36"/>
      <c r="AJ2231" s="36"/>
      <c r="AK2231" s="36"/>
      <c r="AL2231" s="36"/>
    </row>
    <row r="2232" spans="22:38" ht="12" x14ac:dyDescent="0.2">
      <c r="V2232" s="36"/>
      <c r="W2232" s="36"/>
      <c r="X2232" s="36"/>
      <c r="Y2232" s="36"/>
      <c r="Z2232" s="36"/>
      <c r="AA2232" s="36"/>
      <c r="AB2232" s="36"/>
      <c r="AC2232" s="36"/>
      <c r="AD2232" s="36"/>
      <c r="AE2232" s="36"/>
      <c r="AF2232" s="36"/>
      <c r="AG2232" s="36"/>
      <c r="AH2232" s="36"/>
      <c r="AI2232" s="36"/>
      <c r="AJ2232" s="36"/>
      <c r="AK2232" s="36"/>
      <c r="AL2232" s="36"/>
    </row>
    <row r="2233" spans="22:38" ht="12" x14ac:dyDescent="0.2">
      <c r="V2233" s="36"/>
      <c r="W2233" s="36"/>
      <c r="X2233" s="36"/>
      <c r="Y2233" s="36"/>
      <c r="Z2233" s="36"/>
      <c r="AA2233" s="36"/>
      <c r="AB2233" s="36"/>
      <c r="AC2233" s="36"/>
      <c r="AD2233" s="36"/>
      <c r="AE2233" s="36"/>
      <c r="AF2233" s="36"/>
      <c r="AG2233" s="36"/>
      <c r="AH2233" s="36"/>
      <c r="AI2233" s="36"/>
      <c r="AJ2233" s="36"/>
      <c r="AK2233" s="36"/>
      <c r="AL2233" s="36"/>
    </row>
    <row r="2234" spans="22:38" ht="12" x14ac:dyDescent="0.2">
      <c r="V2234" s="36"/>
      <c r="W2234" s="36"/>
      <c r="X2234" s="36"/>
      <c r="Y2234" s="36"/>
      <c r="Z2234" s="36"/>
      <c r="AA2234" s="36"/>
      <c r="AB2234" s="36"/>
      <c r="AC2234" s="36"/>
      <c r="AD2234" s="36"/>
      <c r="AE2234" s="36"/>
      <c r="AF2234" s="36"/>
      <c r="AG2234" s="36"/>
      <c r="AH2234" s="36"/>
      <c r="AI2234" s="36"/>
      <c r="AJ2234" s="36"/>
      <c r="AK2234" s="36"/>
      <c r="AL2234" s="36"/>
    </row>
    <row r="2235" spans="22:38" ht="12" x14ac:dyDescent="0.2">
      <c r="V2235" s="36"/>
      <c r="W2235" s="36"/>
      <c r="X2235" s="36"/>
      <c r="Y2235" s="36"/>
      <c r="Z2235" s="36"/>
      <c r="AA2235" s="36"/>
      <c r="AB2235" s="36"/>
      <c r="AC2235" s="36"/>
      <c r="AD2235" s="36"/>
      <c r="AE2235" s="36"/>
      <c r="AF2235" s="36"/>
      <c r="AG2235" s="36"/>
      <c r="AH2235" s="36"/>
      <c r="AI2235" s="36"/>
      <c r="AJ2235" s="36"/>
      <c r="AK2235" s="36"/>
      <c r="AL2235" s="36"/>
    </row>
    <row r="2236" spans="22:38" ht="12" x14ac:dyDescent="0.2">
      <c r="V2236" s="36"/>
      <c r="W2236" s="36"/>
      <c r="X2236" s="36"/>
      <c r="Y2236" s="36"/>
      <c r="Z2236" s="36"/>
      <c r="AA2236" s="36"/>
      <c r="AB2236" s="36"/>
      <c r="AC2236" s="36"/>
      <c r="AD2236" s="36"/>
      <c r="AE2236" s="36"/>
      <c r="AF2236" s="36"/>
      <c r="AG2236" s="36"/>
      <c r="AH2236" s="36"/>
      <c r="AI2236" s="36"/>
      <c r="AJ2236" s="36"/>
      <c r="AK2236" s="36"/>
      <c r="AL2236" s="36"/>
    </row>
    <row r="2237" spans="22:38" ht="12" x14ac:dyDescent="0.2">
      <c r="V2237" s="36"/>
      <c r="W2237" s="36"/>
      <c r="X2237" s="36"/>
      <c r="Y2237" s="36"/>
      <c r="Z2237" s="36"/>
      <c r="AA2237" s="36"/>
      <c r="AB2237" s="36"/>
      <c r="AC2237" s="36"/>
      <c r="AD2237" s="36"/>
      <c r="AE2237" s="36"/>
      <c r="AF2237" s="36"/>
      <c r="AG2237" s="36"/>
      <c r="AH2237" s="36"/>
      <c r="AI2237" s="36"/>
      <c r="AJ2237" s="36"/>
      <c r="AK2237" s="36"/>
      <c r="AL2237" s="36"/>
    </row>
    <row r="2238" spans="22:38" ht="12" x14ac:dyDescent="0.2">
      <c r="V2238" s="36"/>
      <c r="W2238" s="36"/>
      <c r="X2238" s="36"/>
      <c r="Y2238" s="36"/>
      <c r="Z2238" s="36"/>
      <c r="AA2238" s="36"/>
      <c r="AB2238" s="36"/>
      <c r="AC2238" s="36"/>
      <c r="AD2238" s="36"/>
      <c r="AE2238" s="36"/>
      <c r="AF2238" s="36"/>
      <c r="AG2238" s="36"/>
      <c r="AH2238" s="36"/>
      <c r="AI2238" s="36"/>
      <c r="AJ2238" s="36"/>
      <c r="AK2238" s="36"/>
      <c r="AL2238" s="36"/>
    </row>
    <row r="2239" spans="22:38" ht="12" x14ac:dyDescent="0.2">
      <c r="V2239" s="36"/>
      <c r="W2239" s="36"/>
      <c r="X2239" s="36"/>
      <c r="Y2239" s="36"/>
      <c r="Z2239" s="36"/>
      <c r="AA2239" s="36"/>
      <c r="AB2239" s="36"/>
      <c r="AC2239" s="36"/>
      <c r="AD2239" s="36"/>
      <c r="AE2239" s="36"/>
      <c r="AF2239" s="36"/>
      <c r="AG2239" s="36"/>
      <c r="AH2239" s="36"/>
      <c r="AI2239" s="36"/>
      <c r="AJ2239" s="36"/>
      <c r="AK2239" s="36"/>
      <c r="AL2239" s="36"/>
    </row>
    <row r="2240" spans="22:38" ht="12" x14ac:dyDescent="0.2">
      <c r="V2240" s="36"/>
      <c r="W2240" s="36"/>
      <c r="X2240" s="36"/>
      <c r="Y2240" s="36"/>
      <c r="Z2240" s="36"/>
      <c r="AA2240" s="36"/>
      <c r="AB2240" s="36"/>
      <c r="AC2240" s="36"/>
      <c r="AD2240" s="36"/>
      <c r="AE2240" s="36"/>
      <c r="AF2240" s="36"/>
      <c r="AG2240" s="36"/>
      <c r="AH2240" s="36"/>
      <c r="AI2240" s="36"/>
      <c r="AJ2240" s="36"/>
      <c r="AK2240" s="36"/>
      <c r="AL2240" s="36"/>
    </row>
    <row r="2241" spans="22:38" ht="12" x14ac:dyDescent="0.2">
      <c r="V2241" s="36"/>
      <c r="W2241" s="36"/>
      <c r="X2241" s="36"/>
      <c r="Y2241" s="36"/>
      <c r="Z2241" s="36"/>
      <c r="AA2241" s="36"/>
      <c r="AB2241" s="36"/>
      <c r="AC2241" s="36"/>
      <c r="AD2241" s="36"/>
      <c r="AE2241" s="36"/>
      <c r="AF2241" s="36"/>
      <c r="AG2241" s="36"/>
      <c r="AH2241" s="36"/>
      <c r="AI2241" s="36"/>
      <c r="AJ2241" s="36"/>
      <c r="AK2241" s="36"/>
      <c r="AL2241" s="36"/>
    </row>
    <row r="2242" spans="22:38" ht="12" x14ac:dyDescent="0.2">
      <c r="V2242" s="36"/>
      <c r="W2242" s="36"/>
      <c r="X2242" s="36"/>
      <c r="Y2242" s="36"/>
      <c r="Z2242" s="36"/>
      <c r="AA2242" s="36"/>
      <c r="AB2242" s="36"/>
      <c r="AC2242" s="36"/>
      <c r="AD2242" s="36"/>
      <c r="AE2242" s="36"/>
      <c r="AF2242" s="36"/>
      <c r="AG2242" s="36"/>
      <c r="AH2242" s="36"/>
      <c r="AI2242" s="36"/>
      <c r="AJ2242" s="36"/>
      <c r="AK2242" s="36"/>
      <c r="AL2242" s="36"/>
    </row>
    <row r="2243" spans="22:38" ht="12" x14ac:dyDescent="0.2">
      <c r="V2243" s="36"/>
      <c r="W2243" s="36"/>
      <c r="X2243" s="36"/>
      <c r="Y2243" s="36"/>
      <c r="Z2243" s="36"/>
      <c r="AA2243" s="36"/>
      <c r="AB2243" s="36"/>
      <c r="AC2243" s="36"/>
      <c r="AD2243" s="36"/>
      <c r="AE2243" s="36"/>
      <c r="AF2243" s="36"/>
      <c r="AG2243" s="36"/>
      <c r="AH2243" s="36"/>
      <c r="AI2243" s="36"/>
      <c r="AJ2243" s="36"/>
      <c r="AK2243" s="36"/>
      <c r="AL2243" s="36"/>
    </row>
    <row r="2244" spans="22:38" ht="12" x14ac:dyDescent="0.2">
      <c r="V2244" s="36"/>
      <c r="W2244" s="36"/>
      <c r="X2244" s="36"/>
      <c r="Y2244" s="36"/>
      <c r="Z2244" s="36"/>
      <c r="AA2244" s="36"/>
      <c r="AB2244" s="36"/>
      <c r="AC2244" s="36"/>
      <c r="AD2244" s="36"/>
      <c r="AE2244" s="36"/>
      <c r="AF2244" s="36"/>
      <c r="AG2244" s="36"/>
      <c r="AH2244" s="36"/>
      <c r="AI2244" s="36"/>
      <c r="AJ2244" s="36"/>
      <c r="AK2244" s="36"/>
      <c r="AL2244" s="36"/>
    </row>
    <row r="2245" spans="22:38" ht="12" x14ac:dyDescent="0.2">
      <c r="V2245" s="36"/>
      <c r="W2245" s="36"/>
      <c r="X2245" s="36"/>
      <c r="Y2245" s="36"/>
      <c r="Z2245" s="36"/>
      <c r="AA2245" s="36"/>
      <c r="AB2245" s="36"/>
      <c r="AC2245" s="36"/>
      <c r="AD2245" s="36"/>
      <c r="AE2245" s="36"/>
      <c r="AF2245" s="36"/>
      <c r="AG2245" s="36"/>
      <c r="AH2245" s="36"/>
      <c r="AI2245" s="36"/>
      <c r="AJ2245" s="36"/>
      <c r="AK2245" s="36"/>
      <c r="AL2245" s="36"/>
    </row>
    <row r="2246" spans="22:38" ht="12" x14ac:dyDescent="0.2">
      <c r="V2246" s="36"/>
      <c r="W2246" s="36"/>
      <c r="X2246" s="36"/>
      <c r="Y2246" s="36"/>
      <c r="Z2246" s="36"/>
      <c r="AA2246" s="36"/>
      <c r="AB2246" s="36"/>
      <c r="AC2246" s="36"/>
      <c r="AD2246" s="36"/>
      <c r="AE2246" s="36"/>
      <c r="AF2246" s="36"/>
      <c r="AG2246" s="36"/>
      <c r="AH2246" s="36"/>
      <c r="AI2246" s="36"/>
      <c r="AJ2246" s="36"/>
      <c r="AK2246" s="36"/>
      <c r="AL2246" s="36"/>
    </row>
    <row r="2247" spans="22:38" ht="12" x14ac:dyDescent="0.2">
      <c r="V2247" s="36"/>
      <c r="W2247" s="36"/>
      <c r="X2247" s="36"/>
      <c r="Y2247" s="36"/>
      <c r="Z2247" s="36"/>
      <c r="AA2247" s="36"/>
      <c r="AB2247" s="36"/>
      <c r="AC2247" s="36"/>
      <c r="AD2247" s="36"/>
      <c r="AE2247" s="36"/>
      <c r="AF2247" s="36"/>
      <c r="AG2247" s="36"/>
      <c r="AH2247" s="36"/>
      <c r="AI2247" s="36"/>
      <c r="AJ2247" s="36"/>
      <c r="AK2247" s="36"/>
      <c r="AL2247" s="36"/>
    </row>
    <row r="2248" spans="22:38" ht="12" x14ac:dyDescent="0.2">
      <c r="V2248" s="36"/>
      <c r="W2248" s="36"/>
      <c r="X2248" s="36"/>
      <c r="Y2248" s="36"/>
      <c r="Z2248" s="36"/>
      <c r="AA2248" s="36"/>
      <c r="AB2248" s="36"/>
      <c r="AC2248" s="36"/>
      <c r="AD2248" s="36"/>
      <c r="AE2248" s="36"/>
      <c r="AF2248" s="36"/>
      <c r="AG2248" s="36"/>
      <c r="AH2248" s="36"/>
      <c r="AI2248" s="36"/>
      <c r="AJ2248" s="36"/>
      <c r="AK2248" s="36"/>
      <c r="AL2248" s="36"/>
    </row>
    <row r="2249" spans="22:38" ht="12" x14ac:dyDescent="0.2">
      <c r="V2249" s="36"/>
      <c r="W2249" s="36"/>
      <c r="X2249" s="36"/>
      <c r="Y2249" s="36"/>
      <c r="Z2249" s="36"/>
      <c r="AA2249" s="36"/>
      <c r="AB2249" s="36"/>
      <c r="AC2249" s="36"/>
      <c r="AD2249" s="36"/>
      <c r="AE2249" s="36"/>
      <c r="AF2249" s="36"/>
      <c r="AG2249" s="36"/>
      <c r="AH2249" s="36"/>
      <c r="AI2249" s="36"/>
      <c r="AJ2249" s="36"/>
      <c r="AK2249" s="36"/>
      <c r="AL2249" s="36"/>
    </row>
    <row r="2250" spans="22:38" ht="12" x14ac:dyDescent="0.2">
      <c r="V2250" s="36"/>
      <c r="W2250" s="36"/>
      <c r="X2250" s="36"/>
      <c r="Y2250" s="36"/>
      <c r="Z2250" s="36"/>
      <c r="AA2250" s="36"/>
      <c r="AB2250" s="36"/>
      <c r="AC2250" s="36"/>
      <c r="AD2250" s="36"/>
      <c r="AE2250" s="36"/>
      <c r="AF2250" s="36"/>
      <c r="AG2250" s="36"/>
      <c r="AH2250" s="36"/>
      <c r="AI2250" s="36"/>
      <c r="AJ2250" s="36"/>
      <c r="AK2250" s="36"/>
      <c r="AL2250" s="36"/>
    </row>
    <row r="2251" spans="22:38" ht="12" x14ac:dyDescent="0.2">
      <c r="V2251" s="36"/>
      <c r="W2251" s="36"/>
      <c r="X2251" s="36"/>
      <c r="Y2251" s="36"/>
      <c r="Z2251" s="36"/>
      <c r="AA2251" s="36"/>
      <c r="AB2251" s="36"/>
      <c r="AC2251" s="36"/>
      <c r="AD2251" s="36"/>
      <c r="AE2251" s="36"/>
      <c r="AF2251" s="36"/>
      <c r="AG2251" s="36"/>
      <c r="AH2251" s="36"/>
      <c r="AI2251" s="36"/>
      <c r="AJ2251" s="36"/>
      <c r="AK2251" s="36"/>
      <c r="AL2251" s="36"/>
    </row>
    <row r="2252" spans="22:38" ht="12" x14ac:dyDescent="0.2">
      <c r="V2252" s="36"/>
      <c r="W2252" s="36"/>
      <c r="X2252" s="36"/>
      <c r="Y2252" s="36"/>
      <c r="Z2252" s="36"/>
      <c r="AA2252" s="36"/>
      <c r="AB2252" s="36"/>
      <c r="AC2252" s="36"/>
      <c r="AD2252" s="36"/>
      <c r="AE2252" s="36"/>
      <c r="AF2252" s="36"/>
      <c r="AG2252" s="36"/>
      <c r="AH2252" s="36"/>
      <c r="AI2252" s="36"/>
      <c r="AJ2252" s="36"/>
      <c r="AK2252" s="36"/>
      <c r="AL2252" s="36"/>
    </row>
    <row r="2253" spans="22:38" ht="12" x14ac:dyDescent="0.2">
      <c r="V2253" s="36"/>
      <c r="W2253" s="36"/>
      <c r="X2253" s="36"/>
      <c r="Y2253" s="36"/>
      <c r="Z2253" s="36"/>
      <c r="AA2253" s="36"/>
      <c r="AB2253" s="36"/>
      <c r="AC2253" s="36"/>
      <c r="AD2253" s="36"/>
      <c r="AE2253" s="36"/>
      <c r="AF2253" s="36"/>
      <c r="AG2253" s="36"/>
      <c r="AH2253" s="36"/>
      <c r="AI2253" s="36"/>
      <c r="AJ2253" s="36"/>
      <c r="AK2253" s="36"/>
      <c r="AL2253" s="36"/>
    </row>
    <row r="2254" spans="22:38" ht="12" x14ac:dyDescent="0.2">
      <c r="V2254" s="36"/>
      <c r="W2254" s="36"/>
      <c r="X2254" s="36"/>
      <c r="Y2254" s="36"/>
      <c r="Z2254" s="36"/>
      <c r="AA2254" s="36"/>
      <c r="AB2254" s="36"/>
      <c r="AC2254" s="36"/>
      <c r="AD2254" s="36"/>
      <c r="AE2254" s="36"/>
      <c r="AF2254" s="36"/>
      <c r="AG2254" s="36"/>
      <c r="AH2254" s="36"/>
      <c r="AI2254" s="36"/>
      <c r="AJ2254" s="36"/>
      <c r="AK2254" s="36"/>
      <c r="AL2254" s="36"/>
    </row>
    <row r="2255" spans="22:38" ht="12" x14ac:dyDescent="0.2">
      <c r="V2255" s="36"/>
      <c r="W2255" s="36"/>
      <c r="X2255" s="36"/>
      <c r="Y2255" s="36"/>
      <c r="Z2255" s="36"/>
      <c r="AA2255" s="36"/>
      <c r="AB2255" s="36"/>
      <c r="AC2255" s="36"/>
      <c r="AD2255" s="36"/>
      <c r="AE2255" s="36"/>
      <c r="AF2255" s="36"/>
      <c r="AG2255" s="36"/>
      <c r="AH2255" s="36"/>
      <c r="AI2255" s="36"/>
      <c r="AJ2255" s="36"/>
      <c r="AK2255" s="36"/>
      <c r="AL2255" s="36"/>
    </row>
    <row r="2256" spans="22:38" ht="12" x14ac:dyDescent="0.2">
      <c r="V2256" s="36"/>
      <c r="W2256" s="36"/>
      <c r="X2256" s="36"/>
      <c r="Y2256" s="36"/>
      <c r="Z2256" s="36"/>
      <c r="AA2256" s="36"/>
      <c r="AB2256" s="36"/>
      <c r="AC2256" s="36"/>
      <c r="AD2256" s="36"/>
      <c r="AE2256" s="36"/>
      <c r="AF2256" s="36"/>
      <c r="AG2256" s="36"/>
      <c r="AH2256" s="36"/>
      <c r="AI2256" s="36"/>
      <c r="AJ2256" s="36"/>
      <c r="AK2256" s="36"/>
      <c r="AL2256" s="36"/>
    </row>
    <row r="2257" spans="22:38" ht="12" x14ac:dyDescent="0.2">
      <c r="V2257" s="36"/>
      <c r="W2257" s="36"/>
      <c r="X2257" s="36"/>
      <c r="Y2257" s="36"/>
      <c r="Z2257" s="36"/>
      <c r="AA2257" s="36"/>
      <c r="AB2257" s="36"/>
      <c r="AC2257" s="36"/>
      <c r="AD2257" s="36"/>
      <c r="AE2257" s="36"/>
      <c r="AF2257" s="36"/>
      <c r="AG2257" s="36"/>
      <c r="AH2257" s="36"/>
      <c r="AI2257" s="36"/>
      <c r="AJ2257" s="36"/>
      <c r="AK2257" s="36"/>
      <c r="AL2257" s="36"/>
    </row>
    <row r="2258" spans="22:38" ht="12" x14ac:dyDescent="0.2">
      <c r="V2258" s="36"/>
      <c r="W2258" s="36"/>
      <c r="X2258" s="36"/>
      <c r="Y2258" s="36"/>
      <c r="Z2258" s="36"/>
      <c r="AA2258" s="36"/>
      <c r="AB2258" s="36"/>
      <c r="AC2258" s="36"/>
      <c r="AD2258" s="36"/>
      <c r="AE2258" s="36"/>
      <c r="AF2258" s="36"/>
      <c r="AG2258" s="36"/>
      <c r="AH2258" s="36"/>
      <c r="AI2258" s="36"/>
      <c r="AJ2258" s="36"/>
      <c r="AK2258" s="36"/>
      <c r="AL2258" s="36"/>
    </row>
    <row r="2259" spans="22:38" ht="12" x14ac:dyDescent="0.2">
      <c r="V2259" s="36"/>
      <c r="W2259" s="36"/>
      <c r="X2259" s="36"/>
      <c r="Y2259" s="36"/>
      <c r="Z2259" s="36"/>
      <c r="AA2259" s="36"/>
      <c r="AB2259" s="36"/>
      <c r="AC2259" s="36"/>
      <c r="AD2259" s="36"/>
      <c r="AE2259" s="36"/>
      <c r="AF2259" s="36"/>
      <c r="AG2259" s="36"/>
      <c r="AH2259" s="36"/>
      <c r="AI2259" s="36"/>
      <c r="AJ2259" s="36"/>
      <c r="AK2259" s="36"/>
      <c r="AL2259" s="36"/>
    </row>
    <row r="2260" spans="22:38" ht="12" x14ac:dyDescent="0.2">
      <c r="V2260" s="36"/>
      <c r="W2260" s="36"/>
      <c r="X2260" s="36"/>
      <c r="Y2260" s="36"/>
      <c r="Z2260" s="36"/>
      <c r="AA2260" s="36"/>
      <c r="AB2260" s="36"/>
      <c r="AC2260" s="36"/>
      <c r="AD2260" s="36"/>
      <c r="AE2260" s="36"/>
      <c r="AF2260" s="36"/>
      <c r="AG2260" s="36"/>
      <c r="AH2260" s="36"/>
      <c r="AI2260" s="36"/>
      <c r="AJ2260" s="36"/>
      <c r="AK2260" s="36"/>
      <c r="AL2260" s="36"/>
    </row>
    <row r="2261" spans="22:38" ht="12" x14ac:dyDescent="0.2">
      <c r="V2261" s="36"/>
      <c r="W2261" s="36"/>
      <c r="X2261" s="36"/>
      <c r="Y2261" s="36"/>
      <c r="Z2261" s="36"/>
      <c r="AA2261" s="36"/>
      <c r="AB2261" s="36"/>
      <c r="AC2261" s="36"/>
      <c r="AD2261" s="36"/>
      <c r="AE2261" s="36"/>
      <c r="AF2261" s="36"/>
      <c r="AG2261" s="36"/>
      <c r="AH2261" s="36"/>
      <c r="AI2261" s="36"/>
      <c r="AJ2261" s="36"/>
      <c r="AK2261" s="36"/>
      <c r="AL2261" s="36"/>
    </row>
    <row r="2262" spans="22:38" ht="12" x14ac:dyDescent="0.2">
      <c r="V2262" s="36"/>
      <c r="W2262" s="36"/>
      <c r="X2262" s="36"/>
      <c r="Y2262" s="36"/>
      <c r="Z2262" s="36"/>
      <c r="AA2262" s="36"/>
      <c r="AB2262" s="36"/>
      <c r="AC2262" s="36"/>
      <c r="AD2262" s="36"/>
      <c r="AE2262" s="36"/>
      <c r="AF2262" s="36"/>
      <c r="AG2262" s="36"/>
      <c r="AH2262" s="36"/>
      <c r="AI2262" s="36"/>
      <c r="AJ2262" s="36"/>
      <c r="AK2262" s="36"/>
      <c r="AL2262" s="36"/>
    </row>
    <row r="2263" spans="22:38" ht="12" x14ac:dyDescent="0.2">
      <c r="V2263" s="36"/>
      <c r="W2263" s="36"/>
      <c r="X2263" s="36"/>
      <c r="Y2263" s="36"/>
      <c r="Z2263" s="36"/>
      <c r="AA2263" s="36"/>
      <c r="AB2263" s="36"/>
      <c r="AC2263" s="36"/>
      <c r="AD2263" s="36"/>
      <c r="AE2263" s="36"/>
      <c r="AF2263" s="36"/>
      <c r="AG2263" s="36"/>
      <c r="AH2263" s="36"/>
      <c r="AI2263" s="36"/>
      <c r="AJ2263" s="36"/>
      <c r="AK2263" s="36"/>
      <c r="AL2263" s="36"/>
    </row>
    <row r="2264" spans="22:38" ht="12" x14ac:dyDescent="0.2">
      <c r="V2264" s="36"/>
      <c r="W2264" s="36"/>
      <c r="X2264" s="36"/>
      <c r="Y2264" s="36"/>
      <c r="Z2264" s="36"/>
      <c r="AA2264" s="36"/>
      <c r="AB2264" s="36"/>
      <c r="AC2264" s="36"/>
      <c r="AD2264" s="36"/>
      <c r="AE2264" s="36"/>
      <c r="AF2264" s="36"/>
      <c r="AG2264" s="36"/>
      <c r="AH2264" s="36"/>
      <c r="AI2264" s="36"/>
      <c r="AJ2264" s="36"/>
      <c r="AK2264" s="36"/>
      <c r="AL2264" s="36"/>
    </row>
    <row r="2265" spans="22:38" ht="12" x14ac:dyDescent="0.2">
      <c r="V2265" s="36"/>
      <c r="W2265" s="36"/>
      <c r="X2265" s="36"/>
      <c r="Y2265" s="36"/>
      <c r="Z2265" s="36"/>
      <c r="AA2265" s="36"/>
      <c r="AB2265" s="36"/>
      <c r="AC2265" s="36"/>
      <c r="AD2265" s="36"/>
      <c r="AE2265" s="36"/>
      <c r="AF2265" s="36"/>
      <c r="AG2265" s="36"/>
      <c r="AH2265" s="36"/>
      <c r="AI2265" s="36"/>
      <c r="AJ2265" s="36"/>
      <c r="AK2265" s="36"/>
      <c r="AL2265" s="36"/>
    </row>
    <row r="2266" spans="22:38" ht="12" x14ac:dyDescent="0.2">
      <c r="V2266" s="36"/>
      <c r="W2266" s="36"/>
      <c r="X2266" s="36"/>
      <c r="Y2266" s="36"/>
      <c r="Z2266" s="36"/>
      <c r="AA2266" s="36"/>
      <c r="AB2266" s="36"/>
      <c r="AC2266" s="36"/>
      <c r="AD2266" s="36"/>
      <c r="AE2266" s="36"/>
      <c r="AF2266" s="36"/>
      <c r="AG2266" s="36"/>
      <c r="AH2266" s="36"/>
      <c r="AI2266" s="36"/>
      <c r="AJ2266" s="36"/>
      <c r="AK2266" s="36"/>
      <c r="AL2266" s="36"/>
    </row>
    <row r="2267" spans="22:38" ht="12" x14ac:dyDescent="0.2">
      <c r="V2267" s="36"/>
      <c r="W2267" s="36"/>
      <c r="X2267" s="36"/>
      <c r="Y2267" s="36"/>
      <c r="Z2267" s="36"/>
      <c r="AA2267" s="36"/>
      <c r="AB2267" s="36"/>
      <c r="AC2267" s="36"/>
      <c r="AD2267" s="36"/>
      <c r="AE2267" s="36"/>
      <c r="AF2267" s="36"/>
      <c r="AG2267" s="36"/>
      <c r="AH2267" s="36"/>
      <c r="AI2267" s="36"/>
      <c r="AJ2267" s="36"/>
      <c r="AK2267" s="36"/>
      <c r="AL2267" s="36"/>
    </row>
    <row r="2268" spans="22:38" ht="12" x14ac:dyDescent="0.2">
      <c r="V2268" s="36"/>
      <c r="W2268" s="36"/>
      <c r="X2268" s="36"/>
      <c r="Y2268" s="36"/>
      <c r="Z2268" s="36"/>
      <c r="AA2268" s="36"/>
      <c r="AB2268" s="36"/>
      <c r="AC2268" s="36"/>
      <c r="AD2268" s="36"/>
      <c r="AE2268" s="36"/>
      <c r="AF2268" s="36"/>
      <c r="AG2268" s="36"/>
      <c r="AH2268" s="36"/>
      <c r="AI2268" s="36"/>
      <c r="AJ2268" s="36"/>
      <c r="AK2268" s="36"/>
      <c r="AL2268" s="36"/>
    </row>
    <row r="2269" spans="22:38" ht="12" x14ac:dyDescent="0.2">
      <c r="V2269" s="36"/>
      <c r="W2269" s="36"/>
      <c r="X2269" s="36"/>
      <c r="Y2269" s="36"/>
      <c r="Z2269" s="36"/>
      <c r="AA2269" s="36"/>
      <c r="AB2269" s="36"/>
      <c r="AC2269" s="36"/>
      <c r="AD2269" s="36"/>
      <c r="AE2269" s="36"/>
      <c r="AF2269" s="36"/>
      <c r="AG2269" s="36"/>
      <c r="AH2269" s="36"/>
      <c r="AI2269" s="36"/>
      <c r="AJ2269" s="36"/>
      <c r="AK2269" s="36"/>
      <c r="AL2269" s="36"/>
    </row>
    <row r="2270" spans="22:38" ht="12" x14ac:dyDescent="0.2">
      <c r="V2270" s="36"/>
      <c r="W2270" s="36"/>
      <c r="X2270" s="36"/>
      <c r="Y2270" s="36"/>
      <c r="Z2270" s="36"/>
      <c r="AA2270" s="36"/>
      <c r="AB2270" s="36"/>
      <c r="AC2270" s="36"/>
      <c r="AD2270" s="36"/>
      <c r="AE2270" s="36"/>
      <c r="AF2270" s="36"/>
      <c r="AG2270" s="36"/>
      <c r="AH2270" s="36"/>
      <c r="AI2270" s="36"/>
      <c r="AJ2270" s="36"/>
      <c r="AK2270" s="36"/>
      <c r="AL2270" s="36"/>
    </row>
    <row r="2271" spans="22:38" ht="12" x14ac:dyDescent="0.2">
      <c r="V2271" s="36"/>
      <c r="W2271" s="36"/>
      <c r="X2271" s="36"/>
      <c r="Y2271" s="36"/>
      <c r="Z2271" s="36"/>
      <c r="AA2271" s="36"/>
      <c r="AB2271" s="36"/>
      <c r="AC2271" s="36"/>
      <c r="AD2271" s="36"/>
      <c r="AE2271" s="36"/>
      <c r="AF2271" s="36"/>
      <c r="AG2271" s="36"/>
      <c r="AH2271" s="36"/>
      <c r="AI2271" s="36"/>
      <c r="AJ2271" s="36"/>
      <c r="AK2271" s="36"/>
      <c r="AL2271" s="36"/>
    </row>
    <row r="2272" spans="22:38" ht="12" x14ac:dyDescent="0.2">
      <c r="V2272" s="36"/>
      <c r="W2272" s="36"/>
      <c r="X2272" s="36"/>
      <c r="Y2272" s="36"/>
      <c r="Z2272" s="36"/>
      <c r="AA2272" s="36"/>
      <c r="AB2272" s="36"/>
      <c r="AC2272" s="36"/>
      <c r="AD2272" s="36"/>
      <c r="AE2272" s="36"/>
      <c r="AF2272" s="36"/>
      <c r="AG2272" s="36"/>
      <c r="AH2272" s="36"/>
      <c r="AI2272" s="36"/>
      <c r="AJ2272" s="36"/>
      <c r="AK2272" s="36"/>
      <c r="AL2272" s="36"/>
    </row>
    <row r="2273" spans="22:38" ht="12" x14ac:dyDescent="0.2">
      <c r="V2273" s="36"/>
      <c r="W2273" s="36"/>
      <c r="X2273" s="36"/>
      <c r="Y2273" s="36"/>
      <c r="Z2273" s="36"/>
      <c r="AA2273" s="36"/>
      <c r="AB2273" s="36"/>
      <c r="AC2273" s="36"/>
      <c r="AD2273" s="36"/>
      <c r="AE2273" s="36"/>
      <c r="AF2273" s="36"/>
      <c r="AG2273" s="36"/>
      <c r="AH2273" s="36"/>
      <c r="AI2273" s="36"/>
      <c r="AJ2273" s="36"/>
      <c r="AK2273" s="36"/>
      <c r="AL2273" s="36"/>
    </row>
    <row r="2274" spans="22:38" ht="12" x14ac:dyDescent="0.2">
      <c r="V2274" s="36"/>
      <c r="W2274" s="36"/>
      <c r="X2274" s="36"/>
      <c r="Y2274" s="36"/>
      <c r="Z2274" s="36"/>
      <c r="AA2274" s="36"/>
      <c r="AB2274" s="36"/>
      <c r="AC2274" s="36"/>
      <c r="AD2274" s="36"/>
      <c r="AE2274" s="36"/>
      <c r="AF2274" s="36"/>
      <c r="AG2274" s="36"/>
      <c r="AH2274" s="36"/>
      <c r="AI2274" s="36"/>
      <c r="AJ2274" s="36"/>
      <c r="AK2274" s="36"/>
      <c r="AL2274" s="36"/>
    </row>
    <row r="2275" spans="22:38" ht="12" x14ac:dyDescent="0.2">
      <c r="V2275" s="36"/>
      <c r="W2275" s="36"/>
      <c r="X2275" s="36"/>
      <c r="Y2275" s="36"/>
      <c r="Z2275" s="36"/>
      <c r="AA2275" s="36"/>
      <c r="AB2275" s="36"/>
      <c r="AC2275" s="36"/>
      <c r="AD2275" s="36"/>
      <c r="AE2275" s="36"/>
      <c r="AF2275" s="36"/>
      <c r="AG2275" s="36"/>
      <c r="AH2275" s="36"/>
      <c r="AI2275" s="36"/>
      <c r="AJ2275" s="36"/>
      <c r="AK2275" s="36"/>
      <c r="AL2275" s="36"/>
    </row>
    <row r="2276" spans="22:38" ht="12" x14ac:dyDescent="0.2">
      <c r="V2276" s="36"/>
      <c r="W2276" s="36"/>
      <c r="X2276" s="36"/>
      <c r="Y2276" s="36"/>
      <c r="Z2276" s="36"/>
      <c r="AA2276" s="36"/>
      <c r="AB2276" s="36"/>
      <c r="AC2276" s="36"/>
      <c r="AD2276" s="36"/>
      <c r="AE2276" s="36"/>
      <c r="AF2276" s="36"/>
      <c r="AG2276" s="36"/>
      <c r="AH2276" s="36"/>
      <c r="AI2276" s="36"/>
      <c r="AJ2276" s="36"/>
      <c r="AK2276" s="36"/>
      <c r="AL2276" s="36"/>
    </row>
    <row r="2277" spans="22:38" ht="12" x14ac:dyDescent="0.2">
      <c r="V2277" s="36"/>
      <c r="W2277" s="36"/>
      <c r="X2277" s="36"/>
      <c r="Y2277" s="36"/>
      <c r="Z2277" s="36"/>
      <c r="AA2277" s="36"/>
      <c r="AB2277" s="36"/>
      <c r="AC2277" s="36"/>
      <c r="AD2277" s="36"/>
      <c r="AE2277" s="36"/>
      <c r="AF2277" s="36"/>
      <c r="AG2277" s="36"/>
      <c r="AH2277" s="36"/>
      <c r="AI2277" s="36"/>
      <c r="AJ2277" s="36"/>
      <c r="AK2277" s="36"/>
      <c r="AL2277" s="36"/>
    </row>
    <row r="2278" spans="22:38" ht="12" x14ac:dyDescent="0.2">
      <c r="V2278" s="36"/>
      <c r="W2278" s="36"/>
      <c r="X2278" s="36"/>
      <c r="Y2278" s="36"/>
      <c r="Z2278" s="36"/>
      <c r="AA2278" s="36"/>
      <c r="AB2278" s="36"/>
      <c r="AC2278" s="36"/>
      <c r="AD2278" s="36"/>
      <c r="AE2278" s="36"/>
      <c r="AF2278" s="36"/>
      <c r="AG2278" s="36"/>
      <c r="AH2278" s="36"/>
      <c r="AI2278" s="36"/>
      <c r="AJ2278" s="36"/>
      <c r="AK2278" s="36"/>
      <c r="AL2278" s="36"/>
    </row>
    <row r="2279" spans="22:38" ht="12" x14ac:dyDescent="0.2">
      <c r="V2279" s="36"/>
      <c r="W2279" s="36"/>
      <c r="X2279" s="36"/>
      <c r="Y2279" s="36"/>
      <c r="Z2279" s="36"/>
      <c r="AA2279" s="36"/>
      <c r="AB2279" s="36"/>
      <c r="AC2279" s="36"/>
      <c r="AD2279" s="36"/>
      <c r="AE2279" s="36"/>
      <c r="AF2279" s="36"/>
      <c r="AG2279" s="36"/>
      <c r="AH2279" s="36"/>
      <c r="AI2279" s="36"/>
      <c r="AJ2279" s="36"/>
      <c r="AK2279" s="36"/>
      <c r="AL2279" s="36"/>
    </row>
    <row r="2280" spans="22:38" ht="12" x14ac:dyDescent="0.2">
      <c r="V2280" s="36"/>
      <c r="W2280" s="36"/>
      <c r="X2280" s="36"/>
      <c r="Y2280" s="36"/>
      <c r="Z2280" s="36"/>
      <c r="AA2280" s="36"/>
      <c r="AB2280" s="36"/>
      <c r="AC2280" s="36"/>
      <c r="AD2280" s="36"/>
      <c r="AE2280" s="36"/>
      <c r="AF2280" s="36"/>
      <c r="AG2280" s="36"/>
      <c r="AH2280" s="36"/>
      <c r="AI2280" s="36"/>
      <c r="AJ2280" s="36"/>
      <c r="AK2280" s="36"/>
      <c r="AL2280" s="36"/>
    </row>
    <row r="2281" spans="22:38" ht="12" x14ac:dyDescent="0.2">
      <c r="V2281" s="36"/>
      <c r="W2281" s="36"/>
      <c r="X2281" s="36"/>
      <c r="Y2281" s="36"/>
      <c r="Z2281" s="36"/>
      <c r="AA2281" s="36"/>
      <c r="AB2281" s="36"/>
      <c r="AC2281" s="36"/>
      <c r="AD2281" s="36"/>
      <c r="AE2281" s="36"/>
      <c r="AF2281" s="36"/>
      <c r="AG2281" s="36"/>
      <c r="AH2281" s="36"/>
      <c r="AI2281" s="36"/>
      <c r="AJ2281" s="36"/>
      <c r="AK2281" s="36"/>
      <c r="AL2281" s="36"/>
    </row>
    <row r="2282" spans="22:38" ht="12" x14ac:dyDescent="0.2">
      <c r="V2282" s="36"/>
      <c r="W2282" s="36"/>
      <c r="X2282" s="36"/>
      <c r="Y2282" s="36"/>
      <c r="Z2282" s="36"/>
      <c r="AA2282" s="36"/>
      <c r="AB2282" s="36"/>
      <c r="AC2282" s="36"/>
      <c r="AD2282" s="36"/>
      <c r="AE2282" s="36"/>
      <c r="AF2282" s="36"/>
      <c r="AG2282" s="36"/>
      <c r="AH2282" s="36"/>
      <c r="AI2282" s="36"/>
      <c r="AJ2282" s="36"/>
      <c r="AK2282" s="36"/>
      <c r="AL2282" s="36"/>
    </row>
    <row r="2283" spans="22:38" ht="12" x14ac:dyDescent="0.2">
      <c r="V2283" s="36"/>
      <c r="W2283" s="36"/>
      <c r="X2283" s="36"/>
      <c r="Y2283" s="36"/>
      <c r="Z2283" s="36"/>
      <c r="AA2283" s="36"/>
      <c r="AB2283" s="36"/>
      <c r="AC2283" s="36"/>
      <c r="AD2283" s="36"/>
      <c r="AE2283" s="36"/>
      <c r="AF2283" s="36"/>
      <c r="AG2283" s="36"/>
      <c r="AH2283" s="36"/>
      <c r="AI2283" s="36"/>
      <c r="AJ2283" s="36"/>
      <c r="AK2283" s="36"/>
      <c r="AL2283" s="36"/>
    </row>
    <row r="2284" spans="22:38" ht="12" x14ac:dyDescent="0.2">
      <c r="V2284" s="36"/>
      <c r="W2284" s="36"/>
      <c r="X2284" s="36"/>
      <c r="Y2284" s="36"/>
      <c r="Z2284" s="36"/>
      <c r="AA2284" s="36"/>
      <c r="AB2284" s="36"/>
      <c r="AC2284" s="36"/>
      <c r="AD2284" s="36"/>
      <c r="AE2284" s="36"/>
      <c r="AF2284" s="36"/>
      <c r="AG2284" s="36"/>
      <c r="AH2284" s="36"/>
      <c r="AI2284" s="36"/>
      <c r="AJ2284" s="36"/>
      <c r="AK2284" s="36"/>
      <c r="AL2284" s="36"/>
    </row>
    <row r="2285" spans="22:38" ht="12" x14ac:dyDescent="0.2">
      <c r="V2285" s="36"/>
      <c r="W2285" s="36"/>
      <c r="X2285" s="36"/>
      <c r="Y2285" s="36"/>
      <c r="Z2285" s="36"/>
      <c r="AA2285" s="36"/>
      <c r="AB2285" s="36"/>
      <c r="AC2285" s="36"/>
      <c r="AD2285" s="36"/>
      <c r="AE2285" s="36"/>
      <c r="AF2285" s="36"/>
      <c r="AG2285" s="36"/>
      <c r="AH2285" s="36"/>
      <c r="AI2285" s="36"/>
      <c r="AJ2285" s="36"/>
      <c r="AK2285" s="36"/>
      <c r="AL2285" s="36"/>
    </row>
    <row r="2286" spans="22:38" ht="12" x14ac:dyDescent="0.2">
      <c r="V2286" s="36"/>
      <c r="W2286" s="36"/>
      <c r="X2286" s="36"/>
      <c r="Y2286" s="36"/>
      <c r="Z2286" s="36"/>
      <c r="AA2286" s="36"/>
      <c r="AB2286" s="36"/>
      <c r="AC2286" s="36"/>
      <c r="AD2286" s="36"/>
      <c r="AE2286" s="36"/>
      <c r="AF2286" s="36"/>
      <c r="AG2286" s="36"/>
      <c r="AH2286" s="36"/>
      <c r="AI2286" s="36"/>
      <c r="AJ2286" s="36"/>
      <c r="AK2286" s="36"/>
      <c r="AL2286" s="36"/>
    </row>
    <row r="2287" spans="22:38" ht="12" x14ac:dyDescent="0.2">
      <c r="V2287" s="36"/>
      <c r="W2287" s="36"/>
      <c r="X2287" s="36"/>
      <c r="Y2287" s="36"/>
      <c r="Z2287" s="36"/>
      <c r="AA2287" s="36"/>
      <c r="AB2287" s="36"/>
      <c r="AC2287" s="36"/>
      <c r="AD2287" s="36"/>
      <c r="AE2287" s="36"/>
      <c r="AF2287" s="36"/>
      <c r="AG2287" s="36"/>
      <c r="AH2287" s="36"/>
      <c r="AI2287" s="36"/>
      <c r="AJ2287" s="36"/>
      <c r="AK2287" s="36"/>
      <c r="AL2287" s="36"/>
    </row>
    <row r="2288" spans="22:38" ht="12" x14ac:dyDescent="0.2">
      <c r="V2288" s="36"/>
      <c r="W2288" s="36"/>
      <c r="X2288" s="36"/>
      <c r="Y2288" s="36"/>
      <c r="Z2288" s="36"/>
      <c r="AA2288" s="36"/>
      <c r="AB2288" s="36"/>
      <c r="AC2288" s="36"/>
      <c r="AD2288" s="36"/>
      <c r="AE2288" s="36"/>
      <c r="AF2288" s="36"/>
      <c r="AG2288" s="36"/>
      <c r="AH2288" s="36"/>
      <c r="AI2288" s="36"/>
      <c r="AJ2288" s="36"/>
      <c r="AK2288" s="36"/>
      <c r="AL2288" s="36"/>
    </row>
    <row r="2289" spans="22:38" ht="12" x14ac:dyDescent="0.2">
      <c r="V2289" s="36"/>
      <c r="W2289" s="36"/>
      <c r="X2289" s="36"/>
      <c r="Y2289" s="36"/>
      <c r="Z2289" s="36"/>
      <c r="AA2289" s="36"/>
      <c r="AB2289" s="36"/>
      <c r="AC2289" s="36"/>
      <c r="AD2289" s="36"/>
      <c r="AE2289" s="36"/>
      <c r="AF2289" s="36"/>
      <c r="AG2289" s="36"/>
      <c r="AH2289" s="36"/>
      <c r="AI2289" s="36"/>
      <c r="AJ2289" s="36"/>
      <c r="AK2289" s="36"/>
      <c r="AL2289" s="36"/>
    </row>
    <row r="2290" spans="22:38" ht="12" x14ac:dyDescent="0.2">
      <c r="V2290" s="36"/>
      <c r="W2290" s="36"/>
      <c r="X2290" s="36"/>
      <c r="Y2290" s="36"/>
      <c r="Z2290" s="36"/>
      <c r="AA2290" s="36"/>
      <c r="AB2290" s="36"/>
      <c r="AC2290" s="36"/>
      <c r="AD2290" s="36"/>
      <c r="AE2290" s="36"/>
      <c r="AF2290" s="36"/>
      <c r="AG2290" s="36"/>
      <c r="AH2290" s="36"/>
      <c r="AI2290" s="36"/>
      <c r="AJ2290" s="36"/>
      <c r="AK2290" s="36"/>
      <c r="AL2290" s="36"/>
    </row>
    <row r="2291" spans="22:38" ht="12" x14ac:dyDescent="0.2">
      <c r="V2291" s="36"/>
      <c r="W2291" s="36"/>
      <c r="X2291" s="36"/>
      <c r="Y2291" s="36"/>
      <c r="Z2291" s="36"/>
      <c r="AA2291" s="36"/>
      <c r="AB2291" s="36"/>
      <c r="AC2291" s="36"/>
      <c r="AD2291" s="36"/>
      <c r="AE2291" s="36"/>
      <c r="AF2291" s="36"/>
      <c r="AG2291" s="36"/>
      <c r="AH2291" s="36"/>
      <c r="AI2291" s="36"/>
      <c r="AJ2291" s="36"/>
      <c r="AK2291" s="36"/>
      <c r="AL2291" s="36"/>
    </row>
    <row r="2292" spans="22:38" ht="12" x14ac:dyDescent="0.2">
      <c r="V2292" s="36"/>
      <c r="W2292" s="36"/>
      <c r="X2292" s="36"/>
      <c r="Y2292" s="36"/>
      <c r="Z2292" s="36"/>
      <c r="AA2292" s="36"/>
      <c r="AB2292" s="36"/>
      <c r="AC2292" s="36"/>
      <c r="AD2292" s="36"/>
      <c r="AE2292" s="36"/>
      <c r="AF2292" s="36"/>
      <c r="AG2292" s="36"/>
      <c r="AH2292" s="36"/>
      <c r="AI2292" s="36"/>
      <c r="AJ2292" s="36"/>
      <c r="AK2292" s="36"/>
      <c r="AL2292" s="36"/>
    </row>
    <row r="2293" spans="22:38" ht="12" x14ac:dyDescent="0.2">
      <c r="V2293" s="36"/>
      <c r="W2293" s="36"/>
      <c r="X2293" s="36"/>
      <c r="Y2293" s="36"/>
      <c r="Z2293" s="36"/>
      <c r="AA2293" s="36"/>
      <c r="AB2293" s="36"/>
      <c r="AC2293" s="36"/>
      <c r="AD2293" s="36"/>
      <c r="AE2293" s="36"/>
      <c r="AF2293" s="36"/>
      <c r="AG2293" s="36"/>
      <c r="AH2293" s="36"/>
      <c r="AI2293" s="36"/>
      <c r="AJ2293" s="36"/>
      <c r="AK2293" s="36"/>
      <c r="AL2293" s="36"/>
    </row>
    <row r="2294" spans="22:38" ht="12" x14ac:dyDescent="0.2">
      <c r="V2294" s="36"/>
      <c r="W2294" s="36"/>
      <c r="X2294" s="36"/>
      <c r="Y2294" s="36"/>
      <c r="Z2294" s="36"/>
      <c r="AA2294" s="36"/>
      <c r="AB2294" s="36"/>
      <c r="AC2294" s="36"/>
      <c r="AD2294" s="36"/>
      <c r="AE2294" s="36"/>
      <c r="AF2294" s="36"/>
      <c r="AG2294" s="36"/>
      <c r="AH2294" s="36"/>
      <c r="AI2294" s="36"/>
      <c r="AJ2294" s="36"/>
      <c r="AK2294" s="36"/>
      <c r="AL2294" s="36"/>
    </row>
    <row r="2295" spans="22:38" ht="12" x14ac:dyDescent="0.2">
      <c r="V2295" s="36"/>
      <c r="W2295" s="36"/>
      <c r="X2295" s="36"/>
      <c r="Y2295" s="36"/>
      <c r="Z2295" s="36"/>
      <c r="AA2295" s="36"/>
      <c r="AB2295" s="36"/>
      <c r="AC2295" s="36"/>
      <c r="AD2295" s="36"/>
      <c r="AE2295" s="36"/>
      <c r="AF2295" s="36"/>
      <c r="AG2295" s="36"/>
      <c r="AH2295" s="36"/>
      <c r="AI2295" s="36"/>
      <c r="AJ2295" s="36"/>
      <c r="AK2295" s="36"/>
      <c r="AL2295" s="36"/>
    </row>
    <row r="2296" spans="22:38" ht="12" x14ac:dyDescent="0.2">
      <c r="V2296" s="36"/>
      <c r="W2296" s="36"/>
      <c r="X2296" s="36"/>
      <c r="Y2296" s="36"/>
      <c r="Z2296" s="36"/>
      <c r="AA2296" s="36"/>
      <c r="AB2296" s="36"/>
      <c r="AC2296" s="36"/>
      <c r="AD2296" s="36"/>
      <c r="AE2296" s="36"/>
      <c r="AF2296" s="36"/>
      <c r="AG2296" s="36"/>
      <c r="AH2296" s="36"/>
      <c r="AI2296" s="36"/>
      <c r="AJ2296" s="36"/>
      <c r="AK2296" s="36"/>
      <c r="AL2296" s="36"/>
    </row>
    <row r="2297" spans="22:38" ht="12" x14ac:dyDescent="0.2">
      <c r="V2297" s="36"/>
      <c r="W2297" s="36"/>
      <c r="X2297" s="36"/>
      <c r="Y2297" s="36"/>
      <c r="Z2297" s="36"/>
      <c r="AA2297" s="36"/>
      <c r="AB2297" s="36"/>
      <c r="AC2297" s="36"/>
      <c r="AD2297" s="36"/>
      <c r="AE2297" s="36"/>
      <c r="AF2297" s="36"/>
      <c r="AG2297" s="36"/>
      <c r="AH2297" s="36"/>
      <c r="AI2297" s="36"/>
      <c r="AJ2297" s="36"/>
      <c r="AK2297" s="36"/>
      <c r="AL2297" s="36"/>
    </row>
    <row r="2298" spans="22:38" ht="12" x14ac:dyDescent="0.2">
      <c r="V2298" s="36"/>
      <c r="W2298" s="36"/>
      <c r="X2298" s="36"/>
      <c r="Y2298" s="36"/>
      <c r="Z2298" s="36"/>
      <c r="AA2298" s="36"/>
      <c r="AB2298" s="36"/>
      <c r="AC2298" s="36"/>
      <c r="AD2298" s="36"/>
      <c r="AE2298" s="36"/>
      <c r="AF2298" s="36"/>
      <c r="AG2298" s="36"/>
      <c r="AH2298" s="36"/>
      <c r="AI2298" s="36"/>
      <c r="AJ2298" s="36"/>
      <c r="AK2298" s="36"/>
      <c r="AL2298" s="36"/>
    </row>
    <row r="2299" spans="22:38" ht="12" x14ac:dyDescent="0.2">
      <c r="V2299" s="36"/>
      <c r="W2299" s="36"/>
      <c r="X2299" s="36"/>
      <c r="Y2299" s="36"/>
      <c r="Z2299" s="36"/>
      <c r="AA2299" s="36"/>
      <c r="AB2299" s="36"/>
      <c r="AC2299" s="36"/>
      <c r="AD2299" s="36"/>
      <c r="AE2299" s="36"/>
      <c r="AF2299" s="36"/>
      <c r="AG2299" s="36"/>
      <c r="AH2299" s="36"/>
      <c r="AI2299" s="36"/>
      <c r="AJ2299" s="36"/>
      <c r="AK2299" s="36"/>
      <c r="AL2299" s="36"/>
    </row>
    <row r="2300" spans="22:38" ht="12" x14ac:dyDescent="0.2">
      <c r="V2300" s="36"/>
      <c r="W2300" s="36"/>
      <c r="X2300" s="36"/>
      <c r="Y2300" s="36"/>
      <c r="Z2300" s="36"/>
      <c r="AA2300" s="36"/>
      <c r="AB2300" s="36"/>
      <c r="AC2300" s="36"/>
      <c r="AD2300" s="36"/>
      <c r="AE2300" s="36"/>
      <c r="AF2300" s="36"/>
      <c r="AG2300" s="36"/>
      <c r="AH2300" s="36"/>
      <c r="AI2300" s="36"/>
      <c r="AJ2300" s="36"/>
      <c r="AK2300" s="36"/>
      <c r="AL2300" s="36"/>
    </row>
    <row r="2301" spans="22:38" ht="12" x14ac:dyDescent="0.2">
      <c r="V2301" s="36"/>
      <c r="W2301" s="36"/>
      <c r="X2301" s="36"/>
      <c r="Y2301" s="36"/>
      <c r="Z2301" s="36"/>
      <c r="AA2301" s="36"/>
      <c r="AB2301" s="36"/>
      <c r="AC2301" s="36"/>
      <c r="AD2301" s="36"/>
      <c r="AE2301" s="36"/>
      <c r="AF2301" s="36"/>
      <c r="AG2301" s="36"/>
      <c r="AH2301" s="36"/>
      <c r="AI2301" s="36"/>
      <c r="AJ2301" s="36"/>
      <c r="AK2301" s="36"/>
      <c r="AL2301" s="36"/>
    </row>
    <row r="2302" spans="22:38" ht="12" x14ac:dyDescent="0.2">
      <c r="V2302" s="36"/>
      <c r="W2302" s="36"/>
      <c r="X2302" s="36"/>
      <c r="Y2302" s="36"/>
      <c r="Z2302" s="36"/>
      <c r="AA2302" s="36"/>
      <c r="AB2302" s="36"/>
      <c r="AC2302" s="36"/>
      <c r="AD2302" s="36"/>
      <c r="AE2302" s="36"/>
      <c r="AF2302" s="36"/>
      <c r="AG2302" s="36"/>
      <c r="AH2302" s="36"/>
      <c r="AI2302" s="36"/>
      <c r="AJ2302" s="36"/>
      <c r="AK2302" s="36"/>
      <c r="AL2302" s="36"/>
    </row>
    <row r="2303" spans="22:38" ht="12" x14ac:dyDescent="0.2">
      <c r="V2303" s="36"/>
      <c r="W2303" s="36"/>
      <c r="X2303" s="36"/>
      <c r="Y2303" s="36"/>
      <c r="Z2303" s="36"/>
      <c r="AA2303" s="36"/>
      <c r="AB2303" s="36"/>
      <c r="AC2303" s="36"/>
      <c r="AD2303" s="36"/>
      <c r="AE2303" s="36"/>
      <c r="AF2303" s="36"/>
      <c r="AG2303" s="36"/>
      <c r="AH2303" s="36"/>
      <c r="AI2303" s="36"/>
      <c r="AJ2303" s="36"/>
      <c r="AK2303" s="36"/>
      <c r="AL2303" s="36"/>
    </row>
    <row r="2304" spans="22:38" ht="12" x14ac:dyDescent="0.2">
      <c r="V2304" s="36"/>
      <c r="W2304" s="36"/>
      <c r="X2304" s="36"/>
      <c r="Y2304" s="36"/>
      <c r="Z2304" s="36"/>
      <c r="AA2304" s="36"/>
      <c r="AB2304" s="36"/>
      <c r="AC2304" s="36"/>
      <c r="AD2304" s="36"/>
      <c r="AE2304" s="36"/>
      <c r="AF2304" s="36"/>
      <c r="AG2304" s="36"/>
      <c r="AH2304" s="36"/>
      <c r="AI2304" s="36"/>
      <c r="AJ2304" s="36"/>
      <c r="AK2304" s="36"/>
      <c r="AL2304" s="36"/>
    </row>
    <row r="2305" spans="22:38" ht="12" x14ac:dyDescent="0.2">
      <c r="V2305" s="36"/>
      <c r="W2305" s="36"/>
      <c r="X2305" s="36"/>
      <c r="Y2305" s="36"/>
      <c r="Z2305" s="36"/>
      <c r="AA2305" s="36"/>
      <c r="AB2305" s="36"/>
      <c r="AC2305" s="36"/>
      <c r="AD2305" s="36"/>
      <c r="AE2305" s="36"/>
      <c r="AF2305" s="36"/>
      <c r="AG2305" s="36"/>
      <c r="AH2305" s="36"/>
      <c r="AI2305" s="36"/>
      <c r="AJ2305" s="36"/>
      <c r="AK2305" s="36"/>
      <c r="AL2305" s="36"/>
    </row>
    <row r="2306" spans="22:38" ht="12" x14ac:dyDescent="0.2">
      <c r="V2306" s="36"/>
      <c r="W2306" s="36"/>
      <c r="X2306" s="36"/>
      <c r="Y2306" s="36"/>
      <c r="Z2306" s="36"/>
      <c r="AA2306" s="36"/>
      <c r="AB2306" s="36"/>
      <c r="AC2306" s="36"/>
      <c r="AD2306" s="36"/>
      <c r="AE2306" s="36"/>
      <c r="AF2306" s="36"/>
      <c r="AG2306" s="36"/>
      <c r="AH2306" s="36"/>
      <c r="AI2306" s="36"/>
      <c r="AJ2306" s="36"/>
      <c r="AK2306" s="36"/>
      <c r="AL2306" s="36"/>
    </row>
    <row r="2307" spans="22:38" ht="12" x14ac:dyDescent="0.2">
      <c r="V2307" s="36"/>
      <c r="W2307" s="36"/>
      <c r="X2307" s="36"/>
      <c r="Y2307" s="36"/>
      <c r="Z2307" s="36"/>
      <c r="AA2307" s="36"/>
      <c r="AB2307" s="36"/>
      <c r="AC2307" s="36"/>
      <c r="AD2307" s="36"/>
      <c r="AE2307" s="36"/>
      <c r="AF2307" s="36"/>
      <c r="AG2307" s="36"/>
      <c r="AH2307" s="36"/>
      <c r="AI2307" s="36"/>
      <c r="AJ2307" s="36"/>
      <c r="AK2307" s="36"/>
      <c r="AL2307" s="36"/>
    </row>
    <row r="2308" spans="22:38" ht="12" x14ac:dyDescent="0.2">
      <c r="V2308" s="36"/>
      <c r="W2308" s="36"/>
      <c r="X2308" s="36"/>
      <c r="Y2308" s="36"/>
      <c r="Z2308" s="36"/>
      <c r="AA2308" s="36"/>
      <c r="AB2308" s="36"/>
      <c r="AC2308" s="36"/>
      <c r="AD2308" s="36"/>
      <c r="AE2308" s="36"/>
      <c r="AF2308" s="36"/>
      <c r="AG2308" s="36"/>
      <c r="AH2308" s="36"/>
      <c r="AI2308" s="36"/>
      <c r="AJ2308" s="36"/>
      <c r="AK2308" s="36"/>
      <c r="AL2308" s="36"/>
    </row>
    <row r="2309" spans="22:38" ht="12" x14ac:dyDescent="0.2">
      <c r="V2309" s="36"/>
      <c r="W2309" s="36"/>
      <c r="X2309" s="36"/>
      <c r="Y2309" s="36"/>
      <c r="Z2309" s="36"/>
      <c r="AA2309" s="36"/>
      <c r="AB2309" s="36"/>
      <c r="AC2309" s="36"/>
      <c r="AD2309" s="36"/>
      <c r="AE2309" s="36"/>
      <c r="AF2309" s="36"/>
      <c r="AG2309" s="36"/>
      <c r="AH2309" s="36"/>
      <c r="AI2309" s="36"/>
      <c r="AJ2309" s="36"/>
      <c r="AK2309" s="36"/>
      <c r="AL2309" s="36"/>
    </row>
    <row r="2310" spans="22:38" ht="12" x14ac:dyDescent="0.2">
      <c r="V2310" s="36"/>
      <c r="W2310" s="36"/>
      <c r="X2310" s="36"/>
      <c r="Y2310" s="36"/>
      <c r="Z2310" s="36"/>
      <c r="AA2310" s="36"/>
      <c r="AB2310" s="36"/>
      <c r="AC2310" s="36"/>
      <c r="AD2310" s="36"/>
      <c r="AE2310" s="36"/>
      <c r="AF2310" s="36"/>
      <c r="AG2310" s="36"/>
      <c r="AH2310" s="36"/>
      <c r="AI2310" s="36"/>
      <c r="AJ2310" s="36"/>
      <c r="AK2310" s="36"/>
      <c r="AL2310" s="36"/>
    </row>
    <row r="2311" spans="22:38" ht="12" x14ac:dyDescent="0.2">
      <c r="V2311" s="36"/>
      <c r="W2311" s="36"/>
      <c r="X2311" s="36"/>
      <c r="Y2311" s="36"/>
      <c r="Z2311" s="36"/>
      <c r="AA2311" s="36"/>
      <c r="AB2311" s="36"/>
      <c r="AC2311" s="36"/>
      <c r="AD2311" s="36"/>
      <c r="AE2311" s="36"/>
      <c r="AF2311" s="36"/>
      <c r="AG2311" s="36"/>
      <c r="AH2311" s="36"/>
      <c r="AI2311" s="36"/>
      <c r="AJ2311" s="36"/>
      <c r="AK2311" s="36"/>
      <c r="AL2311" s="36"/>
    </row>
    <row r="2312" spans="22:38" ht="12" x14ac:dyDescent="0.2">
      <c r="V2312" s="36"/>
      <c r="W2312" s="36"/>
      <c r="X2312" s="36"/>
      <c r="Y2312" s="36"/>
      <c r="Z2312" s="36"/>
      <c r="AA2312" s="36"/>
      <c r="AB2312" s="36"/>
      <c r="AC2312" s="36"/>
      <c r="AD2312" s="36"/>
      <c r="AE2312" s="36"/>
      <c r="AF2312" s="36"/>
      <c r="AG2312" s="36"/>
      <c r="AH2312" s="36"/>
      <c r="AI2312" s="36"/>
      <c r="AJ2312" s="36"/>
      <c r="AK2312" s="36"/>
      <c r="AL2312" s="36"/>
    </row>
    <row r="2313" spans="22:38" ht="12" x14ac:dyDescent="0.2">
      <c r="V2313" s="36"/>
      <c r="W2313" s="36"/>
      <c r="X2313" s="36"/>
      <c r="Y2313" s="36"/>
      <c r="Z2313" s="36"/>
      <c r="AA2313" s="36"/>
      <c r="AB2313" s="36"/>
      <c r="AC2313" s="36"/>
      <c r="AD2313" s="36"/>
      <c r="AE2313" s="36"/>
      <c r="AF2313" s="36"/>
      <c r="AG2313" s="36"/>
      <c r="AH2313" s="36"/>
      <c r="AI2313" s="36"/>
      <c r="AJ2313" s="36"/>
      <c r="AK2313" s="36"/>
      <c r="AL2313" s="36"/>
    </row>
    <row r="2314" spans="22:38" ht="12" x14ac:dyDescent="0.2">
      <c r="V2314" s="36"/>
      <c r="W2314" s="36"/>
      <c r="X2314" s="36"/>
      <c r="Y2314" s="36"/>
      <c r="Z2314" s="36"/>
      <c r="AA2314" s="36"/>
      <c r="AB2314" s="36"/>
      <c r="AC2314" s="36"/>
      <c r="AD2314" s="36"/>
      <c r="AE2314" s="36"/>
      <c r="AF2314" s="36"/>
      <c r="AG2314" s="36"/>
      <c r="AH2314" s="36"/>
      <c r="AI2314" s="36"/>
      <c r="AJ2314" s="36"/>
      <c r="AK2314" s="36"/>
      <c r="AL2314" s="36"/>
    </row>
    <row r="2315" spans="22:38" ht="12" x14ac:dyDescent="0.2">
      <c r="V2315" s="36"/>
      <c r="W2315" s="36"/>
      <c r="X2315" s="36"/>
      <c r="Y2315" s="36"/>
      <c r="Z2315" s="36"/>
      <c r="AA2315" s="36"/>
      <c r="AB2315" s="36"/>
      <c r="AC2315" s="36"/>
      <c r="AD2315" s="36"/>
      <c r="AE2315" s="36"/>
      <c r="AF2315" s="36"/>
      <c r="AG2315" s="36"/>
      <c r="AH2315" s="36"/>
      <c r="AI2315" s="36"/>
      <c r="AJ2315" s="36"/>
      <c r="AK2315" s="36"/>
      <c r="AL2315" s="36"/>
    </row>
    <row r="2316" spans="22:38" ht="12" x14ac:dyDescent="0.2">
      <c r="V2316" s="36"/>
      <c r="W2316" s="36"/>
      <c r="X2316" s="36"/>
      <c r="Y2316" s="36"/>
      <c r="Z2316" s="36"/>
      <c r="AA2316" s="36"/>
      <c r="AB2316" s="36"/>
      <c r="AC2316" s="36"/>
      <c r="AD2316" s="36"/>
      <c r="AE2316" s="36"/>
      <c r="AF2316" s="36"/>
      <c r="AG2316" s="36"/>
      <c r="AH2316" s="36"/>
      <c r="AI2316" s="36"/>
      <c r="AJ2316" s="36"/>
      <c r="AK2316" s="36"/>
      <c r="AL2316" s="36"/>
    </row>
    <row r="2317" spans="22:38" ht="12" x14ac:dyDescent="0.2">
      <c r="V2317" s="36"/>
      <c r="W2317" s="36"/>
      <c r="X2317" s="36"/>
      <c r="Y2317" s="36"/>
      <c r="Z2317" s="36"/>
      <c r="AA2317" s="36"/>
      <c r="AB2317" s="36"/>
      <c r="AC2317" s="36"/>
      <c r="AD2317" s="36"/>
      <c r="AE2317" s="36"/>
      <c r="AF2317" s="36"/>
      <c r="AG2317" s="36"/>
      <c r="AH2317" s="36"/>
      <c r="AI2317" s="36"/>
      <c r="AJ2317" s="36"/>
      <c r="AK2317" s="36"/>
      <c r="AL2317" s="36"/>
    </row>
    <row r="2318" spans="22:38" ht="12" x14ac:dyDescent="0.2">
      <c r="V2318" s="36"/>
      <c r="W2318" s="36"/>
      <c r="X2318" s="36"/>
      <c r="Y2318" s="36"/>
      <c r="Z2318" s="36"/>
      <c r="AA2318" s="36"/>
      <c r="AB2318" s="36"/>
      <c r="AC2318" s="36"/>
      <c r="AD2318" s="36"/>
      <c r="AE2318" s="36"/>
      <c r="AF2318" s="36"/>
      <c r="AG2318" s="36"/>
      <c r="AH2318" s="36"/>
      <c r="AI2318" s="36"/>
      <c r="AJ2318" s="36"/>
      <c r="AK2318" s="36"/>
      <c r="AL2318" s="36"/>
    </row>
    <row r="2319" spans="22:38" ht="12" x14ac:dyDescent="0.2">
      <c r="V2319" s="36"/>
      <c r="W2319" s="36"/>
      <c r="X2319" s="36"/>
      <c r="Y2319" s="36"/>
      <c r="Z2319" s="36"/>
      <c r="AA2319" s="36"/>
      <c r="AB2319" s="36"/>
      <c r="AC2319" s="36"/>
      <c r="AD2319" s="36"/>
      <c r="AE2319" s="36"/>
      <c r="AF2319" s="36"/>
      <c r="AG2319" s="36"/>
      <c r="AH2319" s="36"/>
      <c r="AI2319" s="36"/>
      <c r="AJ2319" s="36"/>
      <c r="AK2319" s="36"/>
      <c r="AL2319" s="36"/>
    </row>
    <row r="2320" spans="22:38" ht="12" x14ac:dyDescent="0.2">
      <c r="V2320" s="36"/>
      <c r="W2320" s="36"/>
      <c r="X2320" s="36"/>
      <c r="Y2320" s="36"/>
      <c r="Z2320" s="36"/>
      <c r="AA2320" s="36"/>
      <c r="AB2320" s="36"/>
      <c r="AC2320" s="36"/>
      <c r="AD2320" s="36"/>
      <c r="AE2320" s="36"/>
      <c r="AF2320" s="36"/>
      <c r="AG2320" s="36"/>
      <c r="AH2320" s="36"/>
      <c r="AI2320" s="36"/>
      <c r="AJ2320" s="36"/>
      <c r="AK2320" s="36"/>
      <c r="AL2320" s="36"/>
    </row>
    <row r="2321" spans="22:38" ht="12" x14ac:dyDescent="0.2">
      <c r="V2321" s="36"/>
      <c r="W2321" s="36"/>
      <c r="X2321" s="36"/>
      <c r="Y2321" s="36"/>
      <c r="Z2321" s="36"/>
      <c r="AA2321" s="36"/>
      <c r="AB2321" s="36"/>
      <c r="AC2321" s="36"/>
      <c r="AD2321" s="36"/>
      <c r="AE2321" s="36"/>
      <c r="AF2321" s="36"/>
      <c r="AG2321" s="36"/>
      <c r="AH2321" s="36"/>
      <c r="AI2321" s="36"/>
      <c r="AJ2321" s="36"/>
      <c r="AK2321" s="36"/>
      <c r="AL2321" s="36"/>
    </row>
    <row r="2322" spans="22:38" ht="12" x14ac:dyDescent="0.2">
      <c r="V2322" s="36"/>
      <c r="W2322" s="36"/>
      <c r="X2322" s="36"/>
      <c r="Y2322" s="36"/>
      <c r="Z2322" s="36"/>
      <c r="AA2322" s="36"/>
      <c r="AB2322" s="36"/>
      <c r="AC2322" s="36"/>
      <c r="AD2322" s="36"/>
      <c r="AE2322" s="36"/>
      <c r="AF2322" s="36"/>
      <c r="AG2322" s="36"/>
      <c r="AH2322" s="36"/>
      <c r="AI2322" s="36"/>
      <c r="AJ2322" s="36"/>
      <c r="AK2322" s="36"/>
      <c r="AL2322" s="36"/>
    </row>
    <row r="2323" spans="22:38" ht="12" x14ac:dyDescent="0.2">
      <c r="V2323" s="36"/>
      <c r="W2323" s="36"/>
      <c r="X2323" s="36"/>
      <c r="Y2323" s="36"/>
      <c r="Z2323" s="36"/>
      <c r="AA2323" s="36"/>
      <c r="AB2323" s="36"/>
      <c r="AC2323" s="36"/>
      <c r="AD2323" s="36"/>
      <c r="AE2323" s="36"/>
      <c r="AF2323" s="36"/>
      <c r="AG2323" s="36"/>
      <c r="AH2323" s="36"/>
      <c r="AI2323" s="36"/>
      <c r="AJ2323" s="36"/>
      <c r="AK2323" s="36"/>
      <c r="AL2323" s="36"/>
    </row>
    <row r="2324" spans="22:38" ht="12" x14ac:dyDescent="0.2">
      <c r="V2324" s="36"/>
      <c r="W2324" s="36"/>
      <c r="X2324" s="36"/>
      <c r="Y2324" s="36"/>
      <c r="Z2324" s="36"/>
      <c r="AA2324" s="36"/>
      <c r="AB2324" s="36"/>
      <c r="AC2324" s="36"/>
      <c r="AD2324" s="36"/>
      <c r="AE2324" s="36"/>
      <c r="AF2324" s="36"/>
      <c r="AG2324" s="36"/>
      <c r="AH2324" s="36"/>
      <c r="AI2324" s="36"/>
      <c r="AJ2324" s="36"/>
      <c r="AK2324" s="36"/>
      <c r="AL2324" s="36"/>
    </row>
    <row r="2325" spans="22:38" ht="12" x14ac:dyDescent="0.2">
      <c r="V2325" s="36"/>
      <c r="W2325" s="36"/>
      <c r="X2325" s="36"/>
      <c r="Y2325" s="36"/>
      <c r="Z2325" s="36"/>
      <c r="AA2325" s="36"/>
      <c r="AB2325" s="36"/>
      <c r="AC2325" s="36"/>
      <c r="AD2325" s="36"/>
      <c r="AE2325" s="36"/>
      <c r="AF2325" s="36"/>
      <c r="AG2325" s="36"/>
      <c r="AH2325" s="36"/>
      <c r="AI2325" s="36"/>
      <c r="AJ2325" s="36"/>
      <c r="AK2325" s="36"/>
      <c r="AL2325" s="36"/>
    </row>
    <row r="2326" spans="22:38" ht="12" x14ac:dyDescent="0.2">
      <c r="V2326" s="36"/>
      <c r="W2326" s="36"/>
      <c r="X2326" s="36"/>
      <c r="Y2326" s="36"/>
      <c r="Z2326" s="36"/>
      <c r="AA2326" s="36"/>
      <c r="AB2326" s="36"/>
      <c r="AC2326" s="36"/>
      <c r="AD2326" s="36"/>
      <c r="AE2326" s="36"/>
      <c r="AF2326" s="36"/>
      <c r="AG2326" s="36"/>
      <c r="AH2326" s="36"/>
      <c r="AI2326" s="36"/>
      <c r="AJ2326" s="36"/>
      <c r="AK2326" s="36"/>
      <c r="AL2326" s="36"/>
    </row>
    <row r="2327" spans="22:38" ht="12" x14ac:dyDescent="0.2">
      <c r="V2327" s="36"/>
      <c r="W2327" s="36"/>
      <c r="X2327" s="36"/>
      <c r="Y2327" s="36"/>
      <c r="Z2327" s="36"/>
      <c r="AA2327" s="36"/>
      <c r="AB2327" s="36"/>
      <c r="AC2327" s="36"/>
      <c r="AD2327" s="36"/>
      <c r="AE2327" s="36"/>
      <c r="AF2327" s="36"/>
      <c r="AG2327" s="36"/>
      <c r="AH2327" s="36"/>
      <c r="AI2327" s="36"/>
      <c r="AJ2327" s="36"/>
      <c r="AK2327" s="36"/>
      <c r="AL2327" s="36"/>
    </row>
    <row r="2328" spans="22:38" ht="12" x14ac:dyDescent="0.2">
      <c r="V2328" s="36"/>
      <c r="W2328" s="36"/>
      <c r="X2328" s="36"/>
      <c r="Y2328" s="36"/>
      <c r="Z2328" s="36"/>
      <c r="AA2328" s="36"/>
      <c r="AB2328" s="36"/>
      <c r="AC2328" s="36"/>
      <c r="AD2328" s="36"/>
      <c r="AE2328" s="36"/>
      <c r="AF2328" s="36"/>
      <c r="AG2328" s="36"/>
      <c r="AH2328" s="36"/>
      <c r="AI2328" s="36"/>
      <c r="AJ2328" s="36"/>
      <c r="AK2328" s="36"/>
      <c r="AL2328" s="36"/>
    </row>
    <row r="2329" spans="22:38" ht="12" x14ac:dyDescent="0.2">
      <c r="V2329" s="36"/>
      <c r="W2329" s="36"/>
      <c r="X2329" s="36"/>
      <c r="Y2329" s="36"/>
      <c r="Z2329" s="36"/>
      <c r="AA2329" s="36"/>
      <c r="AB2329" s="36"/>
      <c r="AC2329" s="36"/>
      <c r="AD2329" s="36"/>
      <c r="AE2329" s="36"/>
      <c r="AF2329" s="36"/>
      <c r="AG2329" s="36"/>
      <c r="AH2329" s="36"/>
      <c r="AI2329" s="36"/>
      <c r="AJ2329" s="36"/>
      <c r="AK2329" s="36"/>
      <c r="AL2329" s="36"/>
    </row>
    <row r="2330" spans="22:38" ht="12" x14ac:dyDescent="0.2">
      <c r="V2330" s="36"/>
      <c r="W2330" s="36"/>
      <c r="X2330" s="36"/>
      <c r="Y2330" s="36"/>
      <c r="Z2330" s="36"/>
      <c r="AA2330" s="36"/>
      <c r="AB2330" s="36"/>
      <c r="AC2330" s="36"/>
      <c r="AD2330" s="36"/>
      <c r="AE2330" s="36"/>
      <c r="AF2330" s="36"/>
      <c r="AG2330" s="36"/>
      <c r="AH2330" s="36"/>
      <c r="AI2330" s="36"/>
      <c r="AJ2330" s="36"/>
      <c r="AK2330" s="36"/>
      <c r="AL2330" s="36"/>
    </row>
    <row r="2331" spans="22:38" ht="12" x14ac:dyDescent="0.2">
      <c r="V2331" s="36"/>
      <c r="W2331" s="36"/>
      <c r="X2331" s="36"/>
      <c r="Y2331" s="36"/>
      <c r="Z2331" s="36"/>
      <c r="AA2331" s="36"/>
      <c r="AB2331" s="36"/>
      <c r="AC2331" s="36"/>
      <c r="AD2331" s="36"/>
      <c r="AE2331" s="36"/>
      <c r="AF2331" s="36"/>
      <c r="AG2331" s="36"/>
      <c r="AH2331" s="36"/>
      <c r="AI2331" s="36"/>
      <c r="AJ2331" s="36"/>
      <c r="AK2331" s="36"/>
      <c r="AL2331" s="36"/>
    </row>
    <row r="2332" spans="22:38" ht="12" x14ac:dyDescent="0.2">
      <c r="V2332" s="36"/>
      <c r="W2332" s="36"/>
      <c r="X2332" s="36"/>
      <c r="Y2332" s="36"/>
      <c r="Z2332" s="36"/>
      <c r="AA2332" s="36"/>
      <c r="AB2332" s="36"/>
      <c r="AC2332" s="36"/>
      <c r="AD2332" s="36"/>
      <c r="AE2332" s="36"/>
      <c r="AF2332" s="36"/>
      <c r="AG2332" s="36"/>
      <c r="AH2332" s="36"/>
      <c r="AI2332" s="36"/>
      <c r="AJ2332" s="36"/>
      <c r="AK2332" s="36"/>
      <c r="AL2332" s="36"/>
    </row>
    <row r="2333" spans="22:38" ht="12" x14ac:dyDescent="0.2">
      <c r="V2333" s="36"/>
      <c r="W2333" s="36"/>
      <c r="X2333" s="36"/>
      <c r="Y2333" s="36"/>
      <c r="Z2333" s="36"/>
      <c r="AA2333" s="36"/>
      <c r="AB2333" s="36"/>
      <c r="AC2333" s="36"/>
      <c r="AD2333" s="36"/>
      <c r="AE2333" s="36"/>
      <c r="AF2333" s="36"/>
      <c r="AG2333" s="36"/>
      <c r="AH2333" s="36"/>
      <c r="AI2333" s="36"/>
      <c r="AJ2333" s="36"/>
      <c r="AK2333" s="36"/>
      <c r="AL2333" s="36"/>
    </row>
    <row r="2334" spans="22:38" ht="12" x14ac:dyDescent="0.2">
      <c r="V2334" s="36"/>
      <c r="W2334" s="36"/>
      <c r="X2334" s="36"/>
      <c r="Y2334" s="36"/>
      <c r="Z2334" s="36"/>
      <c r="AA2334" s="36"/>
      <c r="AB2334" s="36"/>
      <c r="AC2334" s="36"/>
      <c r="AD2334" s="36"/>
      <c r="AE2334" s="36"/>
      <c r="AF2334" s="36"/>
      <c r="AG2334" s="36"/>
      <c r="AH2334" s="36"/>
      <c r="AI2334" s="36"/>
      <c r="AJ2334" s="36"/>
      <c r="AK2334" s="36"/>
      <c r="AL2334" s="36"/>
    </row>
    <row r="2335" spans="22:38" ht="12" x14ac:dyDescent="0.2">
      <c r="V2335" s="36"/>
      <c r="W2335" s="36"/>
      <c r="X2335" s="36"/>
      <c r="Y2335" s="36"/>
      <c r="Z2335" s="36"/>
      <c r="AA2335" s="36"/>
      <c r="AB2335" s="36"/>
      <c r="AC2335" s="36"/>
      <c r="AD2335" s="36"/>
      <c r="AE2335" s="36"/>
      <c r="AF2335" s="36"/>
      <c r="AG2335" s="36"/>
      <c r="AH2335" s="36"/>
      <c r="AI2335" s="36"/>
      <c r="AJ2335" s="36"/>
      <c r="AK2335" s="36"/>
      <c r="AL2335" s="36"/>
    </row>
    <row r="2336" spans="22:38" ht="12" x14ac:dyDescent="0.2">
      <c r="V2336" s="36"/>
      <c r="W2336" s="36"/>
      <c r="X2336" s="36"/>
      <c r="Y2336" s="36"/>
      <c r="Z2336" s="36"/>
      <c r="AA2336" s="36"/>
      <c r="AB2336" s="36"/>
      <c r="AC2336" s="36"/>
      <c r="AD2336" s="36"/>
      <c r="AE2336" s="36"/>
      <c r="AF2336" s="36"/>
      <c r="AG2336" s="36"/>
      <c r="AH2336" s="36"/>
      <c r="AI2336" s="36"/>
      <c r="AJ2336" s="36"/>
      <c r="AK2336" s="36"/>
      <c r="AL2336" s="36"/>
    </row>
    <row r="2337" spans="22:38" ht="12" x14ac:dyDescent="0.2">
      <c r="V2337" s="36"/>
      <c r="W2337" s="36"/>
      <c r="X2337" s="36"/>
      <c r="Y2337" s="36"/>
      <c r="Z2337" s="36"/>
      <c r="AA2337" s="36"/>
      <c r="AB2337" s="36"/>
      <c r="AC2337" s="36"/>
      <c r="AD2337" s="36"/>
      <c r="AE2337" s="36"/>
      <c r="AF2337" s="36"/>
      <c r="AG2337" s="36"/>
      <c r="AH2337" s="36"/>
      <c r="AI2337" s="36"/>
      <c r="AJ2337" s="36"/>
      <c r="AK2337" s="36"/>
      <c r="AL2337" s="36"/>
    </row>
    <row r="2338" spans="22:38" ht="12" x14ac:dyDescent="0.2">
      <c r="V2338" s="36"/>
      <c r="W2338" s="36"/>
      <c r="X2338" s="36"/>
      <c r="Y2338" s="36"/>
      <c r="Z2338" s="36"/>
      <c r="AA2338" s="36"/>
      <c r="AB2338" s="36"/>
      <c r="AC2338" s="36"/>
      <c r="AD2338" s="36"/>
      <c r="AE2338" s="36"/>
      <c r="AF2338" s="36"/>
      <c r="AG2338" s="36"/>
      <c r="AH2338" s="36"/>
      <c r="AI2338" s="36"/>
      <c r="AJ2338" s="36"/>
      <c r="AK2338" s="36"/>
      <c r="AL2338" s="36"/>
    </row>
    <row r="2339" spans="22:38" ht="12" x14ac:dyDescent="0.2">
      <c r="V2339" s="36"/>
      <c r="W2339" s="36"/>
      <c r="X2339" s="36"/>
      <c r="Y2339" s="36"/>
      <c r="Z2339" s="36"/>
      <c r="AA2339" s="36"/>
      <c r="AB2339" s="36"/>
      <c r="AC2339" s="36"/>
      <c r="AD2339" s="36"/>
      <c r="AE2339" s="36"/>
      <c r="AF2339" s="36"/>
      <c r="AG2339" s="36"/>
      <c r="AH2339" s="36"/>
      <c r="AI2339" s="36"/>
      <c r="AJ2339" s="36"/>
      <c r="AK2339" s="36"/>
      <c r="AL2339" s="36"/>
    </row>
    <row r="2340" spans="22:38" ht="12" x14ac:dyDescent="0.2">
      <c r="V2340" s="36"/>
      <c r="W2340" s="36"/>
      <c r="X2340" s="36"/>
      <c r="Y2340" s="36"/>
      <c r="Z2340" s="36"/>
      <c r="AA2340" s="36"/>
      <c r="AB2340" s="36"/>
      <c r="AC2340" s="36"/>
      <c r="AD2340" s="36"/>
      <c r="AE2340" s="36"/>
      <c r="AF2340" s="36"/>
      <c r="AG2340" s="36"/>
      <c r="AH2340" s="36"/>
      <c r="AI2340" s="36"/>
      <c r="AJ2340" s="36"/>
      <c r="AK2340" s="36"/>
      <c r="AL2340" s="36"/>
    </row>
    <row r="2341" spans="22:38" ht="12" x14ac:dyDescent="0.2">
      <c r="V2341" s="36"/>
      <c r="W2341" s="36"/>
      <c r="X2341" s="36"/>
      <c r="Y2341" s="36"/>
      <c r="Z2341" s="36"/>
      <c r="AA2341" s="36"/>
      <c r="AB2341" s="36"/>
      <c r="AC2341" s="36"/>
      <c r="AD2341" s="36"/>
      <c r="AE2341" s="36"/>
      <c r="AF2341" s="36"/>
      <c r="AG2341" s="36"/>
      <c r="AH2341" s="36"/>
      <c r="AI2341" s="36"/>
      <c r="AJ2341" s="36"/>
      <c r="AK2341" s="36"/>
      <c r="AL2341" s="36"/>
    </row>
    <row r="2342" spans="22:38" ht="12" x14ac:dyDescent="0.2">
      <c r="V2342" s="36"/>
      <c r="W2342" s="36"/>
      <c r="X2342" s="36"/>
      <c r="Y2342" s="36"/>
      <c r="Z2342" s="36"/>
      <c r="AA2342" s="36"/>
      <c r="AB2342" s="36"/>
      <c r="AC2342" s="36"/>
      <c r="AD2342" s="36"/>
      <c r="AE2342" s="36"/>
      <c r="AF2342" s="36"/>
      <c r="AG2342" s="36"/>
      <c r="AH2342" s="36"/>
      <c r="AI2342" s="36"/>
      <c r="AJ2342" s="36"/>
      <c r="AK2342" s="36"/>
      <c r="AL2342" s="36"/>
    </row>
    <row r="2343" spans="22:38" ht="12" x14ac:dyDescent="0.2">
      <c r="V2343" s="36"/>
      <c r="W2343" s="36"/>
      <c r="X2343" s="36"/>
      <c r="Y2343" s="36"/>
      <c r="Z2343" s="36"/>
      <c r="AA2343" s="36"/>
      <c r="AB2343" s="36"/>
      <c r="AC2343" s="36"/>
      <c r="AD2343" s="36"/>
      <c r="AE2343" s="36"/>
      <c r="AF2343" s="36"/>
      <c r="AG2343" s="36"/>
      <c r="AH2343" s="36"/>
      <c r="AI2343" s="36"/>
      <c r="AJ2343" s="36"/>
      <c r="AK2343" s="36"/>
      <c r="AL2343" s="36"/>
    </row>
    <row r="2344" spans="22:38" ht="12" x14ac:dyDescent="0.2">
      <c r="V2344" s="36"/>
      <c r="W2344" s="36"/>
      <c r="X2344" s="36"/>
      <c r="Y2344" s="36"/>
      <c r="Z2344" s="36"/>
      <c r="AA2344" s="36"/>
      <c r="AB2344" s="36"/>
      <c r="AC2344" s="36"/>
      <c r="AD2344" s="36"/>
      <c r="AE2344" s="36"/>
      <c r="AF2344" s="36"/>
      <c r="AG2344" s="36"/>
      <c r="AH2344" s="36"/>
      <c r="AI2344" s="36"/>
      <c r="AJ2344" s="36"/>
      <c r="AK2344" s="36"/>
      <c r="AL2344" s="36"/>
    </row>
    <row r="2345" spans="22:38" ht="12" x14ac:dyDescent="0.2">
      <c r="V2345" s="36"/>
      <c r="W2345" s="36"/>
      <c r="X2345" s="36"/>
      <c r="Y2345" s="36"/>
      <c r="Z2345" s="36"/>
      <c r="AA2345" s="36"/>
      <c r="AB2345" s="36"/>
      <c r="AC2345" s="36"/>
      <c r="AD2345" s="36"/>
      <c r="AE2345" s="36"/>
      <c r="AF2345" s="36"/>
      <c r="AG2345" s="36"/>
      <c r="AH2345" s="36"/>
      <c r="AI2345" s="36"/>
      <c r="AJ2345" s="36"/>
      <c r="AK2345" s="36"/>
      <c r="AL2345" s="36"/>
    </row>
    <row r="2346" spans="22:38" ht="12" x14ac:dyDescent="0.2">
      <c r="V2346" s="36"/>
      <c r="W2346" s="36"/>
      <c r="X2346" s="36"/>
      <c r="Y2346" s="36"/>
      <c r="Z2346" s="36"/>
      <c r="AA2346" s="36"/>
      <c r="AB2346" s="36"/>
      <c r="AC2346" s="36"/>
      <c r="AD2346" s="36"/>
      <c r="AE2346" s="36"/>
      <c r="AF2346" s="36"/>
      <c r="AG2346" s="36"/>
      <c r="AH2346" s="36"/>
      <c r="AI2346" s="36"/>
      <c r="AJ2346" s="36"/>
      <c r="AK2346" s="36"/>
      <c r="AL2346" s="36"/>
    </row>
    <row r="2347" spans="22:38" ht="12" x14ac:dyDescent="0.2">
      <c r="V2347" s="36"/>
      <c r="W2347" s="36"/>
      <c r="X2347" s="36"/>
      <c r="Y2347" s="36"/>
      <c r="Z2347" s="36"/>
      <c r="AA2347" s="36"/>
      <c r="AB2347" s="36"/>
      <c r="AC2347" s="36"/>
      <c r="AD2347" s="36"/>
      <c r="AE2347" s="36"/>
      <c r="AF2347" s="36"/>
      <c r="AG2347" s="36"/>
      <c r="AH2347" s="36"/>
      <c r="AI2347" s="36"/>
      <c r="AJ2347" s="36"/>
      <c r="AK2347" s="36"/>
      <c r="AL2347" s="36"/>
    </row>
    <row r="2348" spans="22:38" ht="12" x14ac:dyDescent="0.2">
      <c r="V2348" s="36"/>
      <c r="W2348" s="36"/>
      <c r="X2348" s="36"/>
      <c r="Y2348" s="36"/>
      <c r="Z2348" s="36"/>
      <c r="AA2348" s="36"/>
      <c r="AB2348" s="36"/>
      <c r="AC2348" s="36"/>
      <c r="AD2348" s="36"/>
      <c r="AE2348" s="36"/>
      <c r="AF2348" s="36"/>
      <c r="AG2348" s="36"/>
      <c r="AH2348" s="36"/>
      <c r="AI2348" s="36"/>
      <c r="AJ2348" s="36"/>
      <c r="AK2348" s="36"/>
      <c r="AL2348" s="36"/>
    </row>
    <row r="2349" spans="22:38" ht="12" x14ac:dyDescent="0.2">
      <c r="V2349" s="36"/>
      <c r="W2349" s="36"/>
      <c r="X2349" s="36"/>
      <c r="Y2349" s="36"/>
      <c r="Z2349" s="36"/>
      <c r="AA2349" s="36"/>
      <c r="AB2349" s="36"/>
      <c r="AC2349" s="36"/>
      <c r="AD2349" s="36"/>
      <c r="AE2349" s="36"/>
      <c r="AF2349" s="36"/>
      <c r="AG2349" s="36"/>
      <c r="AH2349" s="36"/>
      <c r="AI2349" s="36"/>
      <c r="AJ2349" s="36"/>
      <c r="AK2349" s="36"/>
      <c r="AL2349" s="36"/>
    </row>
    <row r="2350" spans="22:38" ht="12" x14ac:dyDescent="0.2">
      <c r="V2350" s="36"/>
      <c r="W2350" s="36"/>
      <c r="X2350" s="36"/>
      <c r="Y2350" s="36"/>
      <c r="Z2350" s="36"/>
      <c r="AA2350" s="36"/>
      <c r="AB2350" s="36"/>
      <c r="AC2350" s="36"/>
      <c r="AD2350" s="36"/>
      <c r="AE2350" s="36"/>
      <c r="AF2350" s="36"/>
      <c r="AG2350" s="36"/>
      <c r="AH2350" s="36"/>
      <c r="AI2350" s="36"/>
      <c r="AJ2350" s="36"/>
      <c r="AK2350" s="36"/>
      <c r="AL2350" s="36"/>
    </row>
    <row r="2351" spans="22:38" ht="12" x14ac:dyDescent="0.2">
      <c r="V2351" s="36"/>
      <c r="W2351" s="36"/>
      <c r="X2351" s="36"/>
      <c r="Y2351" s="36"/>
      <c r="Z2351" s="36"/>
      <c r="AA2351" s="36"/>
      <c r="AB2351" s="36"/>
      <c r="AC2351" s="36"/>
      <c r="AD2351" s="36"/>
      <c r="AE2351" s="36"/>
      <c r="AF2351" s="36"/>
      <c r="AG2351" s="36"/>
      <c r="AH2351" s="36"/>
      <c r="AI2351" s="36"/>
      <c r="AJ2351" s="36"/>
      <c r="AK2351" s="36"/>
      <c r="AL2351" s="36"/>
    </row>
    <row r="2352" spans="22:38" ht="12" x14ac:dyDescent="0.2">
      <c r="V2352" s="36"/>
      <c r="W2352" s="36"/>
      <c r="X2352" s="36"/>
      <c r="Y2352" s="36"/>
      <c r="Z2352" s="36"/>
      <c r="AA2352" s="36"/>
      <c r="AB2352" s="36"/>
      <c r="AC2352" s="36"/>
      <c r="AD2352" s="36"/>
      <c r="AE2352" s="36"/>
      <c r="AF2352" s="36"/>
      <c r="AG2352" s="36"/>
      <c r="AH2352" s="36"/>
      <c r="AI2352" s="36"/>
      <c r="AJ2352" s="36"/>
      <c r="AK2352" s="36"/>
      <c r="AL2352" s="36"/>
    </row>
    <row r="2353" spans="22:38" ht="12" x14ac:dyDescent="0.2">
      <c r="V2353" s="36"/>
      <c r="W2353" s="36"/>
      <c r="X2353" s="36"/>
      <c r="Y2353" s="36"/>
      <c r="Z2353" s="36"/>
      <c r="AA2353" s="36"/>
      <c r="AB2353" s="36"/>
      <c r="AC2353" s="36"/>
      <c r="AD2353" s="36"/>
      <c r="AE2353" s="36"/>
      <c r="AF2353" s="36"/>
      <c r="AG2353" s="36"/>
      <c r="AH2353" s="36"/>
      <c r="AI2353" s="36"/>
      <c r="AJ2353" s="36"/>
      <c r="AK2353" s="36"/>
      <c r="AL2353" s="36"/>
    </row>
    <row r="2354" spans="22:38" ht="12" x14ac:dyDescent="0.2">
      <c r="V2354" s="36"/>
      <c r="W2354" s="36"/>
      <c r="X2354" s="36"/>
      <c r="Y2354" s="36"/>
      <c r="Z2354" s="36"/>
      <c r="AA2354" s="36"/>
      <c r="AB2354" s="36"/>
      <c r="AC2354" s="36"/>
      <c r="AD2354" s="36"/>
      <c r="AE2354" s="36"/>
      <c r="AF2354" s="36"/>
      <c r="AG2354" s="36"/>
      <c r="AH2354" s="36"/>
      <c r="AI2354" s="36"/>
      <c r="AJ2354" s="36"/>
      <c r="AK2354" s="36"/>
      <c r="AL2354" s="36"/>
    </row>
    <row r="2355" spans="22:38" ht="12" x14ac:dyDescent="0.2">
      <c r="V2355" s="36"/>
      <c r="W2355" s="36"/>
      <c r="X2355" s="36"/>
      <c r="Y2355" s="36"/>
      <c r="Z2355" s="36"/>
      <c r="AA2355" s="36"/>
      <c r="AB2355" s="36"/>
      <c r="AC2355" s="36"/>
      <c r="AD2355" s="36"/>
      <c r="AE2355" s="36"/>
      <c r="AF2355" s="36"/>
      <c r="AG2355" s="36"/>
      <c r="AH2355" s="36"/>
      <c r="AI2355" s="36"/>
      <c r="AJ2355" s="36"/>
      <c r="AK2355" s="36"/>
      <c r="AL2355" s="36"/>
    </row>
    <row r="2356" spans="22:38" ht="12" x14ac:dyDescent="0.2">
      <c r="V2356" s="36"/>
      <c r="W2356" s="36"/>
      <c r="X2356" s="36"/>
      <c r="Y2356" s="36"/>
      <c r="Z2356" s="36"/>
      <c r="AA2356" s="36"/>
      <c r="AB2356" s="36"/>
      <c r="AC2356" s="36"/>
      <c r="AD2356" s="36"/>
      <c r="AE2356" s="36"/>
      <c r="AF2356" s="36"/>
      <c r="AG2356" s="36"/>
      <c r="AH2356" s="36"/>
      <c r="AI2356" s="36"/>
      <c r="AJ2356" s="36"/>
      <c r="AK2356" s="36"/>
      <c r="AL2356" s="36"/>
    </row>
    <row r="2357" spans="22:38" ht="12" x14ac:dyDescent="0.2">
      <c r="V2357" s="36"/>
      <c r="W2357" s="36"/>
      <c r="X2357" s="36"/>
      <c r="Y2357" s="36"/>
      <c r="Z2357" s="36"/>
      <c r="AA2357" s="36"/>
      <c r="AB2357" s="36"/>
      <c r="AC2357" s="36"/>
      <c r="AD2357" s="36"/>
      <c r="AE2357" s="36"/>
      <c r="AF2357" s="36"/>
      <c r="AG2357" s="36"/>
      <c r="AH2357" s="36"/>
      <c r="AI2357" s="36"/>
      <c r="AJ2357" s="36"/>
      <c r="AK2357" s="36"/>
      <c r="AL2357" s="36"/>
    </row>
    <row r="2358" spans="22:38" ht="12" x14ac:dyDescent="0.2">
      <c r="V2358" s="36"/>
      <c r="W2358" s="36"/>
      <c r="X2358" s="36"/>
      <c r="Y2358" s="36"/>
      <c r="Z2358" s="36"/>
      <c r="AA2358" s="36"/>
      <c r="AB2358" s="36"/>
      <c r="AC2358" s="36"/>
      <c r="AD2358" s="36"/>
      <c r="AE2358" s="36"/>
      <c r="AF2358" s="36"/>
      <c r="AG2358" s="36"/>
      <c r="AH2358" s="36"/>
      <c r="AI2358" s="36"/>
      <c r="AJ2358" s="36"/>
      <c r="AK2358" s="36"/>
      <c r="AL2358" s="36"/>
    </row>
    <row r="2359" spans="22:38" ht="12" x14ac:dyDescent="0.2">
      <c r="V2359" s="36"/>
      <c r="W2359" s="36"/>
      <c r="X2359" s="36"/>
      <c r="Y2359" s="36"/>
      <c r="Z2359" s="36"/>
      <c r="AA2359" s="36"/>
      <c r="AB2359" s="36"/>
      <c r="AC2359" s="36"/>
      <c r="AD2359" s="36"/>
      <c r="AE2359" s="36"/>
      <c r="AF2359" s="36"/>
      <c r="AG2359" s="36"/>
      <c r="AH2359" s="36"/>
      <c r="AI2359" s="36"/>
      <c r="AJ2359" s="36"/>
      <c r="AK2359" s="36"/>
      <c r="AL2359" s="36"/>
    </row>
    <row r="2360" spans="22:38" ht="12" x14ac:dyDescent="0.2">
      <c r="V2360" s="36"/>
      <c r="W2360" s="36"/>
      <c r="X2360" s="36"/>
      <c r="Y2360" s="36"/>
      <c r="Z2360" s="36"/>
      <c r="AA2360" s="36"/>
      <c r="AB2360" s="36"/>
      <c r="AC2360" s="36"/>
      <c r="AD2360" s="36"/>
      <c r="AE2360" s="36"/>
      <c r="AF2360" s="36"/>
      <c r="AG2360" s="36"/>
      <c r="AH2360" s="36"/>
      <c r="AI2360" s="36"/>
      <c r="AJ2360" s="36"/>
      <c r="AK2360" s="36"/>
      <c r="AL2360" s="36"/>
    </row>
    <row r="2361" spans="22:38" ht="12" x14ac:dyDescent="0.2">
      <c r="V2361" s="36"/>
      <c r="W2361" s="36"/>
      <c r="X2361" s="36"/>
      <c r="Y2361" s="36"/>
      <c r="Z2361" s="36"/>
      <c r="AA2361" s="36"/>
      <c r="AB2361" s="36"/>
      <c r="AC2361" s="36"/>
      <c r="AD2361" s="36"/>
      <c r="AE2361" s="36"/>
      <c r="AF2361" s="36"/>
      <c r="AG2361" s="36"/>
      <c r="AH2361" s="36"/>
      <c r="AI2361" s="36"/>
      <c r="AJ2361" s="36"/>
      <c r="AK2361" s="36"/>
      <c r="AL2361" s="36"/>
    </row>
    <row r="2362" spans="22:38" ht="12" x14ac:dyDescent="0.2">
      <c r="V2362" s="36"/>
      <c r="W2362" s="36"/>
      <c r="X2362" s="36"/>
      <c r="Y2362" s="36"/>
      <c r="Z2362" s="36"/>
      <c r="AA2362" s="36"/>
      <c r="AB2362" s="36"/>
      <c r="AC2362" s="36"/>
      <c r="AD2362" s="36"/>
      <c r="AE2362" s="36"/>
      <c r="AF2362" s="36"/>
      <c r="AG2362" s="36"/>
      <c r="AH2362" s="36"/>
      <c r="AI2362" s="36"/>
      <c r="AJ2362" s="36"/>
      <c r="AK2362" s="36"/>
      <c r="AL2362" s="36"/>
    </row>
    <row r="2363" spans="22:38" ht="12" x14ac:dyDescent="0.2">
      <c r="V2363" s="36"/>
      <c r="W2363" s="36"/>
      <c r="X2363" s="36"/>
      <c r="Y2363" s="36"/>
      <c r="Z2363" s="36"/>
      <c r="AA2363" s="36"/>
      <c r="AB2363" s="36"/>
      <c r="AC2363" s="36"/>
      <c r="AD2363" s="36"/>
      <c r="AE2363" s="36"/>
      <c r="AF2363" s="36"/>
      <c r="AG2363" s="36"/>
      <c r="AH2363" s="36"/>
      <c r="AI2363" s="36"/>
      <c r="AJ2363" s="36"/>
      <c r="AK2363" s="36"/>
      <c r="AL2363" s="36"/>
    </row>
    <row r="2364" spans="22:38" ht="12" x14ac:dyDescent="0.2">
      <c r="V2364" s="36"/>
      <c r="W2364" s="36"/>
      <c r="X2364" s="36"/>
      <c r="Y2364" s="36"/>
      <c r="Z2364" s="36"/>
      <c r="AA2364" s="36"/>
      <c r="AB2364" s="36"/>
      <c r="AC2364" s="36"/>
      <c r="AD2364" s="36"/>
      <c r="AE2364" s="36"/>
      <c r="AF2364" s="36"/>
      <c r="AG2364" s="36"/>
      <c r="AH2364" s="36"/>
      <c r="AI2364" s="36"/>
      <c r="AJ2364" s="36"/>
      <c r="AK2364" s="36"/>
      <c r="AL2364" s="36"/>
    </row>
    <row r="2365" spans="22:38" ht="12" x14ac:dyDescent="0.2">
      <c r="V2365" s="36"/>
      <c r="W2365" s="36"/>
      <c r="X2365" s="36"/>
      <c r="Y2365" s="36"/>
      <c r="Z2365" s="36"/>
      <c r="AA2365" s="36"/>
      <c r="AB2365" s="36"/>
      <c r="AC2365" s="36"/>
      <c r="AD2365" s="36"/>
      <c r="AE2365" s="36"/>
      <c r="AF2365" s="36"/>
      <c r="AG2365" s="36"/>
      <c r="AH2365" s="36"/>
      <c r="AI2365" s="36"/>
      <c r="AJ2365" s="36"/>
      <c r="AK2365" s="36"/>
      <c r="AL2365" s="36"/>
    </row>
    <row r="2366" spans="22:38" ht="12" x14ac:dyDescent="0.2">
      <c r="V2366" s="36"/>
      <c r="W2366" s="36"/>
      <c r="X2366" s="36"/>
      <c r="Y2366" s="36"/>
      <c r="Z2366" s="36"/>
      <c r="AA2366" s="36"/>
      <c r="AB2366" s="36"/>
      <c r="AC2366" s="36"/>
      <c r="AD2366" s="36"/>
      <c r="AE2366" s="36"/>
      <c r="AF2366" s="36"/>
      <c r="AG2366" s="36"/>
      <c r="AH2366" s="36"/>
      <c r="AI2366" s="36"/>
      <c r="AJ2366" s="36"/>
      <c r="AK2366" s="36"/>
      <c r="AL2366" s="36"/>
    </row>
    <row r="2367" spans="22:38" ht="12" x14ac:dyDescent="0.2">
      <c r="V2367" s="36"/>
      <c r="W2367" s="36"/>
      <c r="X2367" s="36"/>
      <c r="Y2367" s="36"/>
      <c r="Z2367" s="36"/>
      <c r="AA2367" s="36"/>
      <c r="AB2367" s="36"/>
      <c r="AC2367" s="36"/>
      <c r="AD2367" s="36"/>
      <c r="AE2367" s="36"/>
      <c r="AF2367" s="36"/>
      <c r="AG2367" s="36"/>
      <c r="AH2367" s="36"/>
      <c r="AI2367" s="36"/>
      <c r="AJ2367" s="36"/>
      <c r="AK2367" s="36"/>
      <c r="AL2367" s="36"/>
    </row>
    <row r="2368" spans="22:38" ht="12" x14ac:dyDescent="0.2">
      <c r="V2368" s="36"/>
      <c r="W2368" s="36"/>
      <c r="X2368" s="36"/>
      <c r="Y2368" s="36"/>
      <c r="Z2368" s="36"/>
      <c r="AA2368" s="36"/>
      <c r="AB2368" s="36"/>
      <c r="AC2368" s="36"/>
      <c r="AD2368" s="36"/>
      <c r="AE2368" s="36"/>
      <c r="AF2368" s="36"/>
      <c r="AG2368" s="36"/>
      <c r="AH2368" s="36"/>
      <c r="AI2368" s="36"/>
      <c r="AJ2368" s="36"/>
      <c r="AK2368" s="36"/>
      <c r="AL2368" s="36"/>
    </row>
    <row r="2369" spans="22:38" ht="12" x14ac:dyDescent="0.2">
      <c r="V2369" s="36"/>
      <c r="W2369" s="36"/>
      <c r="X2369" s="36"/>
      <c r="Y2369" s="36"/>
      <c r="Z2369" s="36"/>
      <c r="AA2369" s="36"/>
      <c r="AB2369" s="36"/>
      <c r="AC2369" s="36"/>
      <c r="AD2369" s="36"/>
      <c r="AE2369" s="36"/>
      <c r="AF2369" s="36"/>
      <c r="AG2369" s="36"/>
      <c r="AH2369" s="36"/>
      <c r="AI2369" s="36"/>
      <c r="AJ2369" s="36"/>
      <c r="AK2369" s="36"/>
      <c r="AL2369" s="36"/>
    </row>
    <row r="2370" spans="22:38" ht="12" x14ac:dyDescent="0.2">
      <c r="V2370" s="36"/>
      <c r="W2370" s="36"/>
      <c r="X2370" s="36"/>
      <c r="Y2370" s="36"/>
      <c r="Z2370" s="36"/>
      <c r="AA2370" s="36"/>
      <c r="AB2370" s="36"/>
      <c r="AC2370" s="36"/>
      <c r="AD2370" s="36"/>
      <c r="AE2370" s="36"/>
      <c r="AF2370" s="36"/>
      <c r="AG2370" s="36"/>
      <c r="AH2370" s="36"/>
      <c r="AI2370" s="36"/>
      <c r="AJ2370" s="36"/>
      <c r="AK2370" s="36"/>
      <c r="AL2370" s="36"/>
    </row>
    <row r="2371" spans="22:38" ht="12" x14ac:dyDescent="0.2">
      <c r="V2371" s="36"/>
      <c r="W2371" s="36"/>
      <c r="X2371" s="36"/>
      <c r="Y2371" s="36"/>
      <c r="Z2371" s="36"/>
      <c r="AA2371" s="36"/>
      <c r="AB2371" s="36"/>
      <c r="AC2371" s="36"/>
      <c r="AD2371" s="36"/>
      <c r="AE2371" s="36"/>
      <c r="AF2371" s="36"/>
      <c r="AG2371" s="36"/>
      <c r="AH2371" s="36"/>
      <c r="AI2371" s="36"/>
      <c r="AJ2371" s="36"/>
      <c r="AK2371" s="36"/>
      <c r="AL2371" s="36"/>
    </row>
    <row r="2372" spans="22:38" ht="12" x14ac:dyDescent="0.2">
      <c r="V2372" s="36"/>
      <c r="W2372" s="36"/>
      <c r="X2372" s="36"/>
      <c r="Y2372" s="36"/>
      <c r="Z2372" s="36"/>
      <c r="AA2372" s="36"/>
      <c r="AB2372" s="36"/>
      <c r="AC2372" s="36"/>
      <c r="AD2372" s="36"/>
      <c r="AE2372" s="36"/>
      <c r="AF2372" s="36"/>
      <c r="AG2372" s="36"/>
      <c r="AH2372" s="36"/>
      <c r="AI2372" s="36"/>
      <c r="AJ2372" s="36"/>
      <c r="AK2372" s="36"/>
      <c r="AL2372" s="36"/>
    </row>
    <row r="2373" spans="22:38" ht="12" x14ac:dyDescent="0.2">
      <c r="V2373" s="36"/>
      <c r="W2373" s="36"/>
      <c r="X2373" s="36"/>
      <c r="Y2373" s="36"/>
      <c r="Z2373" s="36"/>
      <c r="AA2373" s="36"/>
      <c r="AB2373" s="36"/>
      <c r="AC2373" s="36"/>
      <c r="AD2373" s="36"/>
      <c r="AE2373" s="36"/>
      <c r="AF2373" s="36"/>
      <c r="AG2373" s="36"/>
      <c r="AH2373" s="36"/>
      <c r="AI2373" s="36"/>
      <c r="AJ2373" s="36"/>
      <c r="AK2373" s="36"/>
      <c r="AL2373" s="36"/>
    </row>
    <row r="2374" spans="22:38" ht="12" x14ac:dyDescent="0.2">
      <c r="V2374" s="36"/>
      <c r="W2374" s="36"/>
      <c r="X2374" s="36"/>
      <c r="Y2374" s="36"/>
      <c r="Z2374" s="36"/>
      <c r="AA2374" s="36"/>
      <c r="AB2374" s="36"/>
      <c r="AC2374" s="36"/>
      <c r="AD2374" s="36"/>
      <c r="AE2374" s="36"/>
      <c r="AF2374" s="36"/>
      <c r="AG2374" s="36"/>
      <c r="AH2374" s="36"/>
      <c r="AI2374" s="36"/>
      <c r="AJ2374" s="36"/>
      <c r="AK2374" s="36"/>
      <c r="AL2374" s="36"/>
    </row>
    <row r="2375" spans="22:38" ht="12" x14ac:dyDescent="0.2">
      <c r="V2375" s="36"/>
      <c r="W2375" s="36"/>
      <c r="X2375" s="36"/>
      <c r="Y2375" s="36"/>
      <c r="Z2375" s="36"/>
      <c r="AA2375" s="36"/>
      <c r="AB2375" s="36"/>
      <c r="AC2375" s="36"/>
      <c r="AD2375" s="36"/>
      <c r="AE2375" s="36"/>
      <c r="AF2375" s="36"/>
      <c r="AG2375" s="36"/>
      <c r="AH2375" s="36"/>
      <c r="AI2375" s="36"/>
      <c r="AJ2375" s="36"/>
      <c r="AK2375" s="36"/>
      <c r="AL2375" s="36"/>
    </row>
    <row r="2376" spans="22:38" ht="12" x14ac:dyDescent="0.2">
      <c r="V2376" s="36"/>
      <c r="W2376" s="36"/>
      <c r="X2376" s="36"/>
      <c r="Y2376" s="36"/>
      <c r="Z2376" s="36"/>
      <c r="AA2376" s="36"/>
      <c r="AB2376" s="36"/>
      <c r="AC2376" s="36"/>
      <c r="AD2376" s="36"/>
      <c r="AE2376" s="36"/>
      <c r="AF2376" s="36"/>
      <c r="AG2376" s="36"/>
      <c r="AH2376" s="36"/>
      <c r="AI2376" s="36"/>
      <c r="AJ2376" s="36"/>
      <c r="AK2376" s="36"/>
      <c r="AL2376" s="36"/>
    </row>
    <row r="2377" spans="22:38" ht="12" x14ac:dyDescent="0.2">
      <c r="V2377" s="36"/>
      <c r="W2377" s="36"/>
      <c r="X2377" s="36"/>
      <c r="Y2377" s="36"/>
      <c r="Z2377" s="36"/>
      <c r="AA2377" s="36"/>
      <c r="AB2377" s="36"/>
      <c r="AC2377" s="36"/>
      <c r="AD2377" s="36"/>
      <c r="AE2377" s="36"/>
      <c r="AF2377" s="36"/>
      <c r="AG2377" s="36"/>
      <c r="AH2377" s="36"/>
      <c r="AI2377" s="36"/>
      <c r="AJ2377" s="36"/>
      <c r="AK2377" s="36"/>
      <c r="AL2377" s="36"/>
    </row>
    <row r="2378" spans="22:38" ht="12" x14ac:dyDescent="0.2">
      <c r="V2378" s="36"/>
      <c r="W2378" s="36"/>
      <c r="X2378" s="36"/>
      <c r="Y2378" s="36"/>
      <c r="Z2378" s="36"/>
      <c r="AA2378" s="36"/>
      <c r="AB2378" s="36"/>
      <c r="AC2378" s="36"/>
      <c r="AD2378" s="36"/>
      <c r="AE2378" s="36"/>
      <c r="AF2378" s="36"/>
      <c r="AG2378" s="36"/>
      <c r="AH2378" s="36"/>
      <c r="AI2378" s="36"/>
      <c r="AJ2378" s="36"/>
      <c r="AK2378" s="36"/>
      <c r="AL2378" s="36"/>
    </row>
    <row r="2379" spans="22:38" ht="12" x14ac:dyDescent="0.2">
      <c r="V2379" s="36"/>
      <c r="W2379" s="36"/>
      <c r="X2379" s="36"/>
      <c r="Y2379" s="36"/>
      <c r="Z2379" s="36"/>
      <c r="AA2379" s="36"/>
      <c r="AB2379" s="36"/>
      <c r="AC2379" s="36"/>
      <c r="AD2379" s="36"/>
      <c r="AE2379" s="36"/>
      <c r="AF2379" s="36"/>
      <c r="AG2379" s="36"/>
      <c r="AH2379" s="36"/>
      <c r="AI2379" s="36"/>
      <c r="AJ2379" s="36"/>
      <c r="AK2379" s="36"/>
      <c r="AL2379" s="36"/>
    </row>
    <row r="2380" spans="22:38" ht="12" x14ac:dyDescent="0.2">
      <c r="V2380" s="36"/>
      <c r="W2380" s="36"/>
      <c r="X2380" s="36"/>
      <c r="Y2380" s="36"/>
      <c r="Z2380" s="36"/>
      <c r="AA2380" s="36"/>
      <c r="AB2380" s="36"/>
      <c r="AC2380" s="36"/>
      <c r="AD2380" s="36"/>
      <c r="AE2380" s="36"/>
      <c r="AF2380" s="36"/>
      <c r="AG2380" s="36"/>
      <c r="AH2380" s="36"/>
      <c r="AI2380" s="36"/>
      <c r="AJ2380" s="36"/>
      <c r="AK2380" s="36"/>
      <c r="AL2380" s="36"/>
    </row>
    <row r="2381" spans="22:38" ht="12" x14ac:dyDescent="0.2">
      <c r="V2381" s="36"/>
      <c r="W2381" s="36"/>
      <c r="X2381" s="36"/>
      <c r="Y2381" s="36"/>
      <c r="Z2381" s="36"/>
      <c r="AA2381" s="36"/>
      <c r="AB2381" s="36"/>
      <c r="AC2381" s="36"/>
      <c r="AD2381" s="36"/>
      <c r="AE2381" s="36"/>
      <c r="AF2381" s="36"/>
      <c r="AG2381" s="36"/>
      <c r="AH2381" s="36"/>
      <c r="AI2381" s="36"/>
      <c r="AJ2381" s="36"/>
      <c r="AK2381" s="36"/>
      <c r="AL2381" s="36"/>
    </row>
    <row r="2382" spans="22:38" ht="12" x14ac:dyDescent="0.2">
      <c r="V2382" s="36"/>
      <c r="W2382" s="36"/>
      <c r="X2382" s="36"/>
      <c r="Y2382" s="36"/>
      <c r="Z2382" s="36"/>
      <c r="AA2382" s="36"/>
      <c r="AB2382" s="36"/>
      <c r="AC2382" s="36"/>
      <c r="AD2382" s="36"/>
      <c r="AE2382" s="36"/>
      <c r="AF2382" s="36"/>
      <c r="AG2382" s="36"/>
      <c r="AH2382" s="36"/>
      <c r="AI2382" s="36"/>
      <c r="AJ2382" s="36"/>
      <c r="AK2382" s="36"/>
      <c r="AL2382" s="36"/>
    </row>
    <row r="2383" spans="22:38" ht="12" x14ac:dyDescent="0.2">
      <c r="V2383" s="36"/>
      <c r="W2383" s="36"/>
      <c r="X2383" s="36"/>
      <c r="Y2383" s="36"/>
      <c r="Z2383" s="36"/>
      <c r="AA2383" s="36"/>
      <c r="AB2383" s="36"/>
      <c r="AC2383" s="36"/>
      <c r="AD2383" s="36"/>
      <c r="AE2383" s="36"/>
      <c r="AF2383" s="36"/>
      <c r="AG2383" s="36"/>
      <c r="AH2383" s="36"/>
      <c r="AI2383" s="36"/>
      <c r="AJ2383" s="36"/>
      <c r="AK2383" s="36"/>
      <c r="AL2383" s="36"/>
    </row>
    <row r="2384" spans="22:38" ht="12" x14ac:dyDescent="0.2">
      <c r="V2384" s="36"/>
      <c r="W2384" s="36"/>
      <c r="X2384" s="36"/>
      <c r="Y2384" s="36"/>
      <c r="Z2384" s="36"/>
      <c r="AA2384" s="36"/>
      <c r="AB2384" s="36"/>
      <c r="AC2384" s="36"/>
      <c r="AD2384" s="36"/>
      <c r="AE2384" s="36"/>
      <c r="AF2384" s="36"/>
      <c r="AG2384" s="36"/>
      <c r="AH2384" s="36"/>
      <c r="AI2384" s="36"/>
      <c r="AJ2384" s="36"/>
      <c r="AK2384" s="36"/>
      <c r="AL2384" s="36"/>
    </row>
    <row r="2385" spans="22:38" ht="12" x14ac:dyDescent="0.2">
      <c r="V2385" s="36"/>
      <c r="W2385" s="36"/>
      <c r="X2385" s="36"/>
      <c r="Y2385" s="36"/>
      <c r="Z2385" s="36"/>
      <c r="AA2385" s="36"/>
      <c r="AB2385" s="36"/>
      <c r="AC2385" s="36"/>
      <c r="AD2385" s="36"/>
      <c r="AE2385" s="36"/>
      <c r="AF2385" s="36"/>
      <c r="AG2385" s="36"/>
      <c r="AH2385" s="36"/>
      <c r="AI2385" s="36"/>
      <c r="AJ2385" s="36"/>
      <c r="AK2385" s="36"/>
      <c r="AL2385" s="36"/>
    </row>
    <row r="2386" spans="22:38" ht="12" x14ac:dyDescent="0.2">
      <c r="V2386" s="36"/>
      <c r="W2386" s="36"/>
      <c r="X2386" s="36"/>
      <c r="Y2386" s="36"/>
      <c r="Z2386" s="36"/>
      <c r="AA2386" s="36"/>
      <c r="AB2386" s="36"/>
      <c r="AC2386" s="36"/>
      <c r="AD2386" s="36"/>
      <c r="AE2386" s="36"/>
      <c r="AF2386" s="36"/>
      <c r="AG2386" s="36"/>
      <c r="AH2386" s="36"/>
      <c r="AI2386" s="36"/>
      <c r="AJ2386" s="36"/>
      <c r="AK2386" s="36"/>
      <c r="AL2386" s="36"/>
    </row>
    <row r="2387" spans="22:38" ht="12" x14ac:dyDescent="0.2">
      <c r="V2387" s="36"/>
      <c r="W2387" s="36"/>
      <c r="X2387" s="36"/>
      <c r="Y2387" s="36"/>
      <c r="Z2387" s="36"/>
      <c r="AA2387" s="36"/>
      <c r="AB2387" s="36"/>
      <c r="AC2387" s="36"/>
      <c r="AD2387" s="36"/>
      <c r="AE2387" s="36"/>
      <c r="AF2387" s="36"/>
      <c r="AG2387" s="36"/>
      <c r="AH2387" s="36"/>
      <c r="AI2387" s="36"/>
      <c r="AJ2387" s="36"/>
      <c r="AK2387" s="36"/>
      <c r="AL2387" s="36"/>
    </row>
    <row r="2388" spans="22:38" ht="12" x14ac:dyDescent="0.2">
      <c r="V2388" s="36"/>
      <c r="W2388" s="36"/>
      <c r="X2388" s="36"/>
      <c r="Y2388" s="36"/>
      <c r="Z2388" s="36"/>
      <c r="AA2388" s="36"/>
      <c r="AB2388" s="36"/>
      <c r="AC2388" s="36"/>
      <c r="AD2388" s="36"/>
      <c r="AE2388" s="36"/>
      <c r="AF2388" s="36"/>
      <c r="AG2388" s="36"/>
      <c r="AH2388" s="36"/>
      <c r="AI2388" s="36"/>
      <c r="AJ2388" s="36"/>
      <c r="AK2388" s="36"/>
      <c r="AL2388" s="36"/>
    </row>
    <row r="2389" spans="22:38" ht="12" x14ac:dyDescent="0.2">
      <c r="V2389" s="36"/>
      <c r="W2389" s="36"/>
      <c r="X2389" s="36"/>
      <c r="Y2389" s="36"/>
      <c r="Z2389" s="36"/>
      <c r="AA2389" s="36"/>
      <c r="AB2389" s="36"/>
      <c r="AC2389" s="36"/>
      <c r="AD2389" s="36"/>
      <c r="AE2389" s="36"/>
      <c r="AF2389" s="36"/>
      <c r="AG2389" s="36"/>
      <c r="AH2389" s="36"/>
      <c r="AI2389" s="36"/>
      <c r="AJ2389" s="36"/>
      <c r="AK2389" s="36"/>
      <c r="AL2389" s="36"/>
    </row>
    <row r="2390" spans="22:38" ht="12" x14ac:dyDescent="0.2">
      <c r="V2390" s="36"/>
      <c r="W2390" s="36"/>
      <c r="X2390" s="36"/>
      <c r="Y2390" s="36"/>
      <c r="Z2390" s="36"/>
      <c r="AA2390" s="36"/>
      <c r="AB2390" s="36"/>
      <c r="AC2390" s="36"/>
      <c r="AD2390" s="36"/>
      <c r="AE2390" s="36"/>
      <c r="AF2390" s="36"/>
      <c r="AG2390" s="36"/>
      <c r="AH2390" s="36"/>
      <c r="AI2390" s="36"/>
      <c r="AJ2390" s="36"/>
      <c r="AK2390" s="36"/>
      <c r="AL2390" s="36"/>
    </row>
    <row r="2391" spans="22:38" ht="12" x14ac:dyDescent="0.2">
      <c r="V2391" s="36"/>
      <c r="W2391" s="36"/>
      <c r="X2391" s="36"/>
      <c r="Y2391" s="36"/>
      <c r="Z2391" s="36"/>
      <c r="AA2391" s="36"/>
      <c r="AB2391" s="36"/>
      <c r="AC2391" s="36"/>
      <c r="AD2391" s="36"/>
      <c r="AE2391" s="36"/>
      <c r="AF2391" s="36"/>
      <c r="AG2391" s="36"/>
      <c r="AH2391" s="36"/>
      <c r="AI2391" s="36"/>
      <c r="AJ2391" s="36"/>
      <c r="AK2391" s="36"/>
      <c r="AL2391" s="36"/>
    </row>
    <row r="2392" spans="22:38" ht="12" x14ac:dyDescent="0.2">
      <c r="V2392" s="36"/>
      <c r="W2392" s="36"/>
      <c r="X2392" s="36"/>
      <c r="Y2392" s="36"/>
      <c r="Z2392" s="36"/>
      <c r="AA2392" s="36"/>
      <c r="AB2392" s="36"/>
      <c r="AC2392" s="36"/>
      <c r="AD2392" s="36"/>
      <c r="AE2392" s="36"/>
      <c r="AF2392" s="36"/>
      <c r="AG2392" s="36"/>
      <c r="AH2392" s="36"/>
      <c r="AI2392" s="36"/>
      <c r="AJ2392" s="36"/>
      <c r="AK2392" s="36"/>
      <c r="AL2392" s="36"/>
    </row>
    <row r="2393" spans="22:38" ht="12" x14ac:dyDescent="0.2">
      <c r="V2393" s="36"/>
      <c r="W2393" s="36"/>
      <c r="X2393" s="36"/>
      <c r="Y2393" s="36"/>
      <c r="Z2393" s="36"/>
      <c r="AA2393" s="36"/>
      <c r="AB2393" s="36"/>
      <c r="AC2393" s="36"/>
      <c r="AD2393" s="36"/>
      <c r="AE2393" s="36"/>
      <c r="AF2393" s="36"/>
      <c r="AG2393" s="36"/>
      <c r="AH2393" s="36"/>
      <c r="AI2393" s="36"/>
      <c r="AJ2393" s="36"/>
      <c r="AK2393" s="36"/>
      <c r="AL2393" s="36"/>
    </row>
    <row r="2394" spans="22:38" ht="12" x14ac:dyDescent="0.2">
      <c r="V2394" s="36"/>
      <c r="W2394" s="36"/>
      <c r="X2394" s="36"/>
      <c r="Y2394" s="36"/>
      <c r="Z2394" s="36"/>
      <c r="AA2394" s="36"/>
      <c r="AB2394" s="36"/>
      <c r="AC2394" s="36"/>
      <c r="AD2394" s="36"/>
      <c r="AE2394" s="36"/>
      <c r="AF2394" s="36"/>
      <c r="AG2394" s="36"/>
      <c r="AH2394" s="36"/>
      <c r="AI2394" s="36"/>
      <c r="AJ2394" s="36"/>
      <c r="AK2394" s="36"/>
      <c r="AL2394" s="36"/>
    </row>
    <row r="2395" spans="22:38" ht="12" x14ac:dyDescent="0.2">
      <c r="V2395" s="36"/>
      <c r="W2395" s="36"/>
      <c r="X2395" s="36"/>
      <c r="Y2395" s="36"/>
      <c r="Z2395" s="36"/>
      <c r="AA2395" s="36"/>
      <c r="AB2395" s="36"/>
      <c r="AC2395" s="36"/>
      <c r="AD2395" s="36"/>
      <c r="AE2395" s="36"/>
      <c r="AF2395" s="36"/>
      <c r="AG2395" s="36"/>
      <c r="AH2395" s="36"/>
      <c r="AI2395" s="36"/>
      <c r="AJ2395" s="36"/>
      <c r="AK2395" s="36"/>
      <c r="AL2395" s="36"/>
    </row>
    <row r="2396" spans="22:38" ht="12" x14ac:dyDescent="0.2">
      <c r="V2396" s="36"/>
      <c r="W2396" s="36"/>
      <c r="X2396" s="36"/>
      <c r="Y2396" s="36"/>
      <c r="Z2396" s="36"/>
      <c r="AA2396" s="36"/>
      <c r="AB2396" s="36"/>
      <c r="AC2396" s="36"/>
      <c r="AD2396" s="36"/>
      <c r="AE2396" s="36"/>
      <c r="AF2396" s="36"/>
      <c r="AG2396" s="36"/>
      <c r="AH2396" s="36"/>
      <c r="AI2396" s="36"/>
      <c r="AJ2396" s="36"/>
      <c r="AK2396" s="36"/>
      <c r="AL2396" s="36"/>
    </row>
    <row r="2397" spans="22:38" ht="12" x14ac:dyDescent="0.2">
      <c r="V2397" s="36"/>
      <c r="W2397" s="36"/>
      <c r="X2397" s="36"/>
      <c r="Y2397" s="36"/>
      <c r="Z2397" s="36"/>
      <c r="AA2397" s="36"/>
      <c r="AB2397" s="36"/>
      <c r="AC2397" s="36"/>
      <c r="AD2397" s="36"/>
      <c r="AE2397" s="36"/>
      <c r="AF2397" s="36"/>
      <c r="AG2397" s="36"/>
      <c r="AH2397" s="36"/>
      <c r="AI2397" s="36"/>
      <c r="AJ2397" s="36"/>
      <c r="AK2397" s="36"/>
      <c r="AL2397" s="36"/>
    </row>
    <row r="2398" spans="22:38" ht="12" x14ac:dyDescent="0.2">
      <c r="V2398" s="36"/>
      <c r="W2398" s="36"/>
      <c r="X2398" s="36"/>
      <c r="Y2398" s="36"/>
      <c r="Z2398" s="36"/>
      <c r="AA2398" s="36"/>
      <c r="AB2398" s="36"/>
      <c r="AC2398" s="36"/>
      <c r="AD2398" s="36"/>
      <c r="AE2398" s="36"/>
      <c r="AF2398" s="36"/>
      <c r="AG2398" s="36"/>
      <c r="AH2398" s="36"/>
      <c r="AI2398" s="36"/>
      <c r="AJ2398" s="36"/>
      <c r="AK2398" s="36"/>
      <c r="AL2398" s="36"/>
    </row>
    <row r="2399" spans="22:38" ht="12" x14ac:dyDescent="0.2">
      <c r="V2399" s="36"/>
      <c r="W2399" s="36"/>
      <c r="X2399" s="36"/>
      <c r="Y2399" s="36"/>
      <c r="Z2399" s="36"/>
      <c r="AA2399" s="36"/>
      <c r="AB2399" s="36"/>
      <c r="AC2399" s="36"/>
      <c r="AD2399" s="36"/>
      <c r="AE2399" s="36"/>
      <c r="AF2399" s="36"/>
      <c r="AG2399" s="36"/>
      <c r="AH2399" s="36"/>
      <c r="AI2399" s="36"/>
      <c r="AJ2399" s="36"/>
      <c r="AK2399" s="36"/>
      <c r="AL2399" s="36"/>
    </row>
    <row r="2400" spans="22:38" ht="12" x14ac:dyDescent="0.2">
      <c r="V2400" s="36"/>
      <c r="W2400" s="36"/>
      <c r="X2400" s="36"/>
      <c r="Y2400" s="36"/>
      <c r="Z2400" s="36"/>
      <c r="AA2400" s="36"/>
      <c r="AB2400" s="36"/>
      <c r="AC2400" s="36"/>
      <c r="AD2400" s="36"/>
      <c r="AE2400" s="36"/>
      <c r="AF2400" s="36"/>
      <c r="AG2400" s="36"/>
      <c r="AH2400" s="36"/>
      <c r="AI2400" s="36"/>
      <c r="AJ2400" s="36"/>
      <c r="AK2400" s="36"/>
      <c r="AL2400" s="36"/>
    </row>
    <row r="2401" spans="22:38" ht="12" x14ac:dyDescent="0.2">
      <c r="V2401" s="36"/>
      <c r="W2401" s="36"/>
      <c r="X2401" s="36"/>
      <c r="Y2401" s="36"/>
      <c r="Z2401" s="36"/>
      <c r="AA2401" s="36"/>
      <c r="AB2401" s="36"/>
      <c r="AC2401" s="36"/>
      <c r="AD2401" s="36"/>
      <c r="AE2401" s="36"/>
      <c r="AF2401" s="36"/>
      <c r="AG2401" s="36"/>
      <c r="AH2401" s="36"/>
      <c r="AI2401" s="36"/>
      <c r="AJ2401" s="36"/>
      <c r="AK2401" s="36"/>
      <c r="AL2401" s="36"/>
    </row>
    <row r="2402" spans="22:38" ht="12" x14ac:dyDescent="0.2">
      <c r="V2402" s="36"/>
      <c r="W2402" s="36"/>
      <c r="X2402" s="36"/>
      <c r="Y2402" s="36"/>
      <c r="Z2402" s="36"/>
      <c r="AA2402" s="36"/>
      <c r="AB2402" s="36"/>
      <c r="AC2402" s="36"/>
      <c r="AD2402" s="36"/>
      <c r="AE2402" s="36"/>
      <c r="AF2402" s="36"/>
      <c r="AG2402" s="36"/>
      <c r="AH2402" s="36"/>
      <c r="AI2402" s="36"/>
      <c r="AJ2402" s="36"/>
      <c r="AK2402" s="36"/>
      <c r="AL2402" s="36"/>
    </row>
    <row r="2403" spans="22:38" ht="12" x14ac:dyDescent="0.2">
      <c r="V2403" s="36"/>
      <c r="W2403" s="36"/>
      <c r="X2403" s="36"/>
      <c r="Y2403" s="36"/>
      <c r="Z2403" s="36"/>
      <c r="AA2403" s="36"/>
      <c r="AB2403" s="36"/>
      <c r="AC2403" s="36"/>
      <c r="AD2403" s="36"/>
      <c r="AE2403" s="36"/>
      <c r="AF2403" s="36"/>
      <c r="AG2403" s="36"/>
      <c r="AH2403" s="36"/>
      <c r="AI2403" s="36"/>
      <c r="AJ2403" s="36"/>
      <c r="AK2403" s="36"/>
      <c r="AL2403" s="36"/>
    </row>
    <row r="2404" spans="22:38" ht="12" x14ac:dyDescent="0.2">
      <c r="V2404" s="36"/>
      <c r="W2404" s="36"/>
      <c r="X2404" s="36"/>
      <c r="Y2404" s="36"/>
      <c r="Z2404" s="36"/>
      <c r="AA2404" s="36"/>
      <c r="AB2404" s="36"/>
      <c r="AC2404" s="36"/>
      <c r="AD2404" s="36"/>
      <c r="AE2404" s="36"/>
      <c r="AF2404" s="36"/>
      <c r="AG2404" s="36"/>
      <c r="AH2404" s="36"/>
      <c r="AI2404" s="36"/>
      <c r="AJ2404" s="36"/>
      <c r="AK2404" s="36"/>
      <c r="AL2404" s="36"/>
    </row>
    <row r="2405" spans="22:38" ht="12" x14ac:dyDescent="0.2">
      <c r="V2405" s="36"/>
      <c r="W2405" s="36"/>
      <c r="X2405" s="36"/>
      <c r="Y2405" s="36"/>
      <c r="Z2405" s="36"/>
      <c r="AA2405" s="36"/>
      <c r="AB2405" s="36"/>
      <c r="AC2405" s="36"/>
      <c r="AD2405" s="36"/>
      <c r="AE2405" s="36"/>
      <c r="AF2405" s="36"/>
      <c r="AG2405" s="36"/>
      <c r="AH2405" s="36"/>
      <c r="AI2405" s="36"/>
      <c r="AJ2405" s="36"/>
      <c r="AK2405" s="36"/>
      <c r="AL2405" s="36"/>
    </row>
    <row r="2406" spans="22:38" ht="12" x14ac:dyDescent="0.2">
      <c r="V2406" s="36"/>
      <c r="W2406" s="36"/>
      <c r="X2406" s="36"/>
      <c r="Y2406" s="36"/>
      <c r="Z2406" s="36"/>
      <c r="AA2406" s="36"/>
      <c r="AB2406" s="36"/>
      <c r="AC2406" s="36"/>
      <c r="AD2406" s="36"/>
      <c r="AE2406" s="36"/>
      <c r="AF2406" s="36"/>
      <c r="AG2406" s="36"/>
      <c r="AH2406" s="36"/>
      <c r="AI2406" s="36"/>
      <c r="AJ2406" s="36"/>
      <c r="AK2406" s="36"/>
      <c r="AL2406" s="36"/>
    </row>
    <row r="2407" spans="22:38" ht="12" x14ac:dyDescent="0.2">
      <c r="V2407" s="36"/>
      <c r="W2407" s="36"/>
      <c r="X2407" s="36"/>
      <c r="Y2407" s="36"/>
      <c r="Z2407" s="36"/>
      <c r="AA2407" s="36"/>
      <c r="AB2407" s="36"/>
      <c r="AC2407" s="36"/>
      <c r="AD2407" s="36"/>
      <c r="AE2407" s="36"/>
      <c r="AF2407" s="36"/>
      <c r="AG2407" s="36"/>
      <c r="AH2407" s="36"/>
      <c r="AI2407" s="36"/>
      <c r="AJ2407" s="36"/>
      <c r="AK2407" s="36"/>
      <c r="AL2407" s="36"/>
    </row>
    <row r="2408" spans="22:38" ht="12" x14ac:dyDescent="0.2">
      <c r="V2408" s="36"/>
      <c r="W2408" s="36"/>
      <c r="X2408" s="36"/>
      <c r="Y2408" s="36"/>
      <c r="Z2408" s="36"/>
      <c r="AA2408" s="36"/>
      <c r="AB2408" s="36"/>
      <c r="AC2408" s="36"/>
      <c r="AD2408" s="36"/>
      <c r="AE2408" s="36"/>
      <c r="AF2408" s="36"/>
      <c r="AG2408" s="36"/>
      <c r="AH2408" s="36"/>
      <c r="AI2408" s="36"/>
      <c r="AJ2408" s="36"/>
      <c r="AK2408" s="36"/>
      <c r="AL2408" s="36"/>
    </row>
    <row r="2409" spans="22:38" ht="12" x14ac:dyDescent="0.2">
      <c r="V2409" s="36"/>
      <c r="W2409" s="36"/>
      <c r="X2409" s="36"/>
      <c r="Y2409" s="36"/>
      <c r="Z2409" s="36"/>
      <c r="AA2409" s="36"/>
      <c r="AB2409" s="36"/>
      <c r="AC2409" s="36"/>
      <c r="AD2409" s="36"/>
      <c r="AE2409" s="36"/>
      <c r="AF2409" s="36"/>
      <c r="AG2409" s="36"/>
      <c r="AH2409" s="36"/>
      <c r="AI2409" s="36"/>
      <c r="AJ2409" s="36"/>
      <c r="AK2409" s="36"/>
      <c r="AL2409" s="36"/>
    </row>
    <row r="2410" spans="22:38" ht="12" x14ac:dyDescent="0.2">
      <c r="V2410" s="36"/>
      <c r="W2410" s="36"/>
      <c r="X2410" s="36"/>
      <c r="Y2410" s="36"/>
      <c r="Z2410" s="36"/>
      <c r="AA2410" s="36"/>
      <c r="AB2410" s="36"/>
      <c r="AC2410" s="36"/>
      <c r="AD2410" s="36"/>
      <c r="AE2410" s="36"/>
      <c r="AF2410" s="36"/>
      <c r="AG2410" s="36"/>
      <c r="AH2410" s="36"/>
      <c r="AI2410" s="36"/>
      <c r="AJ2410" s="36"/>
      <c r="AK2410" s="36"/>
      <c r="AL2410" s="36"/>
    </row>
    <row r="2411" spans="22:38" ht="12" x14ac:dyDescent="0.2">
      <c r="V2411" s="36"/>
      <c r="W2411" s="36"/>
      <c r="X2411" s="36"/>
      <c r="Y2411" s="36"/>
      <c r="Z2411" s="36"/>
      <c r="AA2411" s="36"/>
      <c r="AB2411" s="36"/>
      <c r="AC2411" s="36"/>
      <c r="AD2411" s="36"/>
      <c r="AE2411" s="36"/>
      <c r="AF2411" s="36"/>
      <c r="AG2411" s="36"/>
      <c r="AH2411" s="36"/>
      <c r="AI2411" s="36"/>
      <c r="AJ2411" s="36"/>
      <c r="AK2411" s="36"/>
      <c r="AL2411" s="36"/>
    </row>
    <row r="2412" spans="22:38" ht="12" x14ac:dyDescent="0.2">
      <c r="V2412" s="36"/>
      <c r="W2412" s="36"/>
      <c r="X2412" s="36"/>
      <c r="Y2412" s="36"/>
      <c r="Z2412" s="36"/>
      <c r="AA2412" s="36"/>
      <c r="AB2412" s="36"/>
      <c r="AC2412" s="36"/>
      <c r="AD2412" s="36"/>
      <c r="AE2412" s="36"/>
      <c r="AF2412" s="36"/>
      <c r="AG2412" s="36"/>
      <c r="AH2412" s="36"/>
      <c r="AI2412" s="36"/>
      <c r="AJ2412" s="36"/>
      <c r="AK2412" s="36"/>
      <c r="AL2412" s="36"/>
    </row>
    <row r="2413" spans="22:38" ht="12" x14ac:dyDescent="0.2">
      <c r="V2413" s="36"/>
      <c r="W2413" s="36"/>
      <c r="X2413" s="36"/>
      <c r="Y2413" s="36"/>
      <c r="Z2413" s="36"/>
      <c r="AA2413" s="36"/>
      <c r="AB2413" s="36"/>
      <c r="AC2413" s="36"/>
      <c r="AD2413" s="36"/>
      <c r="AE2413" s="36"/>
      <c r="AF2413" s="36"/>
      <c r="AG2413" s="36"/>
      <c r="AH2413" s="36"/>
      <c r="AI2413" s="36"/>
      <c r="AJ2413" s="36"/>
      <c r="AK2413" s="36"/>
      <c r="AL2413" s="36"/>
    </row>
    <row r="2414" spans="22:38" ht="12" x14ac:dyDescent="0.2">
      <c r="V2414" s="36"/>
      <c r="W2414" s="36"/>
      <c r="X2414" s="36"/>
      <c r="Y2414" s="36"/>
      <c r="Z2414" s="36"/>
      <c r="AA2414" s="36"/>
      <c r="AB2414" s="36"/>
      <c r="AC2414" s="36"/>
      <c r="AD2414" s="36"/>
      <c r="AE2414" s="36"/>
      <c r="AF2414" s="36"/>
      <c r="AG2414" s="36"/>
      <c r="AH2414" s="36"/>
      <c r="AI2414" s="36"/>
      <c r="AJ2414" s="36"/>
      <c r="AK2414" s="36"/>
      <c r="AL2414" s="36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217"/>
  <sheetViews>
    <sheetView workbookViewId="0">
      <pane xSplit="2" ySplit="4" topLeftCell="Y5" activePane="bottomRight" state="frozen"/>
      <selection pane="topRight" activeCell="C1" sqref="C1"/>
      <selection pane="bottomLeft" activeCell="A5" sqref="A5"/>
      <selection pane="bottomRight" activeCell="U20" sqref="U20:U21"/>
    </sheetView>
  </sheetViews>
  <sheetFormatPr defaultColWidth="9.140625" defaultRowHeight="11.25" x14ac:dyDescent="0.2"/>
  <cols>
    <col min="1" max="1" width="10.7109375" style="43" customWidth="1"/>
    <col min="2" max="2" width="39.7109375" style="43" customWidth="1"/>
    <col min="3" max="3" width="8.7109375" style="43" customWidth="1"/>
    <col min="4" max="37" width="10.7109375" style="43" customWidth="1"/>
    <col min="38" max="16384" width="9.140625" style="43"/>
  </cols>
  <sheetData>
    <row r="1" spans="1:37" ht="18" customHeight="1" x14ac:dyDescent="0.2">
      <c r="A1" s="117" t="s">
        <v>0</v>
      </c>
      <c r="B1" s="57"/>
    </row>
    <row r="2" spans="1:37" s="32" customFormat="1" ht="15" customHeight="1" thickBot="1" x14ac:dyDescent="0.25">
      <c r="A2" s="116" t="s">
        <v>1</v>
      </c>
      <c r="B2" s="57"/>
    </row>
    <row r="3" spans="1:37" s="68" customFormat="1" ht="15.95" customHeight="1" x14ac:dyDescent="0.2">
      <c r="A3" s="133" t="s">
        <v>744</v>
      </c>
      <c r="B3" s="135" t="s">
        <v>638</v>
      </c>
      <c r="C3" s="107"/>
      <c r="D3" s="16"/>
      <c r="E3" s="17" t="s">
        <v>481</v>
      </c>
      <c r="F3" s="18"/>
      <c r="G3" s="18"/>
      <c r="H3" s="18"/>
      <c r="I3" s="17" t="s">
        <v>481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6"/>
      <c r="V3" s="17" t="s">
        <v>641</v>
      </c>
      <c r="W3" s="18"/>
      <c r="X3" s="18"/>
      <c r="Y3" s="18"/>
      <c r="Z3" s="17" t="s">
        <v>641</v>
      </c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</row>
    <row r="4" spans="1:37" s="68" customFormat="1" ht="15.95" customHeight="1" thickBot="1" x14ac:dyDescent="0.25">
      <c r="A4" s="134"/>
      <c r="B4" s="136"/>
      <c r="C4" s="69"/>
      <c r="D4" s="22">
        <v>2007</v>
      </c>
      <c r="E4" s="22" t="s">
        <v>14</v>
      </c>
      <c r="F4" s="22" t="s">
        <v>15</v>
      </c>
      <c r="G4" s="22" t="s">
        <v>16</v>
      </c>
      <c r="H4" s="22" t="s">
        <v>17</v>
      </c>
      <c r="I4" s="70" t="s">
        <v>18</v>
      </c>
      <c r="J4" s="70" t="s">
        <v>482</v>
      </c>
      <c r="K4" s="70" t="s">
        <v>483</v>
      </c>
      <c r="L4" s="70" t="s">
        <v>484</v>
      </c>
      <c r="M4" s="70" t="s">
        <v>485</v>
      </c>
      <c r="N4" s="70" t="s">
        <v>486</v>
      </c>
      <c r="O4" s="70" t="s">
        <v>487</v>
      </c>
      <c r="P4" s="70" t="s">
        <v>488</v>
      </c>
      <c r="Q4" s="22" t="s">
        <v>489</v>
      </c>
      <c r="R4" s="22" t="s">
        <v>490</v>
      </c>
      <c r="S4" s="22" t="s">
        <v>491</v>
      </c>
      <c r="T4" s="22" t="s">
        <v>492</v>
      </c>
      <c r="U4" s="22">
        <v>2008</v>
      </c>
      <c r="V4" s="22" t="s">
        <v>14</v>
      </c>
      <c r="W4" s="22" t="s">
        <v>15</v>
      </c>
      <c r="X4" s="22" t="s">
        <v>16</v>
      </c>
      <c r="Y4" s="22" t="s">
        <v>17</v>
      </c>
      <c r="Z4" s="70" t="s">
        <v>18</v>
      </c>
      <c r="AA4" s="70" t="s">
        <v>482</v>
      </c>
      <c r="AB4" s="70" t="s">
        <v>483</v>
      </c>
      <c r="AC4" s="70" t="s">
        <v>484</v>
      </c>
      <c r="AD4" s="70" t="s">
        <v>485</v>
      </c>
      <c r="AE4" s="70" t="s">
        <v>486</v>
      </c>
      <c r="AF4" s="70" t="s">
        <v>487</v>
      </c>
      <c r="AG4" s="70" t="s">
        <v>488</v>
      </c>
      <c r="AH4" s="22" t="s">
        <v>489</v>
      </c>
      <c r="AI4" s="22" t="s">
        <v>490</v>
      </c>
      <c r="AJ4" s="22" t="s">
        <v>491</v>
      </c>
      <c r="AK4" s="22" t="s">
        <v>492</v>
      </c>
    </row>
    <row r="5" spans="1:37" s="68" customFormat="1" ht="18" customHeight="1" x14ac:dyDescent="0.2">
      <c r="A5" s="83"/>
      <c r="B5" s="67"/>
      <c r="C5" s="67"/>
      <c r="D5" s="71"/>
      <c r="E5" s="71"/>
      <c r="F5" s="71"/>
      <c r="G5" s="71"/>
      <c r="H5" s="71"/>
      <c r="I5" s="72"/>
      <c r="J5" s="72"/>
      <c r="K5" s="72"/>
      <c r="L5" s="72"/>
      <c r="M5" s="72"/>
      <c r="N5" s="72"/>
      <c r="O5" s="72"/>
      <c r="P5" s="72"/>
      <c r="Q5" s="71"/>
      <c r="R5" s="71"/>
      <c r="S5" s="71"/>
      <c r="T5" s="71"/>
    </row>
    <row r="6" spans="1:37" s="84" customFormat="1" ht="12.95" customHeight="1" x14ac:dyDescent="0.2">
      <c r="A6" s="73" t="s">
        <v>14</v>
      </c>
      <c r="B6" s="74" t="s">
        <v>493</v>
      </c>
      <c r="C6" s="24"/>
      <c r="D6" s="118">
        <v>35988436</v>
      </c>
      <c r="E6" s="118">
        <v>6292062</v>
      </c>
      <c r="F6" s="118">
        <v>8254572.0999999996</v>
      </c>
      <c r="G6" s="118">
        <v>9512209.0999999996</v>
      </c>
      <c r="H6" s="118">
        <v>11929592.800000001</v>
      </c>
      <c r="I6" s="118">
        <v>1894381.4</v>
      </c>
      <c r="J6" s="118">
        <v>3937127.2</v>
      </c>
      <c r="K6" s="118">
        <v>6292062</v>
      </c>
      <c r="L6" s="118">
        <v>8856090.5999999996</v>
      </c>
      <c r="M6" s="118">
        <v>11435846.699999999</v>
      </c>
      <c r="N6" s="118">
        <v>14546634.1</v>
      </c>
      <c r="O6" s="118">
        <v>17426398.800000001</v>
      </c>
      <c r="P6" s="118">
        <v>20326615.5</v>
      </c>
      <c r="Q6" s="118">
        <v>24058843.199999999</v>
      </c>
      <c r="R6" s="118">
        <v>27904948.199999999</v>
      </c>
      <c r="S6" s="118">
        <v>31414554.800000001</v>
      </c>
      <c r="T6" s="118">
        <v>35988436</v>
      </c>
      <c r="U6" s="118">
        <v>46597635.399999999</v>
      </c>
      <c r="V6" s="118">
        <v>9204199</v>
      </c>
      <c r="W6" s="118">
        <v>11813164.5</v>
      </c>
      <c r="X6" s="118">
        <v>12189603.1</v>
      </c>
      <c r="Y6" s="118">
        <v>13389421.6</v>
      </c>
      <c r="Z6" s="118">
        <v>2625593</v>
      </c>
      <c r="AA6" s="118">
        <v>5887392.5</v>
      </c>
      <c r="AB6" s="118">
        <v>9204199</v>
      </c>
      <c r="AC6" s="118">
        <v>13593350</v>
      </c>
      <c r="AD6" s="118">
        <v>17136778.699999999</v>
      </c>
      <c r="AE6" s="118">
        <v>21017363.5</v>
      </c>
      <c r="AF6" s="118">
        <v>24777674.600000001</v>
      </c>
      <c r="AG6" s="118">
        <v>29287506</v>
      </c>
      <c r="AH6" s="118">
        <v>33206966.600000001</v>
      </c>
      <c r="AI6" s="118">
        <v>37521780.5</v>
      </c>
      <c r="AJ6" s="118">
        <v>41738642.299999997</v>
      </c>
      <c r="AK6" s="118">
        <v>46596388.200000003</v>
      </c>
    </row>
    <row r="7" spans="1:37" s="84" customFormat="1" ht="24" x14ac:dyDescent="0.2">
      <c r="A7" s="73" t="s">
        <v>15</v>
      </c>
      <c r="B7" s="29" t="s">
        <v>494</v>
      </c>
      <c r="C7" s="75"/>
      <c r="D7" s="118">
        <v>35523133.399999999</v>
      </c>
      <c r="E7" s="118">
        <v>6232028.0999999996</v>
      </c>
      <c r="F7" s="118">
        <v>8238629</v>
      </c>
      <c r="G7" s="118">
        <v>9461001.5</v>
      </c>
      <c r="H7" s="118">
        <v>11591474.800000001</v>
      </c>
      <c r="I7" s="118">
        <v>1882337</v>
      </c>
      <c r="J7" s="118">
        <v>3908873.9</v>
      </c>
      <c r="K7" s="118">
        <v>6232028.0999999996</v>
      </c>
      <c r="L7" s="118">
        <v>8790426</v>
      </c>
      <c r="M7" s="118">
        <v>11362432.9</v>
      </c>
      <c r="N7" s="118">
        <v>14470657.1</v>
      </c>
      <c r="O7" s="118">
        <v>17340498.899999999</v>
      </c>
      <c r="P7" s="118">
        <v>20213747.899999999</v>
      </c>
      <c r="Q7" s="118">
        <v>23931658.600000001</v>
      </c>
      <c r="R7" s="118">
        <v>27743508.199999999</v>
      </c>
      <c r="S7" s="118">
        <v>31064903.699999999</v>
      </c>
      <c r="T7" s="118">
        <v>35523133.399999999</v>
      </c>
      <c r="U7" s="118">
        <v>45480818.600000001</v>
      </c>
      <c r="V7" s="118">
        <v>9033320.8000000007</v>
      </c>
      <c r="W7" s="118">
        <v>11437734.199999999</v>
      </c>
      <c r="X7" s="118">
        <v>11904656.300000001</v>
      </c>
      <c r="Y7" s="118">
        <v>13103838.300000001</v>
      </c>
      <c r="Z7" s="118">
        <v>2590482.5</v>
      </c>
      <c r="AA7" s="118">
        <v>5796773.0999999996</v>
      </c>
      <c r="AB7" s="118">
        <v>9033320.8000000007</v>
      </c>
      <c r="AC7" s="118">
        <v>13152258.199999999</v>
      </c>
      <c r="AD7" s="118">
        <v>16631497</v>
      </c>
      <c r="AE7" s="118">
        <v>20471055</v>
      </c>
      <c r="AF7" s="118">
        <v>24110036.399999999</v>
      </c>
      <c r="AG7" s="118">
        <v>28556155.300000001</v>
      </c>
      <c r="AH7" s="118">
        <v>32375711.300000001</v>
      </c>
      <c r="AI7" s="118">
        <v>36594315.299999997</v>
      </c>
      <c r="AJ7" s="118">
        <v>40693933.5</v>
      </c>
      <c r="AK7" s="118">
        <v>45479549.600000001</v>
      </c>
    </row>
    <row r="8" spans="1:37" s="84" customFormat="1" ht="12.95" customHeight="1" x14ac:dyDescent="0.2">
      <c r="A8" s="73">
        <v>11</v>
      </c>
      <c r="B8" s="29" t="s">
        <v>495</v>
      </c>
      <c r="C8" s="75"/>
      <c r="D8" s="118">
        <v>26544779.399999999</v>
      </c>
      <c r="E8" s="118">
        <v>5252800.3</v>
      </c>
      <c r="F8" s="118">
        <v>6263837.2000000002</v>
      </c>
      <c r="G8" s="118">
        <v>7268842.7999999998</v>
      </c>
      <c r="H8" s="118">
        <v>7759299.0999999996</v>
      </c>
      <c r="I8" s="118">
        <v>1584503.1</v>
      </c>
      <c r="J8" s="118">
        <v>3326693.5</v>
      </c>
      <c r="K8" s="118">
        <v>5252800.3</v>
      </c>
      <c r="L8" s="118">
        <v>7154691.4000000004</v>
      </c>
      <c r="M8" s="118">
        <v>9272757.6999999993</v>
      </c>
      <c r="N8" s="118">
        <v>11516637.5</v>
      </c>
      <c r="O8" s="118">
        <v>13936959</v>
      </c>
      <c r="P8" s="118">
        <v>16316871.699999999</v>
      </c>
      <c r="Q8" s="118">
        <v>18785480.300000001</v>
      </c>
      <c r="R8" s="118">
        <v>21289763.800000001</v>
      </c>
      <c r="S8" s="118">
        <v>23894015</v>
      </c>
      <c r="T8" s="118">
        <v>26544779.399999999</v>
      </c>
      <c r="U8" s="118">
        <v>35901356.200000003</v>
      </c>
      <c r="V8" s="118">
        <v>7512285.9000000004</v>
      </c>
      <c r="W8" s="118">
        <v>8412687.0999999996</v>
      </c>
      <c r="X8" s="118">
        <v>9952381.6999999993</v>
      </c>
      <c r="Y8" s="118">
        <v>10047681.6</v>
      </c>
      <c r="Z8" s="118">
        <v>2191577.5</v>
      </c>
      <c r="AA8" s="118">
        <v>4682141.4000000004</v>
      </c>
      <c r="AB8" s="118">
        <v>7512285.9000000004</v>
      </c>
      <c r="AC8" s="118">
        <v>10300324.6</v>
      </c>
      <c r="AD8" s="118">
        <v>13082614.1</v>
      </c>
      <c r="AE8" s="118">
        <v>15924973</v>
      </c>
      <c r="AF8" s="118">
        <v>18909700.800000001</v>
      </c>
      <c r="AG8" s="118">
        <v>22252905.300000001</v>
      </c>
      <c r="AH8" s="118">
        <v>25877354.699999999</v>
      </c>
      <c r="AI8" s="118">
        <v>29189224.5</v>
      </c>
      <c r="AJ8" s="118">
        <v>32540678.899999999</v>
      </c>
      <c r="AK8" s="118">
        <v>35925036.299999997</v>
      </c>
    </row>
    <row r="9" spans="1:37" s="85" customFormat="1" ht="12.95" customHeight="1" x14ac:dyDescent="0.2">
      <c r="A9" s="77">
        <v>111</v>
      </c>
      <c r="B9" s="28" t="s">
        <v>496</v>
      </c>
      <c r="C9" s="76"/>
      <c r="D9" s="108">
        <v>4337909.7</v>
      </c>
      <c r="E9" s="108">
        <v>988594.6</v>
      </c>
      <c r="F9" s="108">
        <v>1038069</v>
      </c>
      <c r="G9" s="108">
        <v>1109941.7</v>
      </c>
      <c r="H9" s="108">
        <v>1201304.3999999999</v>
      </c>
      <c r="I9" s="108">
        <v>282655.7</v>
      </c>
      <c r="J9" s="108">
        <v>640794.19999999995</v>
      </c>
      <c r="K9" s="108">
        <v>988594.6</v>
      </c>
      <c r="L9" s="108">
        <v>1313773.7</v>
      </c>
      <c r="M9" s="108">
        <v>1638177</v>
      </c>
      <c r="N9" s="108">
        <v>2026663.6</v>
      </c>
      <c r="O9" s="108">
        <v>2430609.9</v>
      </c>
      <c r="P9" s="108">
        <v>2764653.5</v>
      </c>
      <c r="Q9" s="108">
        <v>3136605.3</v>
      </c>
      <c r="R9" s="108">
        <v>3495105.2</v>
      </c>
      <c r="S9" s="108">
        <v>3868880.2</v>
      </c>
      <c r="T9" s="108">
        <v>4337909.7</v>
      </c>
      <c r="U9" s="108">
        <v>6909070.0999999996</v>
      </c>
      <c r="V9" s="108">
        <v>1470517.6</v>
      </c>
      <c r="W9" s="108">
        <v>1416825.3</v>
      </c>
      <c r="X9" s="108">
        <v>2239190.2000000002</v>
      </c>
      <c r="Y9" s="108">
        <v>1782537</v>
      </c>
      <c r="Z9" s="108">
        <v>374660.7</v>
      </c>
      <c r="AA9" s="108">
        <v>899163.7</v>
      </c>
      <c r="AB9" s="108">
        <v>1470517.6</v>
      </c>
      <c r="AC9" s="108">
        <v>1924579.9</v>
      </c>
      <c r="AD9" s="108">
        <v>2393771.4</v>
      </c>
      <c r="AE9" s="108">
        <v>2887342.9</v>
      </c>
      <c r="AF9" s="108">
        <v>3391031.2</v>
      </c>
      <c r="AG9" s="108">
        <v>3958006</v>
      </c>
      <c r="AH9" s="108">
        <v>5126533.0999999996</v>
      </c>
      <c r="AI9" s="108">
        <v>5674653.2999999998</v>
      </c>
      <c r="AJ9" s="108">
        <v>6246579.7000000002</v>
      </c>
      <c r="AK9" s="108">
        <v>6909070.0999999996</v>
      </c>
    </row>
    <row r="10" spans="1:37" s="85" customFormat="1" ht="24" x14ac:dyDescent="0.2">
      <c r="A10" s="77">
        <v>1111</v>
      </c>
      <c r="B10" s="28" t="s">
        <v>497</v>
      </c>
      <c r="C10" s="76"/>
      <c r="D10" s="108">
        <v>2322908.2000000002</v>
      </c>
      <c r="E10" s="108">
        <v>498034.7</v>
      </c>
      <c r="F10" s="108">
        <v>565900.30000000005</v>
      </c>
      <c r="G10" s="108">
        <v>573819.5</v>
      </c>
      <c r="H10" s="108">
        <v>685153.7</v>
      </c>
      <c r="I10" s="108">
        <v>146837.5</v>
      </c>
      <c r="J10" s="108">
        <v>317800.40000000002</v>
      </c>
      <c r="K10" s="108">
        <v>498034.7</v>
      </c>
      <c r="L10" s="108">
        <v>658609.30000000005</v>
      </c>
      <c r="M10" s="108">
        <v>857732.3</v>
      </c>
      <c r="N10" s="108">
        <v>1063935</v>
      </c>
      <c r="O10" s="108">
        <v>1256375</v>
      </c>
      <c r="P10" s="108">
        <v>1450930.7</v>
      </c>
      <c r="Q10" s="108">
        <v>1637754.5</v>
      </c>
      <c r="R10" s="108">
        <v>1828994.2</v>
      </c>
      <c r="S10" s="108">
        <v>2040079</v>
      </c>
      <c r="T10" s="108">
        <v>2322908.2000000002</v>
      </c>
      <c r="U10" s="108">
        <v>3929866.7</v>
      </c>
      <c r="V10" s="108">
        <v>780057.59999999998</v>
      </c>
      <c r="W10" s="108">
        <v>950099.7</v>
      </c>
      <c r="X10" s="108">
        <v>1038122.7</v>
      </c>
      <c r="Y10" s="108">
        <v>1161586.7</v>
      </c>
      <c r="Z10" s="108">
        <v>220493.1</v>
      </c>
      <c r="AA10" s="108">
        <v>483086.1</v>
      </c>
      <c r="AB10" s="108">
        <v>780057.59999999998</v>
      </c>
      <c r="AC10" s="108">
        <v>1076840.2</v>
      </c>
      <c r="AD10" s="108">
        <v>1388512</v>
      </c>
      <c r="AE10" s="108">
        <v>1730157.3</v>
      </c>
      <c r="AF10" s="108">
        <v>2053303.4</v>
      </c>
      <c r="AG10" s="108">
        <v>2445665.2999999998</v>
      </c>
      <c r="AH10" s="108">
        <v>2768280</v>
      </c>
      <c r="AI10" s="108">
        <v>3101111.8</v>
      </c>
      <c r="AJ10" s="108">
        <v>3475333.4</v>
      </c>
      <c r="AK10" s="108">
        <v>3929866.7</v>
      </c>
    </row>
    <row r="11" spans="1:37" s="85" customFormat="1" ht="24" x14ac:dyDescent="0.2">
      <c r="A11" s="77">
        <v>11111</v>
      </c>
      <c r="B11" s="28" t="s">
        <v>498</v>
      </c>
      <c r="C11" s="76"/>
      <c r="D11" s="108">
        <v>2317446.9</v>
      </c>
      <c r="E11" s="108">
        <v>489125.4</v>
      </c>
      <c r="F11" s="108">
        <v>572947.30000000005</v>
      </c>
      <c r="G11" s="108">
        <v>572370.30000000005</v>
      </c>
      <c r="H11" s="108">
        <v>683003.9</v>
      </c>
      <c r="I11" s="108">
        <v>145273.60000000001</v>
      </c>
      <c r="J11" s="108">
        <v>309927.3</v>
      </c>
      <c r="K11" s="108">
        <v>489125.4</v>
      </c>
      <c r="L11" s="108">
        <v>657404.5</v>
      </c>
      <c r="M11" s="108">
        <v>856053.2</v>
      </c>
      <c r="N11" s="108">
        <v>1062072.7</v>
      </c>
      <c r="O11" s="108">
        <v>1254327.3</v>
      </c>
      <c r="P11" s="108">
        <v>1448429.4</v>
      </c>
      <c r="Q11" s="108">
        <v>1634443</v>
      </c>
      <c r="R11" s="108">
        <v>1825159.1</v>
      </c>
      <c r="S11" s="108">
        <v>2034912.4</v>
      </c>
      <c r="T11" s="108">
        <v>2317446.9</v>
      </c>
      <c r="U11" s="108">
        <v>3373527.1</v>
      </c>
      <c r="V11" s="108">
        <v>688259.4</v>
      </c>
      <c r="W11" s="108">
        <v>838274.7</v>
      </c>
      <c r="X11" s="108">
        <v>839110</v>
      </c>
      <c r="Y11" s="108">
        <v>1007883</v>
      </c>
      <c r="Z11" s="108">
        <v>187709.3</v>
      </c>
      <c r="AA11" s="108">
        <v>423757.4</v>
      </c>
      <c r="AB11" s="108">
        <v>688259.4</v>
      </c>
      <c r="AC11" s="108">
        <v>962740.4</v>
      </c>
      <c r="AD11" s="108">
        <v>1235612.3999999999</v>
      </c>
      <c r="AE11" s="108">
        <v>1526534.1</v>
      </c>
      <c r="AF11" s="108">
        <v>1807808.2</v>
      </c>
      <c r="AG11" s="108">
        <v>2079134.4</v>
      </c>
      <c r="AH11" s="108">
        <v>2365644.1</v>
      </c>
      <c r="AI11" s="108">
        <v>2666701.1</v>
      </c>
      <c r="AJ11" s="108">
        <v>2979312.2</v>
      </c>
      <c r="AK11" s="108">
        <v>3373527.1</v>
      </c>
    </row>
    <row r="12" spans="1:37" s="85" customFormat="1" ht="14.1" customHeight="1" x14ac:dyDescent="0.2">
      <c r="A12" s="51">
        <v>11111100</v>
      </c>
      <c r="B12" s="112" t="s">
        <v>499</v>
      </c>
      <c r="C12" s="76"/>
      <c r="D12" s="108">
        <v>1841376.8</v>
      </c>
      <c r="E12" s="108">
        <v>378072.5</v>
      </c>
      <c r="F12" s="108">
        <v>457386.5</v>
      </c>
      <c r="G12" s="108">
        <v>448715.1</v>
      </c>
      <c r="H12" s="108">
        <v>557202.69999999995</v>
      </c>
      <c r="I12" s="108">
        <v>111504.5</v>
      </c>
      <c r="J12" s="108">
        <v>239472.7</v>
      </c>
      <c r="K12" s="108">
        <v>378072.5</v>
      </c>
      <c r="L12" s="108">
        <v>512820.7</v>
      </c>
      <c r="M12" s="108">
        <v>668716.80000000005</v>
      </c>
      <c r="N12" s="108">
        <v>835459</v>
      </c>
      <c r="O12" s="108">
        <v>986562.4</v>
      </c>
      <c r="P12" s="108">
        <v>1138940.6000000001</v>
      </c>
      <c r="Q12" s="108">
        <v>1284174.1000000001</v>
      </c>
      <c r="R12" s="108">
        <v>1432594.6</v>
      </c>
      <c r="S12" s="108">
        <v>1599961.6</v>
      </c>
      <c r="T12" s="108">
        <v>1841376.8</v>
      </c>
      <c r="U12" s="108">
        <v>2657864.7000000002</v>
      </c>
      <c r="V12" s="108">
        <v>534145.19999999995</v>
      </c>
      <c r="W12" s="108">
        <v>655786.19999999995</v>
      </c>
      <c r="X12" s="108">
        <v>651265.69999999995</v>
      </c>
      <c r="Y12" s="108">
        <v>816667.6</v>
      </c>
      <c r="Z12" s="108">
        <v>146183</v>
      </c>
      <c r="AA12" s="108">
        <v>330916.2</v>
      </c>
      <c r="AB12" s="108">
        <v>534145.19999999995</v>
      </c>
      <c r="AC12" s="108">
        <v>748856.9</v>
      </c>
      <c r="AD12" s="108">
        <v>960673.8</v>
      </c>
      <c r="AE12" s="108">
        <v>1189931.3999999999</v>
      </c>
      <c r="AF12" s="108">
        <v>1406375.1</v>
      </c>
      <c r="AG12" s="108">
        <v>1617688.4</v>
      </c>
      <c r="AH12" s="108">
        <v>1841197.1</v>
      </c>
      <c r="AI12" s="108">
        <v>2079763.1</v>
      </c>
      <c r="AJ12" s="108">
        <v>2327720.9</v>
      </c>
      <c r="AK12" s="108">
        <v>2657864.7000000002</v>
      </c>
    </row>
    <row r="13" spans="1:37" s="85" customFormat="1" ht="24" x14ac:dyDescent="0.2">
      <c r="A13" s="77">
        <v>11111200</v>
      </c>
      <c r="B13" s="28" t="s">
        <v>500</v>
      </c>
      <c r="C13" s="76"/>
      <c r="D13" s="108">
        <v>46757.7</v>
      </c>
      <c r="E13" s="108">
        <v>14998.8</v>
      </c>
      <c r="F13" s="108">
        <v>9757.1</v>
      </c>
      <c r="G13" s="108">
        <v>10984.9</v>
      </c>
      <c r="H13" s="108">
        <v>11016.9</v>
      </c>
      <c r="I13" s="108">
        <v>3222</v>
      </c>
      <c r="J13" s="108">
        <v>9160</v>
      </c>
      <c r="K13" s="108">
        <v>14998.8</v>
      </c>
      <c r="L13" s="108">
        <v>18001.2</v>
      </c>
      <c r="M13" s="108">
        <v>21878.1</v>
      </c>
      <c r="N13" s="108">
        <v>24755.9</v>
      </c>
      <c r="O13" s="108">
        <v>27089.9</v>
      </c>
      <c r="P13" s="108">
        <v>31718.9</v>
      </c>
      <c r="Q13" s="108">
        <v>35740.800000000003</v>
      </c>
      <c r="R13" s="108">
        <v>38890</v>
      </c>
      <c r="S13" s="108">
        <v>42980.800000000003</v>
      </c>
      <c r="T13" s="108">
        <v>46757.7</v>
      </c>
      <c r="U13" s="108">
        <v>62045.599999999999</v>
      </c>
      <c r="V13" s="108">
        <v>17642.5</v>
      </c>
      <c r="W13" s="108">
        <v>13342</v>
      </c>
      <c r="X13" s="108">
        <v>13927.2</v>
      </c>
      <c r="Y13" s="108">
        <v>17133.900000000001</v>
      </c>
      <c r="Z13" s="108">
        <v>3845.9</v>
      </c>
      <c r="AA13" s="108">
        <v>10748.1</v>
      </c>
      <c r="AB13" s="108">
        <v>17642.5</v>
      </c>
      <c r="AC13" s="108">
        <v>22049.8</v>
      </c>
      <c r="AD13" s="108">
        <v>27055.3</v>
      </c>
      <c r="AE13" s="108">
        <v>30984.5</v>
      </c>
      <c r="AF13" s="108">
        <v>35413.5</v>
      </c>
      <c r="AG13" s="108">
        <v>39645</v>
      </c>
      <c r="AH13" s="108">
        <v>44911.7</v>
      </c>
      <c r="AI13" s="108">
        <v>50261</v>
      </c>
      <c r="AJ13" s="108">
        <v>55455.4</v>
      </c>
      <c r="AK13" s="108">
        <v>62045.599999999999</v>
      </c>
    </row>
    <row r="14" spans="1:37" s="85" customFormat="1" ht="12" x14ac:dyDescent="0.2">
      <c r="A14" s="77">
        <v>11111300</v>
      </c>
      <c r="B14" s="28" t="s">
        <v>501</v>
      </c>
      <c r="C14" s="76"/>
      <c r="D14" s="108"/>
      <c r="E14" s="108"/>
      <c r="F14" s="108">
        <v>0</v>
      </c>
      <c r="G14" s="108">
        <v>0</v>
      </c>
      <c r="H14" s="108">
        <v>0</v>
      </c>
      <c r="I14" s="108"/>
      <c r="J14" s="108"/>
      <c r="K14" s="108"/>
      <c r="L14" s="108"/>
      <c r="M14" s="108"/>
      <c r="N14" s="108"/>
      <c r="O14" s="108"/>
      <c r="P14" s="108"/>
      <c r="Q14" s="108"/>
      <c r="R14" s="108"/>
      <c r="S14" s="108"/>
      <c r="T14" s="108"/>
      <c r="U14" s="108">
        <v>0</v>
      </c>
      <c r="V14" s="108"/>
      <c r="W14" s="108">
        <v>0</v>
      </c>
      <c r="X14" s="108">
        <v>0</v>
      </c>
      <c r="Y14" s="108">
        <v>0</v>
      </c>
      <c r="Z14" s="108"/>
      <c r="AA14" s="108"/>
      <c r="AB14" s="108"/>
      <c r="AC14" s="108"/>
      <c r="AD14" s="108"/>
      <c r="AE14" s="108"/>
      <c r="AF14" s="108"/>
      <c r="AG14" s="108"/>
      <c r="AH14" s="108"/>
      <c r="AI14" s="108"/>
      <c r="AJ14" s="108"/>
      <c r="AK14" s="108"/>
    </row>
    <row r="15" spans="1:37" s="85" customFormat="1" ht="12" x14ac:dyDescent="0.2">
      <c r="A15" s="77">
        <v>11111400</v>
      </c>
      <c r="B15" s="28" t="s">
        <v>502</v>
      </c>
      <c r="C15" s="76"/>
      <c r="D15" s="108">
        <v>429312.4</v>
      </c>
      <c r="E15" s="108">
        <v>96054.1</v>
      </c>
      <c r="F15" s="108">
        <v>105803.7</v>
      </c>
      <c r="G15" s="108">
        <v>112670.3</v>
      </c>
      <c r="H15" s="108">
        <v>114784.3</v>
      </c>
      <c r="I15" s="108">
        <v>30547.1</v>
      </c>
      <c r="J15" s="108">
        <v>61294.6</v>
      </c>
      <c r="K15" s="108">
        <v>96054.1</v>
      </c>
      <c r="L15" s="108">
        <v>126582.6</v>
      </c>
      <c r="M15" s="108">
        <v>165458.29999999999</v>
      </c>
      <c r="N15" s="108">
        <v>201857.8</v>
      </c>
      <c r="O15" s="108">
        <v>240675</v>
      </c>
      <c r="P15" s="108">
        <v>277769.90000000002</v>
      </c>
      <c r="Q15" s="108">
        <v>314528.09999999998</v>
      </c>
      <c r="R15" s="108">
        <v>353674.5</v>
      </c>
      <c r="S15" s="108">
        <v>391970</v>
      </c>
      <c r="T15" s="108">
        <v>429312.4</v>
      </c>
      <c r="U15" s="108">
        <v>653616.80000000005</v>
      </c>
      <c r="V15" s="108">
        <v>136471.70000000001</v>
      </c>
      <c r="W15" s="108">
        <v>169146.5</v>
      </c>
      <c r="X15" s="108">
        <v>173917.1</v>
      </c>
      <c r="Y15" s="108">
        <v>174081.5</v>
      </c>
      <c r="Z15" s="108">
        <v>37680.400000000001</v>
      </c>
      <c r="AA15" s="108">
        <v>82093.100000000006</v>
      </c>
      <c r="AB15" s="108">
        <v>136471.70000000001</v>
      </c>
      <c r="AC15" s="108">
        <v>191833.7</v>
      </c>
      <c r="AD15" s="108">
        <v>247883.3</v>
      </c>
      <c r="AE15" s="108">
        <v>305618.2</v>
      </c>
      <c r="AF15" s="108">
        <v>366019.6</v>
      </c>
      <c r="AG15" s="108">
        <v>421801</v>
      </c>
      <c r="AH15" s="108">
        <v>479535.3</v>
      </c>
      <c r="AI15" s="108">
        <v>536677</v>
      </c>
      <c r="AJ15" s="108">
        <v>596135.9</v>
      </c>
      <c r="AK15" s="108">
        <v>653616.80000000005</v>
      </c>
    </row>
    <row r="16" spans="1:37" s="85" customFormat="1" ht="24" x14ac:dyDescent="0.2">
      <c r="A16" s="77">
        <v>11112</v>
      </c>
      <c r="B16" s="28" t="s">
        <v>503</v>
      </c>
      <c r="C16" s="76"/>
      <c r="D16" s="108">
        <v>5461.3</v>
      </c>
      <c r="E16" s="108">
        <v>8909.2999999999993</v>
      </c>
      <c r="F16" s="108">
        <v>-7047</v>
      </c>
      <c r="G16" s="108">
        <v>1449.2</v>
      </c>
      <c r="H16" s="108">
        <v>2149.8000000000002</v>
      </c>
      <c r="I16" s="108">
        <v>1563.9</v>
      </c>
      <c r="J16" s="108">
        <v>7873.1</v>
      </c>
      <c r="K16" s="108">
        <v>8909.2999999999993</v>
      </c>
      <c r="L16" s="108">
        <v>1204.8</v>
      </c>
      <c r="M16" s="108">
        <v>1679.1</v>
      </c>
      <c r="N16" s="108">
        <v>1862.3</v>
      </c>
      <c r="O16" s="108">
        <v>2047.7</v>
      </c>
      <c r="P16" s="108">
        <v>2501.3000000000002</v>
      </c>
      <c r="Q16" s="108">
        <v>3311.5</v>
      </c>
      <c r="R16" s="108">
        <v>3835.1</v>
      </c>
      <c r="S16" s="108">
        <v>5166.6000000000004</v>
      </c>
      <c r="T16" s="108">
        <v>5461.3</v>
      </c>
      <c r="U16" s="108">
        <v>556339.6</v>
      </c>
      <c r="V16" s="108">
        <v>91798.2</v>
      </c>
      <c r="W16" s="108">
        <v>111825</v>
      </c>
      <c r="X16" s="108">
        <v>199012.7</v>
      </c>
      <c r="Y16" s="108">
        <v>153703.70000000001</v>
      </c>
      <c r="Z16" s="108">
        <v>32783.800000000003</v>
      </c>
      <c r="AA16" s="108">
        <v>59328.7</v>
      </c>
      <c r="AB16" s="108">
        <v>91798.2</v>
      </c>
      <c r="AC16" s="108">
        <v>114099.8</v>
      </c>
      <c r="AD16" s="108">
        <v>152899.6</v>
      </c>
      <c r="AE16" s="108">
        <v>203623.2</v>
      </c>
      <c r="AF16" s="108">
        <v>245495.2</v>
      </c>
      <c r="AG16" s="108">
        <v>366530.9</v>
      </c>
      <c r="AH16" s="108">
        <v>402635.9</v>
      </c>
      <c r="AI16" s="108">
        <v>434410.7</v>
      </c>
      <c r="AJ16" s="108">
        <v>496021.2</v>
      </c>
      <c r="AK16" s="108">
        <v>556339.6</v>
      </c>
    </row>
    <row r="17" spans="1:37" s="85" customFormat="1" ht="24" x14ac:dyDescent="0.2">
      <c r="A17" s="77">
        <v>11112100</v>
      </c>
      <c r="B17" s="28" t="s">
        <v>504</v>
      </c>
      <c r="C17" s="76"/>
      <c r="D17" s="108"/>
      <c r="E17" s="108">
        <v>48.2</v>
      </c>
      <c r="F17" s="108">
        <v>86.6</v>
      </c>
      <c r="G17" s="108">
        <v>145.19999999999999</v>
      </c>
      <c r="H17" s="108">
        <v>-280</v>
      </c>
      <c r="I17" s="108">
        <v>19.399999999999999</v>
      </c>
      <c r="J17" s="108">
        <v>161.1</v>
      </c>
      <c r="K17" s="108">
        <v>48.2</v>
      </c>
      <c r="L17" s="108">
        <v>107.2</v>
      </c>
      <c r="M17" s="108">
        <v>109.7</v>
      </c>
      <c r="N17" s="108">
        <v>134.80000000000001</v>
      </c>
      <c r="O17" s="108">
        <v>148.19999999999999</v>
      </c>
      <c r="P17" s="108">
        <v>243.9</v>
      </c>
      <c r="Q17" s="108">
        <v>280</v>
      </c>
      <c r="R17" s="108"/>
      <c r="S17" s="108"/>
      <c r="T17" s="108"/>
      <c r="U17" s="108">
        <v>2692.5</v>
      </c>
      <c r="V17" s="108">
        <v>839.6</v>
      </c>
      <c r="W17" s="108">
        <v>610.29999999999995</v>
      </c>
      <c r="X17" s="108">
        <v>1052.7</v>
      </c>
      <c r="Y17" s="108">
        <v>189.9</v>
      </c>
      <c r="Z17" s="108">
        <v>32567.8</v>
      </c>
      <c r="AA17" s="108">
        <v>465</v>
      </c>
      <c r="AB17" s="108">
        <v>839.6</v>
      </c>
      <c r="AC17" s="108">
        <v>1046</v>
      </c>
      <c r="AD17" s="108">
        <v>1106.8</v>
      </c>
      <c r="AE17" s="108">
        <v>1449.9</v>
      </c>
      <c r="AF17" s="108">
        <v>1738.5</v>
      </c>
      <c r="AG17" s="108">
        <v>2029.7</v>
      </c>
      <c r="AH17" s="108">
        <v>2502.6</v>
      </c>
      <c r="AI17" s="108">
        <v>2542.6</v>
      </c>
      <c r="AJ17" s="108">
        <v>2692.5</v>
      </c>
      <c r="AK17" s="108">
        <v>2692.5</v>
      </c>
    </row>
    <row r="18" spans="1:37" s="85" customFormat="1" ht="24" x14ac:dyDescent="0.2">
      <c r="A18" s="77">
        <v>11112200</v>
      </c>
      <c r="B18" s="28" t="s">
        <v>505</v>
      </c>
      <c r="C18" s="76"/>
      <c r="D18" s="108"/>
      <c r="E18" s="108">
        <v>364.7</v>
      </c>
      <c r="F18" s="108">
        <v>-323.8</v>
      </c>
      <c r="G18" s="108">
        <v>26.5</v>
      </c>
      <c r="H18" s="108">
        <v>-67.400000000000006</v>
      </c>
      <c r="I18" s="108">
        <v>107</v>
      </c>
      <c r="J18" s="108">
        <v>312.7</v>
      </c>
      <c r="K18" s="108">
        <v>364.7</v>
      </c>
      <c r="L18" s="108">
        <v>33.9</v>
      </c>
      <c r="M18" s="108">
        <v>40.9</v>
      </c>
      <c r="N18" s="108">
        <v>40.9</v>
      </c>
      <c r="O18" s="108">
        <v>40.9</v>
      </c>
      <c r="P18" s="108">
        <v>49.2</v>
      </c>
      <c r="Q18" s="108">
        <v>67.400000000000006</v>
      </c>
      <c r="R18" s="108"/>
      <c r="S18" s="108"/>
      <c r="T18" s="108"/>
      <c r="U18" s="108">
        <v>0</v>
      </c>
      <c r="V18" s="108">
        <v>34.799999999999997</v>
      </c>
      <c r="W18" s="108">
        <v>-34.799999999999997</v>
      </c>
      <c r="X18" s="108">
        <v>0</v>
      </c>
      <c r="Y18" s="108">
        <v>0</v>
      </c>
      <c r="Z18" s="108">
        <v>7.8</v>
      </c>
      <c r="AA18" s="108">
        <v>7.8</v>
      </c>
      <c r="AB18" s="108">
        <v>34.799999999999997</v>
      </c>
      <c r="AC18" s="108"/>
      <c r="AD18" s="108"/>
      <c r="AE18" s="108"/>
      <c r="AF18" s="108"/>
      <c r="AG18" s="108"/>
      <c r="AH18" s="108"/>
      <c r="AI18" s="108"/>
      <c r="AJ18" s="108"/>
      <c r="AK18" s="108"/>
    </row>
    <row r="19" spans="1:37" s="85" customFormat="1" ht="24" x14ac:dyDescent="0.2">
      <c r="A19" s="77">
        <v>11112300</v>
      </c>
      <c r="B19" s="28" t="s">
        <v>506</v>
      </c>
      <c r="C19" s="76"/>
      <c r="D19" s="108"/>
      <c r="E19" s="108"/>
      <c r="F19" s="108">
        <v>0</v>
      </c>
      <c r="G19" s="108">
        <v>0</v>
      </c>
      <c r="H19" s="108">
        <v>0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>
        <v>0</v>
      </c>
      <c r="V19" s="108"/>
      <c r="W19" s="108">
        <v>0</v>
      </c>
      <c r="X19" s="108">
        <v>0</v>
      </c>
      <c r="Y19" s="108">
        <v>0</v>
      </c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</row>
    <row r="20" spans="1:37" s="85" customFormat="1" ht="24" x14ac:dyDescent="0.2">
      <c r="A20" s="77">
        <v>11112400</v>
      </c>
      <c r="B20" s="28" t="s">
        <v>507</v>
      </c>
      <c r="C20" s="76"/>
      <c r="D20" s="108"/>
      <c r="E20" s="108">
        <v>276</v>
      </c>
      <c r="F20" s="108">
        <v>1397.4</v>
      </c>
      <c r="G20" s="108">
        <v>1290.7</v>
      </c>
      <c r="H20" s="108">
        <v>-2964.1</v>
      </c>
      <c r="I20" s="108">
        <v>3.5</v>
      </c>
      <c r="J20" s="108">
        <v>4352.6000000000004</v>
      </c>
      <c r="K20" s="108">
        <v>276</v>
      </c>
      <c r="L20" s="108">
        <v>1050.5</v>
      </c>
      <c r="M20" s="108">
        <v>1515.3</v>
      </c>
      <c r="N20" s="108">
        <v>1673.4</v>
      </c>
      <c r="O20" s="108">
        <v>1858.6</v>
      </c>
      <c r="P20" s="108">
        <v>2208.1999999999998</v>
      </c>
      <c r="Q20" s="108">
        <v>2964.1</v>
      </c>
      <c r="R20" s="108"/>
      <c r="S20" s="108"/>
      <c r="T20" s="108"/>
      <c r="U20" s="108">
        <v>550518.1</v>
      </c>
      <c r="V20" s="108">
        <v>90648.5</v>
      </c>
      <c r="W20" s="108">
        <v>111198.8</v>
      </c>
      <c r="X20" s="108">
        <v>197443.1</v>
      </c>
      <c r="Y20" s="108">
        <v>151227.70000000001</v>
      </c>
      <c r="Z20" s="108">
        <v>21</v>
      </c>
      <c r="AA20" s="108">
        <v>58579.1</v>
      </c>
      <c r="AB20" s="108">
        <v>90648.5</v>
      </c>
      <c r="AC20" s="108">
        <v>112778.5</v>
      </c>
      <c r="AD20" s="108">
        <v>151480</v>
      </c>
      <c r="AE20" s="108">
        <v>201847.3</v>
      </c>
      <c r="AF20" s="108">
        <v>243411.9</v>
      </c>
      <c r="AG20" s="108">
        <v>364127.7</v>
      </c>
      <c r="AH20" s="108">
        <v>399290.4</v>
      </c>
      <c r="AI20" s="108">
        <v>429591.1</v>
      </c>
      <c r="AJ20" s="108">
        <v>490221.8</v>
      </c>
      <c r="AK20" s="108">
        <v>550518.1</v>
      </c>
    </row>
    <row r="21" spans="1:37" s="85" customFormat="1" ht="24" x14ac:dyDescent="0.2">
      <c r="A21" s="77">
        <v>11112900</v>
      </c>
      <c r="B21" s="28" t="s">
        <v>508</v>
      </c>
      <c r="C21" s="76"/>
      <c r="D21" s="108"/>
      <c r="E21" s="108">
        <v>8220.4</v>
      </c>
      <c r="F21" s="108">
        <v>-8207.2000000000007</v>
      </c>
      <c r="G21" s="108">
        <v>-13.2</v>
      </c>
      <c r="H21" s="108">
        <v>0</v>
      </c>
      <c r="I21" s="108">
        <v>1434</v>
      </c>
      <c r="J21" s="108">
        <v>3046.7</v>
      </c>
      <c r="K21" s="108">
        <v>8220.4</v>
      </c>
      <c r="L21" s="108">
        <v>13.2</v>
      </c>
      <c r="M21" s="108">
        <v>13.2</v>
      </c>
      <c r="N21" s="108">
        <v>13.2</v>
      </c>
      <c r="O21" s="108"/>
      <c r="P21" s="108"/>
      <c r="Q21" s="108"/>
      <c r="R21" s="108"/>
      <c r="S21" s="108"/>
      <c r="T21" s="108"/>
      <c r="U21" s="108">
        <v>3129</v>
      </c>
      <c r="V21" s="108">
        <v>275.3</v>
      </c>
      <c r="W21" s="108">
        <v>50.7</v>
      </c>
      <c r="X21" s="108">
        <v>516.9</v>
      </c>
      <c r="Y21" s="108">
        <v>2286.1</v>
      </c>
      <c r="Z21" s="108">
        <v>187.2</v>
      </c>
      <c r="AA21" s="108">
        <v>276.8</v>
      </c>
      <c r="AB21" s="108">
        <v>275.3</v>
      </c>
      <c r="AC21" s="108">
        <v>275.3</v>
      </c>
      <c r="AD21" s="108">
        <v>312.8</v>
      </c>
      <c r="AE21" s="108">
        <v>326</v>
      </c>
      <c r="AF21" s="108">
        <v>344.8</v>
      </c>
      <c r="AG21" s="108">
        <v>373.5</v>
      </c>
      <c r="AH21" s="108">
        <v>842.9</v>
      </c>
      <c r="AI21" s="108">
        <v>2277</v>
      </c>
      <c r="AJ21" s="108">
        <v>3106.9</v>
      </c>
      <c r="AK21" s="108">
        <v>3129</v>
      </c>
    </row>
    <row r="22" spans="1:37" s="85" customFormat="1" ht="24" x14ac:dyDescent="0.2">
      <c r="A22" s="77">
        <v>1112</v>
      </c>
      <c r="B22" s="28" t="s">
        <v>509</v>
      </c>
      <c r="C22" s="76"/>
      <c r="D22" s="108">
        <v>1736107.9</v>
      </c>
      <c r="E22" s="108">
        <v>430459.4</v>
      </c>
      <c r="F22" s="108">
        <v>410570</v>
      </c>
      <c r="G22" s="108">
        <v>461979.2</v>
      </c>
      <c r="H22" s="108">
        <v>433099.3</v>
      </c>
      <c r="I22" s="108">
        <v>116123.6</v>
      </c>
      <c r="J22" s="108">
        <v>283770.09999999998</v>
      </c>
      <c r="K22" s="108">
        <v>430459.4</v>
      </c>
      <c r="L22" s="108">
        <v>576025.19999999995</v>
      </c>
      <c r="M22" s="108">
        <v>678960.9</v>
      </c>
      <c r="N22" s="108">
        <v>841029.4</v>
      </c>
      <c r="O22" s="108">
        <v>1028681.2</v>
      </c>
      <c r="P22" s="108">
        <v>1144013.1000000001</v>
      </c>
      <c r="Q22" s="108">
        <v>1303008.6000000001</v>
      </c>
      <c r="R22" s="108">
        <v>1443635</v>
      </c>
      <c r="S22" s="108">
        <v>1578276</v>
      </c>
      <c r="T22" s="108">
        <v>1736107.9</v>
      </c>
      <c r="U22" s="108">
        <v>2603098.2999999998</v>
      </c>
      <c r="V22" s="108">
        <v>603295.69999999995</v>
      </c>
      <c r="W22" s="108">
        <v>373064.6</v>
      </c>
      <c r="X22" s="108">
        <v>1104601.2</v>
      </c>
      <c r="Y22" s="108">
        <v>522136.8</v>
      </c>
      <c r="Z22" s="108">
        <v>125132.2</v>
      </c>
      <c r="AA22" s="108">
        <v>358582.9</v>
      </c>
      <c r="AB22" s="108">
        <v>603295.69999999995</v>
      </c>
      <c r="AC22" s="108">
        <v>729072.7</v>
      </c>
      <c r="AD22" s="108">
        <v>855510.6</v>
      </c>
      <c r="AE22" s="108">
        <v>976360.3</v>
      </c>
      <c r="AF22" s="108">
        <v>1123869.7</v>
      </c>
      <c r="AG22" s="108">
        <v>1267051</v>
      </c>
      <c r="AH22" s="108">
        <v>2080961.5</v>
      </c>
      <c r="AI22" s="108">
        <v>2262648.5</v>
      </c>
      <c r="AJ22" s="108">
        <v>2428245.7000000002</v>
      </c>
      <c r="AK22" s="108">
        <v>2603098.2999999998</v>
      </c>
    </row>
    <row r="23" spans="1:37" s="85" customFormat="1" ht="12" x14ac:dyDescent="0.2">
      <c r="A23" s="77">
        <v>11121</v>
      </c>
      <c r="B23" s="28" t="s">
        <v>510</v>
      </c>
      <c r="C23" s="76"/>
      <c r="D23" s="108">
        <v>1410964.2</v>
      </c>
      <c r="E23" s="108">
        <v>394083.6</v>
      </c>
      <c r="F23" s="108">
        <v>281268</v>
      </c>
      <c r="G23" s="108">
        <v>376334.9</v>
      </c>
      <c r="H23" s="108">
        <v>359277.7</v>
      </c>
      <c r="I23" s="108">
        <v>103100.7</v>
      </c>
      <c r="J23" s="108">
        <v>263997.40000000002</v>
      </c>
      <c r="K23" s="108">
        <v>394083.6</v>
      </c>
      <c r="L23" s="108">
        <v>494073</v>
      </c>
      <c r="M23" s="108">
        <v>577849.5</v>
      </c>
      <c r="N23" s="108">
        <v>675351.6</v>
      </c>
      <c r="O23" s="108">
        <v>825704.4</v>
      </c>
      <c r="P23" s="108">
        <v>918661</v>
      </c>
      <c r="Q23" s="108">
        <v>1051686.5</v>
      </c>
      <c r="R23" s="108">
        <v>1165475.6000000001</v>
      </c>
      <c r="S23" s="108">
        <v>1282007.3999999999</v>
      </c>
      <c r="T23" s="108">
        <v>1410964.2</v>
      </c>
      <c r="U23" s="108">
        <v>2603098.2999999998</v>
      </c>
      <c r="V23" s="108">
        <v>603295.69999999995</v>
      </c>
      <c r="W23" s="108">
        <v>373064.6</v>
      </c>
      <c r="X23" s="108">
        <v>1104601.2</v>
      </c>
      <c r="Y23" s="108">
        <v>522136.8</v>
      </c>
      <c r="Z23" s="108">
        <v>125132.2</v>
      </c>
      <c r="AA23" s="108">
        <v>358582.9</v>
      </c>
      <c r="AB23" s="108">
        <v>603295.69999999995</v>
      </c>
      <c r="AC23" s="108">
        <v>729072.7</v>
      </c>
      <c r="AD23" s="108">
        <v>855510.6</v>
      </c>
      <c r="AE23" s="108">
        <v>976360.3</v>
      </c>
      <c r="AF23" s="108">
        <v>1123869.7</v>
      </c>
      <c r="AG23" s="108">
        <v>1267051</v>
      </c>
      <c r="AH23" s="108">
        <v>2080961.5</v>
      </c>
      <c r="AI23" s="108">
        <v>2262648.5</v>
      </c>
      <c r="AJ23" s="108">
        <v>2428245.7000000002</v>
      </c>
      <c r="AK23" s="108">
        <v>2603098.2999999998</v>
      </c>
    </row>
    <row r="24" spans="1:37" s="85" customFormat="1" ht="12" x14ac:dyDescent="0.2">
      <c r="A24" s="77">
        <v>11121100</v>
      </c>
      <c r="B24" s="28" t="s">
        <v>511</v>
      </c>
      <c r="C24" s="76"/>
      <c r="D24" s="108">
        <v>1343782</v>
      </c>
      <c r="E24" s="108">
        <v>384615.1</v>
      </c>
      <c r="F24" s="108">
        <v>270336.2</v>
      </c>
      <c r="G24" s="108">
        <v>359555.6</v>
      </c>
      <c r="H24" s="108">
        <v>329275.09999999998</v>
      </c>
      <c r="I24" s="108">
        <v>100155.6</v>
      </c>
      <c r="J24" s="108">
        <v>258605.2</v>
      </c>
      <c r="K24" s="108">
        <v>384615.1</v>
      </c>
      <c r="L24" s="108">
        <v>482100.4</v>
      </c>
      <c r="M24" s="108">
        <v>563030.69999999995</v>
      </c>
      <c r="N24" s="108">
        <v>654951.30000000005</v>
      </c>
      <c r="O24" s="108">
        <v>794517.5</v>
      </c>
      <c r="P24" s="108">
        <v>888111.6</v>
      </c>
      <c r="Q24" s="108">
        <v>1014506.9</v>
      </c>
      <c r="R24" s="108">
        <v>1122686.1000000001</v>
      </c>
      <c r="S24" s="108">
        <v>1233605.6000000001</v>
      </c>
      <c r="T24" s="108">
        <v>1343782</v>
      </c>
      <c r="U24" s="108">
        <v>2492726.7000000002</v>
      </c>
      <c r="V24" s="108">
        <v>584415.6</v>
      </c>
      <c r="W24" s="108">
        <v>350081.4</v>
      </c>
      <c r="X24" s="108">
        <v>1064292.3</v>
      </c>
      <c r="Y24" s="108">
        <v>493937.4</v>
      </c>
      <c r="Z24" s="108">
        <v>117818.7</v>
      </c>
      <c r="AA24" s="108">
        <v>346094.1</v>
      </c>
      <c r="AB24" s="108">
        <v>584415.6</v>
      </c>
      <c r="AC24" s="108">
        <v>703873.3</v>
      </c>
      <c r="AD24" s="108">
        <v>822697.9</v>
      </c>
      <c r="AE24" s="108">
        <v>934497</v>
      </c>
      <c r="AF24" s="108">
        <v>1066146.3</v>
      </c>
      <c r="AG24" s="108">
        <v>1200984.1000000001</v>
      </c>
      <c r="AH24" s="108">
        <v>1998789.3</v>
      </c>
      <c r="AI24" s="108">
        <v>2168771</v>
      </c>
      <c r="AJ24" s="108">
        <v>2322322</v>
      </c>
      <c r="AK24" s="108">
        <v>2492726.7000000002</v>
      </c>
    </row>
    <row r="25" spans="1:37" s="85" customFormat="1" ht="12" x14ac:dyDescent="0.2">
      <c r="A25" s="77">
        <v>11121200</v>
      </c>
      <c r="B25" s="28" t="s">
        <v>512</v>
      </c>
      <c r="C25" s="76"/>
      <c r="D25" s="108">
        <v>62923.1</v>
      </c>
      <c r="E25" s="108">
        <v>8787</v>
      </c>
      <c r="F25" s="108">
        <v>9373.2000000000007</v>
      </c>
      <c r="G25" s="108">
        <v>15526.9</v>
      </c>
      <c r="H25" s="108">
        <v>29236</v>
      </c>
      <c r="I25" s="108">
        <v>2740.2</v>
      </c>
      <c r="J25" s="108">
        <v>4993.3999999999996</v>
      </c>
      <c r="K25" s="108">
        <v>8787</v>
      </c>
      <c r="L25" s="108">
        <v>10581.7</v>
      </c>
      <c r="M25" s="108">
        <v>13119.3</v>
      </c>
      <c r="N25" s="108">
        <v>18160.2</v>
      </c>
      <c r="O25" s="108">
        <v>28570.6</v>
      </c>
      <c r="P25" s="108">
        <v>27431.8</v>
      </c>
      <c r="Q25" s="108">
        <v>33687.1</v>
      </c>
      <c r="R25" s="108">
        <v>38905</v>
      </c>
      <c r="S25" s="108">
        <v>44279.199999999997</v>
      </c>
      <c r="T25" s="108">
        <v>62923.1</v>
      </c>
      <c r="U25" s="108">
        <v>103396.2</v>
      </c>
      <c r="V25" s="108">
        <v>17170.900000000001</v>
      </c>
      <c r="W25" s="108">
        <v>21305.4</v>
      </c>
      <c r="X25" s="108">
        <v>38788.400000000001</v>
      </c>
      <c r="Y25" s="108">
        <v>26131.5</v>
      </c>
      <c r="Z25" s="108">
        <v>6679.8</v>
      </c>
      <c r="AA25" s="108">
        <v>11271.3</v>
      </c>
      <c r="AB25" s="108">
        <v>17170.900000000001</v>
      </c>
      <c r="AC25" s="108">
        <v>22600.400000000001</v>
      </c>
      <c r="AD25" s="108">
        <v>29848.400000000001</v>
      </c>
      <c r="AE25" s="108">
        <v>38476.300000000003</v>
      </c>
      <c r="AF25" s="108">
        <v>53943.199999999997</v>
      </c>
      <c r="AG25" s="108">
        <v>61558.6</v>
      </c>
      <c r="AH25" s="108">
        <v>77264.7</v>
      </c>
      <c r="AI25" s="108">
        <v>88105</v>
      </c>
      <c r="AJ25" s="108">
        <v>99546.3</v>
      </c>
      <c r="AK25" s="108">
        <v>103396.2</v>
      </c>
    </row>
    <row r="26" spans="1:37" s="85" customFormat="1" ht="12" x14ac:dyDescent="0.2">
      <c r="A26" s="77">
        <v>11121300</v>
      </c>
      <c r="B26" s="28" t="s">
        <v>513</v>
      </c>
      <c r="C26" s="76"/>
      <c r="D26" s="108">
        <v>4259.1000000000004</v>
      </c>
      <c r="E26" s="108">
        <v>681.5</v>
      </c>
      <c r="F26" s="108">
        <v>1558.6</v>
      </c>
      <c r="G26" s="108">
        <v>1252.4000000000001</v>
      </c>
      <c r="H26" s="108">
        <v>766.6</v>
      </c>
      <c r="I26" s="108">
        <v>204.9</v>
      </c>
      <c r="J26" s="108">
        <v>398.8</v>
      </c>
      <c r="K26" s="108">
        <v>681.5</v>
      </c>
      <c r="L26" s="108">
        <v>1390.9</v>
      </c>
      <c r="M26" s="108">
        <v>1699.5</v>
      </c>
      <c r="N26" s="108">
        <v>2240.1</v>
      </c>
      <c r="O26" s="108">
        <v>2616.3000000000002</v>
      </c>
      <c r="P26" s="108">
        <v>3117.6</v>
      </c>
      <c r="Q26" s="108">
        <v>3492.5</v>
      </c>
      <c r="R26" s="108">
        <v>3884.5</v>
      </c>
      <c r="S26" s="108">
        <v>4122.6000000000004</v>
      </c>
      <c r="T26" s="108">
        <v>4259.1000000000004</v>
      </c>
      <c r="U26" s="108">
        <v>6975.4</v>
      </c>
      <c r="V26" s="108">
        <v>1709.2</v>
      </c>
      <c r="W26" s="108">
        <v>1677.8</v>
      </c>
      <c r="X26" s="108">
        <v>1520.5</v>
      </c>
      <c r="Y26" s="108">
        <v>2067.9</v>
      </c>
      <c r="Z26" s="108">
        <v>633.70000000000005</v>
      </c>
      <c r="AA26" s="108">
        <v>1217.5</v>
      </c>
      <c r="AB26" s="108">
        <v>1709.2</v>
      </c>
      <c r="AC26" s="108">
        <v>2599</v>
      </c>
      <c r="AD26" s="108">
        <v>2964.3</v>
      </c>
      <c r="AE26" s="108">
        <v>3387</v>
      </c>
      <c r="AF26" s="108">
        <v>3780.2</v>
      </c>
      <c r="AG26" s="108">
        <v>4508.3</v>
      </c>
      <c r="AH26" s="108">
        <v>4907.5</v>
      </c>
      <c r="AI26" s="108">
        <v>5772.5</v>
      </c>
      <c r="AJ26" s="108">
        <v>6377.4</v>
      </c>
      <c r="AK26" s="108">
        <v>6975.4</v>
      </c>
    </row>
    <row r="27" spans="1:37" s="85" customFormat="1" ht="24" x14ac:dyDescent="0.2">
      <c r="A27" s="77">
        <v>11122</v>
      </c>
      <c r="B27" s="28" t="s">
        <v>514</v>
      </c>
      <c r="C27" s="76"/>
      <c r="D27" s="108">
        <v>325143.7</v>
      </c>
      <c r="E27" s="108">
        <v>36375.800000000003</v>
      </c>
      <c r="F27" s="108">
        <v>129302</v>
      </c>
      <c r="G27" s="108">
        <v>85644.3</v>
      </c>
      <c r="H27" s="108">
        <v>73821.600000000006</v>
      </c>
      <c r="I27" s="108">
        <v>13022.9</v>
      </c>
      <c r="J27" s="108">
        <v>19772.7</v>
      </c>
      <c r="K27" s="108">
        <v>36375.800000000003</v>
      </c>
      <c r="L27" s="108">
        <v>81952.2</v>
      </c>
      <c r="M27" s="108">
        <v>101111.4</v>
      </c>
      <c r="N27" s="108">
        <v>165677.79999999999</v>
      </c>
      <c r="O27" s="108">
        <v>202976.8</v>
      </c>
      <c r="P27" s="108">
        <v>225352.1</v>
      </c>
      <c r="Q27" s="108">
        <v>251322.1</v>
      </c>
      <c r="R27" s="108">
        <v>278159.40000000002</v>
      </c>
      <c r="S27" s="108">
        <v>296268.59999999998</v>
      </c>
      <c r="T27" s="108">
        <v>325143.7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v>0</v>
      </c>
      <c r="AH27" s="108">
        <v>0</v>
      </c>
      <c r="AI27" s="108"/>
      <c r="AJ27" s="108"/>
      <c r="AK27" s="108"/>
    </row>
    <row r="28" spans="1:37" s="85" customFormat="1" ht="24" x14ac:dyDescent="0.2">
      <c r="A28" s="77">
        <v>11122100</v>
      </c>
      <c r="B28" s="28" t="s">
        <v>504</v>
      </c>
      <c r="C28" s="76"/>
      <c r="D28" s="108"/>
      <c r="E28" s="108">
        <v>2098.6999999999998</v>
      </c>
      <c r="F28" s="108">
        <v>2091.9</v>
      </c>
      <c r="G28" s="108">
        <v>2739.6</v>
      </c>
      <c r="H28" s="108">
        <v>-6930.2</v>
      </c>
      <c r="I28" s="108">
        <v>1870.3</v>
      </c>
      <c r="J28" s="108">
        <v>1876.7</v>
      </c>
      <c r="K28" s="108">
        <v>2098.6999999999998</v>
      </c>
      <c r="L28" s="108">
        <v>2344.8000000000002</v>
      </c>
      <c r="M28" s="108">
        <v>3342.9</v>
      </c>
      <c r="N28" s="108">
        <v>4190.6000000000004</v>
      </c>
      <c r="O28" s="108">
        <v>6488.9</v>
      </c>
      <c r="P28" s="108">
        <v>6713.4</v>
      </c>
      <c r="Q28" s="108">
        <v>6930.2</v>
      </c>
      <c r="R28" s="108"/>
      <c r="S28" s="108"/>
      <c r="T28" s="108"/>
      <c r="U28" s="108">
        <v>0</v>
      </c>
      <c r="V28" s="108"/>
      <c r="W28" s="108">
        <v>0</v>
      </c>
      <c r="X28" s="108">
        <v>0</v>
      </c>
      <c r="Y28" s="108">
        <v>0</v>
      </c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</row>
    <row r="29" spans="1:37" s="85" customFormat="1" ht="24" x14ac:dyDescent="0.2">
      <c r="A29" s="77">
        <v>11122200</v>
      </c>
      <c r="B29" s="28" t="s">
        <v>505</v>
      </c>
      <c r="C29" s="76"/>
      <c r="D29" s="108"/>
      <c r="E29" s="108">
        <v>279.89999999999998</v>
      </c>
      <c r="F29" s="108">
        <v>-279.89999999999998</v>
      </c>
      <c r="G29" s="108">
        <v>0</v>
      </c>
      <c r="H29" s="108">
        <v>0</v>
      </c>
      <c r="I29" s="108">
        <v>0</v>
      </c>
      <c r="J29" s="108"/>
      <c r="K29" s="108">
        <v>279.89999999999998</v>
      </c>
      <c r="L29" s="108"/>
      <c r="M29" s="108"/>
      <c r="N29" s="108"/>
      <c r="O29" s="108"/>
      <c r="P29" s="108"/>
      <c r="Q29" s="108"/>
      <c r="R29" s="108"/>
      <c r="S29" s="108"/>
      <c r="T29" s="108"/>
      <c r="U29" s="108">
        <v>0</v>
      </c>
      <c r="V29" s="108"/>
      <c r="W29" s="108">
        <v>0</v>
      </c>
      <c r="X29" s="108">
        <v>0</v>
      </c>
      <c r="Y29" s="108">
        <v>0</v>
      </c>
      <c r="Z29" s="108">
        <v>0</v>
      </c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</row>
    <row r="30" spans="1:37" s="85" customFormat="1" ht="24" x14ac:dyDescent="0.2">
      <c r="A30" s="77">
        <v>11122300</v>
      </c>
      <c r="B30" s="28" t="s">
        <v>506</v>
      </c>
      <c r="C30" s="76"/>
      <c r="D30" s="108"/>
      <c r="E30" s="108"/>
      <c r="F30" s="108">
        <v>0</v>
      </c>
      <c r="G30" s="108">
        <v>0</v>
      </c>
      <c r="H30" s="108">
        <v>0</v>
      </c>
      <c r="I30" s="108">
        <v>0</v>
      </c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>
        <v>0</v>
      </c>
      <c r="V30" s="108"/>
      <c r="W30" s="108">
        <v>0</v>
      </c>
      <c r="X30" s="108">
        <v>0</v>
      </c>
      <c r="Y30" s="108">
        <v>0</v>
      </c>
      <c r="Z30" s="108">
        <v>0</v>
      </c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</row>
    <row r="31" spans="1:37" s="85" customFormat="1" ht="24" x14ac:dyDescent="0.2">
      <c r="A31" s="77">
        <v>11122400</v>
      </c>
      <c r="B31" s="28" t="s">
        <v>507</v>
      </c>
      <c r="C31" s="76"/>
      <c r="D31" s="108"/>
      <c r="E31" s="108">
        <v>33997.199999999997</v>
      </c>
      <c r="F31" s="108">
        <v>127490</v>
      </c>
      <c r="G31" s="108">
        <v>82904.7</v>
      </c>
      <c r="H31" s="108">
        <v>-244391.9</v>
      </c>
      <c r="I31" s="108">
        <v>11152.6</v>
      </c>
      <c r="J31" s="108">
        <v>17896</v>
      </c>
      <c r="K31" s="108">
        <v>33997.199999999997</v>
      </c>
      <c r="L31" s="108">
        <v>79607.399999999994</v>
      </c>
      <c r="M31" s="108">
        <v>97768.5</v>
      </c>
      <c r="N31" s="108">
        <v>161487.20000000001</v>
      </c>
      <c r="O31" s="108">
        <v>196487.9</v>
      </c>
      <c r="P31" s="108">
        <v>218638.7</v>
      </c>
      <c r="Q31" s="108">
        <v>244391.9</v>
      </c>
      <c r="R31" s="108"/>
      <c r="S31" s="108"/>
      <c r="T31" s="108"/>
      <c r="U31" s="108">
        <v>0</v>
      </c>
      <c r="V31" s="108"/>
      <c r="W31" s="108">
        <v>0</v>
      </c>
      <c r="X31" s="108">
        <v>0</v>
      </c>
      <c r="Y31" s="108">
        <v>0</v>
      </c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</row>
    <row r="32" spans="1:37" s="85" customFormat="1" ht="12" x14ac:dyDescent="0.2">
      <c r="A32" s="77">
        <v>11122900</v>
      </c>
      <c r="B32" s="28" t="s">
        <v>515</v>
      </c>
      <c r="C32" s="76"/>
      <c r="D32" s="108"/>
      <c r="E32" s="108"/>
      <c r="F32" s="108">
        <v>0</v>
      </c>
      <c r="G32" s="108">
        <v>0</v>
      </c>
      <c r="H32" s="108">
        <v>0</v>
      </c>
      <c r="I32" s="108">
        <v>0</v>
      </c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>
        <v>0</v>
      </c>
      <c r="V32" s="108"/>
      <c r="W32" s="108">
        <v>0</v>
      </c>
      <c r="X32" s="108">
        <v>0</v>
      </c>
      <c r="Y32" s="108">
        <v>0</v>
      </c>
      <c r="Z32" s="108">
        <v>0</v>
      </c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</row>
    <row r="33" spans="1:37" s="85" customFormat="1" ht="24" x14ac:dyDescent="0.2">
      <c r="A33" s="77">
        <v>1113</v>
      </c>
      <c r="B33" s="28" t="s">
        <v>516</v>
      </c>
      <c r="C33" s="76"/>
      <c r="D33" s="108">
        <v>278893.59999999998</v>
      </c>
      <c r="E33" s="108">
        <v>60100.5</v>
      </c>
      <c r="F33" s="108">
        <v>61598.7</v>
      </c>
      <c r="G33" s="108">
        <v>74143</v>
      </c>
      <c r="H33" s="108">
        <v>83051.399999999994</v>
      </c>
      <c r="I33" s="108">
        <v>19694.599999999999</v>
      </c>
      <c r="J33" s="108">
        <v>39223.699999999997</v>
      </c>
      <c r="K33" s="108">
        <v>60100.5</v>
      </c>
      <c r="L33" s="108">
        <v>79139.199999999997</v>
      </c>
      <c r="M33" s="108">
        <v>101483.8</v>
      </c>
      <c r="N33" s="108">
        <v>121699.2</v>
      </c>
      <c r="O33" s="108">
        <v>145553.70000000001</v>
      </c>
      <c r="P33" s="108">
        <v>169709.7</v>
      </c>
      <c r="Q33" s="108">
        <v>195842.2</v>
      </c>
      <c r="R33" s="108">
        <v>222476</v>
      </c>
      <c r="S33" s="108">
        <v>250525.2</v>
      </c>
      <c r="T33" s="108">
        <v>278893.59999999998</v>
      </c>
      <c r="U33" s="108">
        <v>376105.1</v>
      </c>
      <c r="V33" s="108">
        <v>87164.3</v>
      </c>
      <c r="W33" s="108">
        <v>93661</v>
      </c>
      <c r="X33" s="108">
        <v>96466.3</v>
      </c>
      <c r="Y33" s="108">
        <v>98813.5</v>
      </c>
      <c r="Z33" s="108">
        <v>29035.4</v>
      </c>
      <c r="AA33" s="108">
        <v>57494.7</v>
      </c>
      <c r="AB33" s="108">
        <v>87164.3</v>
      </c>
      <c r="AC33" s="108">
        <v>118667</v>
      </c>
      <c r="AD33" s="108">
        <v>149748.79999999999</v>
      </c>
      <c r="AE33" s="108">
        <v>180825.3</v>
      </c>
      <c r="AF33" s="108">
        <v>213858.1</v>
      </c>
      <c r="AG33" s="108">
        <v>245289.7</v>
      </c>
      <c r="AH33" s="108">
        <v>277291.59999999998</v>
      </c>
      <c r="AI33" s="108">
        <v>310893</v>
      </c>
      <c r="AJ33" s="108">
        <v>343000.6</v>
      </c>
      <c r="AK33" s="108">
        <v>376105.1</v>
      </c>
    </row>
    <row r="34" spans="1:37" s="85" customFormat="1" ht="12" x14ac:dyDescent="0.2">
      <c r="A34" s="77">
        <v>11131</v>
      </c>
      <c r="B34" s="28" t="s">
        <v>517</v>
      </c>
      <c r="C34" s="76"/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08">
        <v>0</v>
      </c>
      <c r="J34" s="108">
        <v>0</v>
      </c>
      <c r="K34" s="108">
        <v>0</v>
      </c>
      <c r="L34" s="108">
        <v>0</v>
      </c>
      <c r="M34" s="108">
        <v>0</v>
      </c>
      <c r="N34" s="108">
        <v>0</v>
      </c>
      <c r="O34" s="108">
        <v>0</v>
      </c>
      <c r="P34" s="108">
        <v>0</v>
      </c>
      <c r="Q34" s="108">
        <v>0</v>
      </c>
      <c r="R34" s="108">
        <v>0</v>
      </c>
      <c r="S34" s="108">
        <v>0</v>
      </c>
      <c r="T34" s="108">
        <v>0</v>
      </c>
      <c r="U34" s="108">
        <v>0</v>
      </c>
      <c r="V34" s="108">
        <v>0</v>
      </c>
      <c r="W34" s="108">
        <v>0</v>
      </c>
      <c r="X34" s="108">
        <v>0</v>
      </c>
      <c r="Y34" s="108">
        <v>0</v>
      </c>
      <c r="Z34" s="108">
        <v>0</v>
      </c>
      <c r="AA34" s="108">
        <v>0</v>
      </c>
      <c r="AB34" s="108">
        <v>0</v>
      </c>
      <c r="AC34" s="108">
        <v>0</v>
      </c>
      <c r="AD34" s="108">
        <v>0</v>
      </c>
      <c r="AE34" s="108">
        <v>0</v>
      </c>
      <c r="AF34" s="108">
        <v>0</v>
      </c>
      <c r="AG34" s="108">
        <v>0</v>
      </c>
      <c r="AH34" s="108">
        <v>0</v>
      </c>
      <c r="AI34" s="108">
        <v>0</v>
      </c>
      <c r="AJ34" s="108">
        <v>0</v>
      </c>
      <c r="AK34" s="108">
        <v>0</v>
      </c>
    </row>
    <row r="35" spans="1:37" s="85" customFormat="1" ht="12" x14ac:dyDescent="0.2">
      <c r="A35" s="77">
        <v>11131100</v>
      </c>
      <c r="B35" s="28" t="s">
        <v>518</v>
      </c>
      <c r="C35" s="76"/>
      <c r="D35" s="108"/>
      <c r="E35" s="108"/>
      <c r="F35" s="108">
        <v>0</v>
      </c>
      <c r="G35" s="108">
        <v>0</v>
      </c>
      <c r="H35" s="108">
        <v>0</v>
      </c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>
        <v>0</v>
      </c>
      <c r="V35" s="108"/>
      <c r="W35" s="108">
        <v>0</v>
      </c>
      <c r="X35" s="108">
        <v>0</v>
      </c>
      <c r="Y35" s="108">
        <v>0</v>
      </c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</row>
    <row r="36" spans="1:37" s="85" customFormat="1" ht="12" x14ac:dyDescent="0.2">
      <c r="A36" s="77">
        <v>11131200</v>
      </c>
      <c r="B36" s="28" t="s">
        <v>519</v>
      </c>
      <c r="C36" s="76"/>
      <c r="D36" s="108"/>
      <c r="E36" s="108"/>
      <c r="F36" s="108">
        <v>0</v>
      </c>
      <c r="G36" s="108">
        <v>0</v>
      </c>
      <c r="H36" s="108">
        <v>0</v>
      </c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>
        <v>0</v>
      </c>
      <c r="V36" s="108"/>
      <c r="W36" s="108">
        <v>0</v>
      </c>
      <c r="X36" s="108">
        <v>0</v>
      </c>
      <c r="Y36" s="108">
        <v>0</v>
      </c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</row>
    <row r="37" spans="1:37" s="85" customFormat="1" ht="24" x14ac:dyDescent="0.2">
      <c r="A37" s="77">
        <v>11132</v>
      </c>
      <c r="B37" s="28" t="s">
        <v>520</v>
      </c>
      <c r="C37" s="76"/>
      <c r="D37" s="108">
        <v>55979.6</v>
      </c>
      <c r="E37" s="108">
        <v>11803.3</v>
      </c>
      <c r="F37" s="108">
        <v>12639.8</v>
      </c>
      <c r="G37" s="108">
        <v>15573.2</v>
      </c>
      <c r="H37" s="108">
        <v>15963.3</v>
      </c>
      <c r="I37" s="108">
        <v>4834</v>
      </c>
      <c r="J37" s="108">
        <v>8331.4</v>
      </c>
      <c r="K37" s="108">
        <v>11803.3</v>
      </c>
      <c r="L37" s="108">
        <v>16243.3</v>
      </c>
      <c r="M37" s="108">
        <v>20402.8</v>
      </c>
      <c r="N37" s="108">
        <v>24443.1</v>
      </c>
      <c r="O37" s="108">
        <v>30040.6</v>
      </c>
      <c r="P37" s="108">
        <v>34686.9</v>
      </c>
      <c r="Q37" s="108">
        <v>40016.300000000003</v>
      </c>
      <c r="R37" s="108">
        <v>46185.5</v>
      </c>
      <c r="S37" s="108">
        <v>51355.8</v>
      </c>
      <c r="T37" s="108">
        <v>55979.6</v>
      </c>
      <c r="U37" s="108">
        <v>72044.800000000003</v>
      </c>
      <c r="V37" s="108">
        <v>15911.4</v>
      </c>
      <c r="W37" s="108">
        <v>16912.400000000001</v>
      </c>
      <c r="X37" s="108">
        <v>17832.8</v>
      </c>
      <c r="Y37" s="108">
        <v>21388.2</v>
      </c>
      <c r="Z37" s="108">
        <v>6569</v>
      </c>
      <c r="AA37" s="108">
        <v>10846.9</v>
      </c>
      <c r="AB37" s="108">
        <v>15911.4</v>
      </c>
      <c r="AC37" s="108">
        <v>22114.9</v>
      </c>
      <c r="AD37" s="108">
        <v>27858.6</v>
      </c>
      <c r="AE37" s="108">
        <v>32823.800000000003</v>
      </c>
      <c r="AF37" s="108">
        <v>39886.5</v>
      </c>
      <c r="AG37" s="108">
        <v>45070.7</v>
      </c>
      <c r="AH37" s="108">
        <v>50656.6</v>
      </c>
      <c r="AI37" s="108">
        <v>58657.7</v>
      </c>
      <c r="AJ37" s="108">
        <v>65243.199999999997</v>
      </c>
      <c r="AK37" s="108">
        <v>72044.800000000003</v>
      </c>
    </row>
    <row r="38" spans="1:37" s="85" customFormat="1" ht="24" x14ac:dyDescent="0.2">
      <c r="A38" s="77">
        <v>11132100</v>
      </c>
      <c r="B38" s="28" t="s">
        <v>521</v>
      </c>
      <c r="C38" s="76"/>
      <c r="D38" s="108"/>
      <c r="E38" s="108">
        <v>2955.1</v>
      </c>
      <c r="F38" s="108">
        <v>2596.3000000000002</v>
      </c>
      <c r="G38" s="108">
        <v>3818.5</v>
      </c>
      <c r="H38" s="108">
        <v>-9369.9</v>
      </c>
      <c r="I38" s="108">
        <v>1266.8</v>
      </c>
      <c r="J38" s="108">
        <v>2187.4</v>
      </c>
      <c r="K38" s="108">
        <v>2955.1</v>
      </c>
      <c r="L38" s="108">
        <v>3763.9</v>
      </c>
      <c r="M38" s="108">
        <v>4689.8999999999996</v>
      </c>
      <c r="N38" s="108">
        <v>5551.4</v>
      </c>
      <c r="O38" s="108">
        <v>6968.7</v>
      </c>
      <c r="P38" s="108">
        <v>7956.6</v>
      </c>
      <c r="Q38" s="108">
        <v>9369.9</v>
      </c>
      <c r="R38" s="108"/>
      <c r="S38" s="108"/>
      <c r="T38" s="108"/>
      <c r="U38" s="108">
        <v>0</v>
      </c>
      <c r="V38" s="108"/>
      <c r="W38" s="108">
        <v>0</v>
      </c>
      <c r="X38" s="108">
        <v>0</v>
      </c>
      <c r="Y38" s="108">
        <v>0</v>
      </c>
      <c r="Z38" s="108"/>
      <c r="AA38" s="108"/>
      <c r="AB38" s="108"/>
      <c r="AC38" s="108"/>
      <c r="AD38" s="108"/>
      <c r="AE38" s="108"/>
      <c r="AF38" s="108"/>
      <c r="AG38" s="108"/>
      <c r="AH38" s="108"/>
      <c r="AI38" s="108"/>
      <c r="AJ38" s="108"/>
      <c r="AK38" s="108"/>
    </row>
    <row r="39" spans="1:37" s="85" customFormat="1" ht="24" x14ac:dyDescent="0.2">
      <c r="A39" s="77">
        <v>11132200</v>
      </c>
      <c r="B39" s="28" t="s">
        <v>522</v>
      </c>
      <c r="C39" s="76"/>
      <c r="D39" s="108"/>
      <c r="E39" s="108">
        <v>8848.2000000000007</v>
      </c>
      <c r="F39" s="108">
        <v>10043.5</v>
      </c>
      <c r="G39" s="108">
        <v>11754.7</v>
      </c>
      <c r="H39" s="108">
        <v>-30646.400000000001</v>
      </c>
      <c r="I39" s="108">
        <v>3567.2</v>
      </c>
      <c r="J39" s="108">
        <v>6144</v>
      </c>
      <c r="K39" s="108">
        <v>8848.2000000000007</v>
      </c>
      <c r="L39" s="108">
        <v>12479.4</v>
      </c>
      <c r="M39" s="108">
        <v>15712.9</v>
      </c>
      <c r="N39" s="108">
        <v>18891.7</v>
      </c>
      <c r="O39" s="108">
        <v>23071.9</v>
      </c>
      <c r="P39" s="108">
        <v>26730.3</v>
      </c>
      <c r="Q39" s="108">
        <v>30646.400000000001</v>
      </c>
      <c r="R39" s="108"/>
      <c r="S39" s="108"/>
      <c r="T39" s="108"/>
      <c r="U39" s="108">
        <v>0</v>
      </c>
      <c r="V39" s="108"/>
      <c r="W39" s="108">
        <v>0</v>
      </c>
      <c r="X39" s="108">
        <v>0</v>
      </c>
      <c r="Y39" s="108">
        <v>0</v>
      </c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</row>
    <row r="40" spans="1:37" s="85" customFormat="1" ht="12" x14ac:dyDescent="0.2">
      <c r="A40" s="77">
        <v>11133</v>
      </c>
      <c r="B40" s="28" t="s">
        <v>523</v>
      </c>
      <c r="C40" s="76"/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08">
        <v>0</v>
      </c>
      <c r="J40" s="108">
        <v>0</v>
      </c>
      <c r="K40" s="108">
        <v>0</v>
      </c>
      <c r="L40" s="108">
        <v>0</v>
      </c>
      <c r="M40" s="108">
        <v>0</v>
      </c>
      <c r="N40" s="108">
        <v>0</v>
      </c>
      <c r="O40" s="108">
        <v>0</v>
      </c>
      <c r="P40" s="108">
        <v>0</v>
      </c>
      <c r="Q40" s="108">
        <v>0</v>
      </c>
      <c r="R40" s="108">
        <v>0</v>
      </c>
      <c r="S40" s="108">
        <v>0</v>
      </c>
      <c r="T40" s="108">
        <v>0</v>
      </c>
      <c r="U40" s="108">
        <v>0</v>
      </c>
      <c r="V40" s="108">
        <v>0</v>
      </c>
      <c r="W40" s="108">
        <v>0</v>
      </c>
      <c r="X40" s="108">
        <v>0</v>
      </c>
      <c r="Y40" s="108">
        <v>0</v>
      </c>
      <c r="Z40" s="108">
        <v>0</v>
      </c>
      <c r="AA40" s="108">
        <v>0</v>
      </c>
      <c r="AB40" s="108">
        <v>0</v>
      </c>
      <c r="AC40" s="108">
        <v>0</v>
      </c>
      <c r="AD40" s="108">
        <v>0</v>
      </c>
      <c r="AE40" s="108">
        <v>0</v>
      </c>
      <c r="AF40" s="108">
        <v>0</v>
      </c>
      <c r="AG40" s="108">
        <v>0</v>
      </c>
      <c r="AH40" s="108">
        <v>0</v>
      </c>
      <c r="AI40" s="108">
        <v>0</v>
      </c>
      <c r="AJ40" s="108">
        <v>0</v>
      </c>
      <c r="AK40" s="108">
        <v>0</v>
      </c>
    </row>
    <row r="41" spans="1:37" s="85" customFormat="1" ht="24" x14ac:dyDescent="0.2">
      <c r="A41" s="77">
        <v>11133100</v>
      </c>
      <c r="B41" s="28" t="s">
        <v>524</v>
      </c>
      <c r="C41" s="76"/>
      <c r="D41" s="108"/>
      <c r="E41" s="108"/>
      <c r="F41" s="108">
        <v>0</v>
      </c>
      <c r="G41" s="108">
        <v>0</v>
      </c>
      <c r="H41" s="108">
        <v>0</v>
      </c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>
        <v>0</v>
      </c>
      <c r="V41" s="108"/>
      <c r="W41" s="108">
        <v>0</v>
      </c>
      <c r="X41" s="108">
        <v>0</v>
      </c>
      <c r="Y41" s="108">
        <v>0</v>
      </c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</row>
    <row r="42" spans="1:37" s="85" customFormat="1" ht="24" x14ac:dyDescent="0.2">
      <c r="A42" s="77">
        <v>11133200</v>
      </c>
      <c r="B42" s="28" t="s">
        <v>525</v>
      </c>
      <c r="C42" s="76"/>
      <c r="D42" s="108"/>
      <c r="E42" s="108"/>
      <c r="F42" s="108">
        <v>0</v>
      </c>
      <c r="G42" s="108">
        <v>0</v>
      </c>
      <c r="H42" s="108">
        <v>0</v>
      </c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>
        <v>0</v>
      </c>
      <c r="V42" s="108"/>
      <c r="W42" s="108">
        <v>0</v>
      </c>
      <c r="X42" s="108">
        <v>0</v>
      </c>
      <c r="Y42" s="108">
        <v>0</v>
      </c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</row>
    <row r="43" spans="1:37" s="85" customFormat="1" ht="12" x14ac:dyDescent="0.2">
      <c r="A43" s="77">
        <v>11134</v>
      </c>
      <c r="B43" s="28" t="s">
        <v>471</v>
      </c>
      <c r="C43" s="76"/>
      <c r="D43" s="108">
        <v>222914</v>
      </c>
      <c r="E43" s="108">
        <v>48297.2</v>
      </c>
      <c r="F43" s="108">
        <v>48958.9</v>
      </c>
      <c r="G43" s="108">
        <v>58569.8</v>
      </c>
      <c r="H43" s="108">
        <v>67088.100000000006</v>
      </c>
      <c r="I43" s="108">
        <v>14860.6</v>
      </c>
      <c r="J43" s="108">
        <v>30892.3</v>
      </c>
      <c r="K43" s="108">
        <v>48297.2</v>
      </c>
      <c r="L43" s="108">
        <v>62895.9</v>
      </c>
      <c r="M43" s="108">
        <v>81081</v>
      </c>
      <c r="N43" s="108">
        <v>97256.1</v>
      </c>
      <c r="O43" s="108">
        <v>115513.1</v>
      </c>
      <c r="P43" s="108">
        <v>135022.79999999999</v>
      </c>
      <c r="Q43" s="108">
        <v>155825.9</v>
      </c>
      <c r="R43" s="108">
        <v>176290.5</v>
      </c>
      <c r="S43" s="108">
        <v>199169.4</v>
      </c>
      <c r="T43" s="108">
        <v>222914</v>
      </c>
      <c r="U43" s="108">
        <v>304060.2</v>
      </c>
      <c r="V43" s="108">
        <v>71252.899999999994</v>
      </c>
      <c r="W43" s="108">
        <v>76748.7</v>
      </c>
      <c r="X43" s="108">
        <v>78633.399999999994</v>
      </c>
      <c r="Y43" s="108">
        <v>77425.2</v>
      </c>
      <c r="Z43" s="108">
        <v>22466.400000000001</v>
      </c>
      <c r="AA43" s="108">
        <v>46647.9</v>
      </c>
      <c r="AB43" s="108">
        <v>71252.899999999994</v>
      </c>
      <c r="AC43" s="108">
        <v>96552.1</v>
      </c>
      <c r="AD43" s="108">
        <v>121890.2</v>
      </c>
      <c r="AE43" s="108">
        <v>148001.60000000001</v>
      </c>
      <c r="AF43" s="108">
        <v>173971.6</v>
      </c>
      <c r="AG43" s="108">
        <v>200219</v>
      </c>
      <c r="AH43" s="108">
        <v>226635</v>
      </c>
      <c r="AI43" s="108">
        <v>252235.3</v>
      </c>
      <c r="AJ43" s="108">
        <v>277757.40000000002</v>
      </c>
      <c r="AK43" s="108">
        <v>304060.2</v>
      </c>
    </row>
    <row r="44" spans="1:37" s="85" customFormat="1" ht="24" x14ac:dyDescent="0.2">
      <c r="A44" s="77">
        <v>11134100</v>
      </c>
      <c r="B44" s="28" t="s">
        <v>526</v>
      </c>
      <c r="C44" s="76"/>
      <c r="D44" s="108"/>
      <c r="E44" s="108">
        <v>37568.300000000003</v>
      </c>
      <c r="F44" s="108">
        <v>37071.300000000003</v>
      </c>
      <c r="G44" s="108">
        <v>46700.4</v>
      </c>
      <c r="H44" s="108">
        <v>-121340</v>
      </c>
      <c r="I44" s="108">
        <v>11688.2</v>
      </c>
      <c r="J44" s="108">
        <v>24155.4</v>
      </c>
      <c r="K44" s="108">
        <v>37568.300000000003</v>
      </c>
      <c r="L44" s="108">
        <v>48117.3</v>
      </c>
      <c r="M44" s="108">
        <v>62380.1</v>
      </c>
      <c r="N44" s="108">
        <v>74639.600000000006</v>
      </c>
      <c r="O44" s="108">
        <v>88920.8</v>
      </c>
      <c r="P44" s="108">
        <v>104414.3</v>
      </c>
      <c r="Q44" s="108">
        <v>121340</v>
      </c>
      <c r="R44" s="108"/>
      <c r="S44" s="108"/>
      <c r="T44" s="108"/>
      <c r="U44" s="108">
        <v>304060.2</v>
      </c>
      <c r="V44" s="108">
        <v>71252.899999999994</v>
      </c>
      <c r="W44" s="108">
        <v>76748.7</v>
      </c>
      <c r="X44" s="108">
        <v>78633.399999999994</v>
      </c>
      <c r="Y44" s="108">
        <v>77425.2</v>
      </c>
      <c r="Z44" s="108">
        <v>22466.400000000001</v>
      </c>
      <c r="AA44" s="108">
        <v>46647.9</v>
      </c>
      <c r="AB44" s="108">
        <v>71252.899999999994</v>
      </c>
      <c r="AC44" s="108">
        <v>96552.1</v>
      </c>
      <c r="AD44" s="108">
        <v>121890.2</v>
      </c>
      <c r="AE44" s="108">
        <v>148001.60000000001</v>
      </c>
      <c r="AF44" s="108">
        <v>173971.6</v>
      </c>
      <c r="AG44" s="108">
        <v>200219</v>
      </c>
      <c r="AH44" s="108">
        <v>226635</v>
      </c>
      <c r="AI44" s="108">
        <v>252235.3</v>
      </c>
      <c r="AJ44" s="108">
        <v>277757.40000000002</v>
      </c>
      <c r="AK44" s="108">
        <v>304060.2</v>
      </c>
    </row>
    <row r="45" spans="1:37" s="85" customFormat="1" ht="24" x14ac:dyDescent="0.2">
      <c r="A45" s="77">
        <v>11134200</v>
      </c>
      <c r="B45" s="28" t="s">
        <v>527</v>
      </c>
      <c r="C45" s="76"/>
      <c r="D45" s="108"/>
      <c r="E45" s="108">
        <v>10728.9</v>
      </c>
      <c r="F45" s="108">
        <v>11887.6</v>
      </c>
      <c r="G45" s="108">
        <v>11869.4</v>
      </c>
      <c r="H45" s="108">
        <v>-34485.9</v>
      </c>
      <c r="I45" s="108">
        <v>3172.4</v>
      </c>
      <c r="J45" s="108">
        <v>6736.9</v>
      </c>
      <c r="K45" s="108">
        <v>10728.9</v>
      </c>
      <c r="L45" s="108">
        <v>14778.6</v>
      </c>
      <c r="M45" s="108">
        <v>18700.900000000001</v>
      </c>
      <c r="N45" s="108">
        <v>22616.5</v>
      </c>
      <c r="O45" s="108">
        <v>26592.3</v>
      </c>
      <c r="P45" s="108">
        <v>30608.5</v>
      </c>
      <c r="Q45" s="108">
        <v>34485.9</v>
      </c>
      <c r="R45" s="108"/>
      <c r="S45" s="108"/>
      <c r="T45" s="108"/>
      <c r="U45" s="108">
        <v>0</v>
      </c>
      <c r="V45" s="108"/>
      <c r="W45" s="108">
        <v>0</v>
      </c>
      <c r="X45" s="108">
        <v>0</v>
      </c>
      <c r="Y45" s="108">
        <v>0</v>
      </c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</row>
    <row r="46" spans="1:37" s="85" customFormat="1" ht="12" x14ac:dyDescent="0.2">
      <c r="A46" s="77">
        <v>113</v>
      </c>
      <c r="B46" s="28" t="s">
        <v>528</v>
      </c>
      <c r="C46" s="76"/>
      <c r="D46" s="108">
        <v>713437.5</v>
      </c>
      <c r="E46" s="108">
        <v>124948.1</v>
      </c>
      <c r="F46" s="108">
        <v>177793.8</v>
      </c>
      <c r="G46" s="108">
        <v>210069.2</v>
      </c>
      <c r="H46" s="108">
        <v>200626.4</v>
      </c>
      <c r="I46" s="108">
        <v>25442.6</v>
      </c>
      <c r="J46" s="108">
        <v>64950.9</v>
      </c>
      <c r="K46" s="108">
        <v>124948.1</v>
      </c>
      <c r="L46" s="108">
        <v>166293.6</v>
      </c>
      <c r="M46" s="108">
        <v>224724.3</v>
      </c>
      <c r="N46" s="108">
        <v>302741.90000000002</v>
      </c>
      <c r="O46" s="108">
        <v>376423.3</v>
      </c>
      <c r="P46" s="108">
        <v>445210.1</v>
      </c>
      <c r="Q46" s="108">
        <v>512811.1</v>
      </c>
      <c r="R46" s="108">
        <v>568463.1</v>
      </c>
      <c r="S46" s="108">
        <v>634828.9</v>
      </c>
      <c r="T46" s="108">
        <v>713437.5</v>
      </c>
      <c r="U46" s="108">
        <v>894169.2</v>
      </c>
      <c r="V46" s="108">
        <v>161829.29999999999</v>
      </c>
      <c r="W46" s="108">
        <v>256240.7</v>
      </c>
      <c r="X46" s="108">
        <v>256555</v>
      </c>
      <c r="Y46" s="108">
        <v>219544.2</v>
      </c>
      <c r="Z46" s="108">
        <v>45899</v>
      </c>
      <c r="AA46" s="108">
        <v>100386.9</v>
      </c>
      <c r="AB46" s="108">
        <v>161829.29999999999</v>
      </c>
      <c r="AC46" s="108">
        <v>231819.1</v>
      </c>
      <c r="AD46" s="108">
        <v>311293.90000000002</v>
      </c>
      <c r="AE46" s="108">
        <v>418070</v>
      </c>
      <c r="AF46" s="108">
        <v>520577.7</v>
      </c>
      <c r="AG46" s="108">
        <v>599455</v>
      </c>
      <c r="AH46" s="108">
        <v>674625</v>
      </c>
      <c r="AI46" s="108">
        <v>744756.2</v>
      </c>
      <c r="AJ46" s="108">
        <v>811441.9</v>
      </c>
      <c r="AK46" s="108">
        <v>894169.2</v>
      </c>
    </row>
    <row r="47" spans="1:37" s="85" customFormat="1" ht="12" x14ac:dyDescent="0.2">
      <c r="A47" s="77">
        <v>1131</v>
      </c>
      <c r="B47" s="28" t="s">
        <v>529</v>
      </c>
      <c r="C47" s="76"/>
      <c r="D47" s="108">
        <v>586849.80000000005</v>
      </c>
      <c r="E47" s="108">
        <v>121379.7</v>
      </c>
      <c r="F47" s="108">
        <v>115895.6</v>
      </c>
      <c r="G47" s="108">
        <v>154690</v>
      </c>
      <c r="H47" s="108">
        <v>194884.5</v>
      </c>
      <c r="I47" s="108">
        <v>25016.799999999999</v>
      </c>
      <c r="J47" s="108">
        <v>63865.599999999999</v>
      </c>
      <c r="K47" s="108">
        <v>121379.7</v>
      </c>
      <c r="L47" s="108">
        <v>155027.4</v>
      </c>
      <c r="M47" s="108">
        <v>192256.1</v>
      </c>
      <c r="N47" s="108">
        <v>237275.3</v>
      </c>
      <c r="O47" s="108">
        <v>281994.09999999998</v>
      </c>
      <c r="P47" s="108">
        <v>332087.09999999998</v>
      </c>
      <c r="Q47" s="108">
        <v>391965.3</v>
      </c>
      <c r="R47" s="108">
        <v>444867.5</v>
      </c>
      <c r="S47" s="108">
        <v>509814.9</v>
      </c>
      <c r="T47" s="108">
        <v>586849.80000000005</v>
      </c>
      <c r="U47" s="108">
        <v>665519.30000000005</v>
      </c>
      <c r="V47" s="108">
        <v>146852.4</v>
      </c>
      <c r="W47" s="108">
        <v>146040.4</v>
      </c>
      <c r="X47" s="108">
        <v>170357.7</v>
      </c>
      <c r="Y47" s="108">
        <v>202268.79999999999</v>
      </c>
      <c r="Z47" s="108">
        <v>45288</v>
      </c>
      <c r="AA47" s="108">
        <v>96857.4</v>
      </c>
      <c r="AB47" s="108">
        <v>146852.4</v>
      </c>
      <c r="AC47" s="108">
        <v>197430.8</v>
      </c>
      <c r="AD47" s="108">
        <v>240023.1</v>
      </c>
      <c r="AE47" s="108">
        <v>292892.79999999999</v>
      </c>
      <c r="AF47" s="108">
        <v>349142.2</v>
      </c>
      <c r="AG47" s="108">
        <v>402159.5</v>
      </c>
      <c r="AH47" s="108">
        <v>463250.5</v>
      </c>
      <c r="AI47" s="108">
        <v>522871.5</v>
      </c>
      <c r="AJ47" s="108">
        <v>586062.4</v>
      </c>
      <c r="AK47" s="108">
        <v>665519.30000000005</v>
      </c>
    </row>
    <row r="48" spans="1:37" s="85" customFormat="1" ht="12" x14ac:dyDescent="0.2">
      <c r="A48" s="77">
        <v>11311</v>
      </c>
      <c r="B48" s="28" t="s">
        <v>530</v>
      </c>
      <c r="C48" s="76"/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08">
        <v>0</v>
      </c>
      <c r="J48" s="108">
        <v>0</v>
      </c>
      <c r="K48" s="108">
        <v>0</v>
      </c>
      <c r="L48" s="108">
        <v>0</v>
      </c>
      <c r="M48" s="108">
        <v>0</v>
      </c>
      <c r="N48" s="108">
        <v>0</v>
      </c>
      <c r="O48" s="108">
        <v>0</v>
      </c>
      <c r="P48" s="108">
        <v>0</v>
      </c>
      <c r="Q48" s="108">
        <v>0</v>
      </c>
      <c r="R48" s="108">
        <v>0</v>
      </c>
      <c r="S48" s="108">
        <v>0</v>
      </c>
      <c r="T48" s="108">
        <v>0</v>
      </c>
      <c r="U48" s="108">
        <v>0</v>
      </c>
      <c r="V48" s="108">
        <v>0</v>
      </c>
      <c r="W48" s="108">
        <v>0</v>
      </c>
      <c r="X48" s="108">
        <v>0</v>
      </c>
      <c r="Y48" s="108">
        <v>0</v>
      </c>
      <c r="Z48" s="108">
        <v>0</v>
      </c>
      <c r="AA48" s="108">
        <v>0</v>
      </c>
      <c r="AB48" s="108">
        <v>0</v>
      </c>
      <c r="AC48" s="108">
        <v>0</v>
      </c>
      <c r="AD48" s="108">
        <v>0</v>
      </c>
      <c r="AE48" s="108">
        <v>0</v>
      </c>
      <c r="AF48" s="108">
        <v>0</v>
      </c>
      <c r="AG48" s="108">
        <v>0</v>
      </c>
      <c r="AH48" s="108">
        <v>0</v>
      </c>
      <c r="AI48" s="108">
        <v>0</v>
      </c>
      <c r="AJ48" s="108">
        <v>0</v>
      </c>
      <c r="AK48" s="108">
        <v>0</v>
      </c>
    </row>
    <row r="49" spans="1:37" s="85" customFormat="1" ht="12" x14ac:dyDescent="0.2">
      <c r="A49" s="77">
        <v>11311100</v>
      </c>
      <c r="B49" s="28" t="s">
        <v>531</v>
      </c>
      <c r="C49" s="76"/>
      <c r="D49" s="108"/>
      <c r="E49" s="108"/>
      <c r="F49" s="108">
        <v>0</v>
      </c>
      <c r="G49" s="108">
        <v>0</v>
      </c>
      <c r="H49" s="108">
        <v>0</v>
      </c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>
        <v>0</v>
      </c>
      <c r="V49" s="108"/>
      <c r="W49" s="108">
        <v>0</v>
      </c>
      <c r="X49" s="108">
        <v>0</v>
      </c>
      <c r="Y49" s="108">
        <v>0</v>
      </c>
      <c r="Z49" s="108"/>
      <c r="AA49" s="108"/>
      <c r="AB49" s="108"/>
      <c r="AC49" s="108"/>
      <c r="AD49" s="108"/>
      <c r="AE49" s="108"/>
      <c r="AF49" s="108"/>
      <c r="AG49" s="108"/>
      <c r="AH49" s="108"/>
      <c r="AI49" s="108"/>
      <c r="AJ49" s="108"/>
      <c r="AK49" s="108"/>
    </row>
    <row r="50" spans="1:37" s="85" customFormat="1" ht="12" x14ac:dyDescent="0.2">
      <c r="A50" s="77">
        <v>11311200</v>
      </c>
      <c r="B50" s="28" t="s">
        <v>532</v>
      </c>
      <c r="C50" s="76"/>
      <c r="D50" s="108"/>
      <c r="E50" s="108"/>
      <c r="F50" s="108">
        <v>0</v>
      </c>
      <c r="G50" s="108">
        <v>0</v>
      </c>
      <c r="H50" s="108">
        <v>0</v>
      </c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>
        <v>0</v>
      </c>
      <c r="V50" s="108"/>
      <c r="W50" s="108">
        <v>0</v>
      </c>
      <c r="X50" s="108">
        <v>0</v>
      </c>
      <c r="Y50" s="108">
        <v>0</v>
      </c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</row>
    <row r="51" spans="1:37" s="85" customFormat="1" ht="12" x14ac:dyDescent="0.2">
      <c r="A51" s="77">
        <v>11312</v>
      </c>
      <c r="B51" s="28" t="s">
        <v>533</v>
      </c>
      <c r="C51" s="76"/>
      <c r="D51" s="108">
        <v>586849.80000000005</v>
      </c>
      <c r="E51" s="108">
        <v>121379.7</v>
      </c>
      <c r="F51" s="108">
        <v>115895.6</v>
      </c>
      <c r="G51" s="108">
        <v>154690</v>
      </c>
      <c r="H51" s="108">
        <v>194884.5</v>
      </c>
      <c r="I51" s="108">
        <v>25016.799999999999</v>
      </c>
      <c r="J51" s="108">
        <v>63865.599999999999</v>
      </c>
      <c r="K51" s="108">
        <v>121379.7</v>
      </c>
      <c r="L51" s="108">
        <v>155027.4</v>
      </c>
      <c r="M51" s="108">
        <v>192256.1</v>
      </c>
      <c r="N51" s="108">
        <v>237275.3</v>
      </c>
      <c r="O51" s="108">
        <v>281994.09999999998</v>
      </c>
      <c r="P51" s="108">
        <v>332087.09999999998</v>
      </c>
      <c r="Q51" s="108">
        <v>391965.3</v>
      </c>
      <c r="R51" s="108">
        <v>444867.5</v>
      </c>
      <c r="S51" s="108">
        <v>509814.9</v>
      </c>
      <c r="T51" s="108">
        <v>586849.80000000005</v>
      </c>
      <c r="U51" s="108">
        <v>665519.30000000005</v>
      </c>
      <c r="V51" s="108">
        <v>146852.4</v>
      </c>
      <c r="W51" s="108">
        <v>146040.4</v>
      </c>
      <c r="X51" s="108">
        <v>170357.7</v>
      </c>
      <c r="Y51" s="108">
        <v>202268.79999999999</v>
      </c>
      <c r="Z51" s="108">
        <v>45288</v>
      </c>
      <c r="AA51" s="108">
        <v>96857.4</v>
      </c>
      <c r="AB51" s="108">
        <v>146852.4</v>
      </c>
      <c r="AC51" s="108">
        <v>197430.8</v>
      </c>
      <c r="AD51" s="108">
        <v>240023.1</v>
      </c>
      <c r="AE51" s="108">
        <v>292892.79999999999</v>
      </c>
      <c r="AF51" s="108">
        <v>349142.2</v>
      </c>
      <c r="AG51" s="108">
        <v>402159.5</v>
      </c>
      <c r="AH51" s="108">
        <v>463250.5</v>
      </c>
      <c r="AI51" s="108">
        <v>522871.5</v>
      </c>
      <c r="AJ51" s="108">
        <v>586062.4</v>
      </c>
      <c r="AK51" s="108">
        <v>665519.30000000005</v>
      </c>
    </row>
    <row r="52" spans="1:37" s="85" customFormat="1" ht="24" x14ac:dyDescent="0.2">
      <c r="A52" s="77">
        <v>11312100</v>
      </c>
      <c r="B52" s="28" t="s">
        <v>534</v>
      </c>
      <c r="C52" s="76"/>
      <c r="D52" s="108">
        <v>32303</v>
      </c>
      <c r="E52" s="108">
        <v>7156.4</v>
      </c>
      <c r="F52" s="108">
        <v>9184.1</v>
      </c>
      <c r="G52" s="108">
        <v>11772.4</v>
      </c>
      <c r="H52" s="108">
        <v>4190.1000000000004</v>
      </c>
      <c r="I52" s="108">
        <v>1767.4</v>
      </c>
      <c r="J52" s="108">
        <v>4395.8</v>
      </c>
      <c r="K52" s="108">
        <v>7156.4</v>
      </c>
      <c r="L52" s="108">
        <v>9794.7999999999993</v>
      </c>
      <c r="M52" s="108">
        <v>12838.2</v>
      </c>
      <c r="N52" s="108">
        <v>16340.5</v>
      </c>
      <c r="O52" s="108">
        <v>19842.599999999999</v>
      </c>
      <c r="P52" s="108">
        <v>24787.7</v>
      </c>
      <c r="Q52" s="108">
        <v>28112.9</v>
      </c>
      <c r="R52" s="108">
        <v>29827.8</v>
      </c>
      <c r="S52" s="108">
        <v>31068</v>
      </c>
      <c r="T52" s="108">
        <v>32303</v>
      </c>
      <c r="U52" s="108">
        <v>37081.699999999997</v>
      </c>
      <c r="V52" s="108">
        <v>9041.2000000000007</v>
      </c>
      <c r="W52" s="108">
        <v>10892.2</v>
      </c>
      <c r="X52" s="108">
        <v>12756.2</v>
      </c>
      <c r="Y52" s="108">
        <v>4392.1000000000004</v>
      </c>
      <c r="Z52" s="108">
        <v>2104.5</v>
      </c>
      <c r="AA52" s="108">
        <v>5390.6</v>
      </c>
      <c r="AB52" s="108">
        <v>9041.2000000000007</v>
      </c>
      <c r="AC52" s="108">
        <v>12563.2</v>
      </c>
      <c r="AD52" s="108">
        <v>15996.8</v>
      </c>
      <c r="AE52" s="108">
        <v>19933.400000000001</v>
      </c>
      <c r="AF52" s="108">
        <v>24418.799999999999</v>
      </c>
      <c r="AG52" s="108">
        <v>29619.200000000001</v>
      </c>
      <c r="AH52" s="108">
        <v>32689.599999999999</v>
      </c>
      <c r="AI52" s="108">
        <v>34122.1</v>
      </c>
      <c r="AJ52" s="108">
        <v>35367.599999999999</v>
      </c>
      <c r="AK52" s="108">
        <v>37081.699999999997</v>
      </c>
    </row>
    <row r="53" spans="1:37" s="85" customFormat="1" ht="24" x14ac:dyDescent="0.2">
      <c r="A53" s="77">
        <v>11312200</v>
      </c>
      <c r="B53" s="28" t="s">
        <v>535</v>
      </c>
      <c r="C53" s="76"/>
      <c r="D53" s="108">
        <v>217015.1</v>
      </c>
      <c r="E53" s="108">
        <v>41682.9</v>
      </c>
      <c r="F53" s="108">
        <v>24962.2</v>
      </c>
      <c r="G53" s="108">
        <v>56347.6</v>
      </c>
      <c r="H53" s="108">
        <v>94022.399999999994</v>
      </c>
      <c r="I53" s="108">
        <v>13487.1</v>
      </c>
      <c r="J53" s="108">
        <v>28792.5</v>
      </c>
      <c r="K53" s="108">
        <v>41682.9</v>
      </c>
      <c r="L53" s="108">
        <v>49664.800000000003</v>
      </c>
      <c r="M53" s="108">
        <v>57605</v>
      </c>
      <c r="N53" s="108">
        <v>66645.100000000006</v>
      </c>
      <c r="O53" s="108">
        <v>80159.899999999994</v>
      </c>
      <c r="P53" s="108">
        <v>97380.6</v>
      </c>
      <c r="Q53" s="108">
        <v>122992.7</v>
      </c>
      <c r="R53" s="108">
        <v>149014.79999999999</v>
      </c>
      <c r="S53" s="108">
        <v>177726.3</v>
      </c>
      <c r="T53" s="108">
        <v>217015.1</v>
      </c>
      <c r="U53" s="108">
        <v>243385.9</v>
      </c>
      <c r="V53" s="108">
        <v>46487.1</v>
      </c>
      <c r="W53" s="108">
        <v>33520.699999999997</v>
      </c>
      <c r="X53" s="108">
        <v>63045.8</v>
      </c>
      <c r="Y53" s="108">
        <v>100332.3</v>
      </c>
      <c r="Z53" s="108">
        <v>14636.7</v>
      </c>
      <c r="AA53" s="108">
        <v>31023.5</v>
      </c>
      <c r="AB53" s="108">
        <v>46487.1</v>
      </c>
      <c r="AC53" s="108">
        <v>57622</v>
      </c>
      <c r="AD53" s="108">
        <v>67064.600000000006</v>
      </c>
      <c r="AE53" s="108">
        <v>80007.8</v>
      </c>
      <c r="AF53" s="108">
        <v>96257.7</v>
      </c>
      <c r="AG53" s="108">
        <v>114981.3</v>
      </c>
      <c r="AH53" s="108">
        <v>143053.6</v>
      </c>
      <c r="AI53" s="108">
        <v>170062.6</v>
      </c>
      <c r="AJ53" s="108">
        <v>201199.5</v>
      </c>
      <c r="AK53" s="108">
        <v>243385.9</v>
      </c>
    </row>
    <row r="54" spans="1:37" s="85" customFormat="1" ht="24" x14ac:dyDescent="0.2">
      <c r="A54" s="77">
        <v>11312300</v>
      </c>
      <c r="B54" s="28" t="s">
        <v>536</v>
      </c>
      <c r="C54" s="76"/>
      <c r="D54" s="108">
        <v>337531.7</v>
      </c>
      <c r="E54" s="108">
        <v>72540.399999999994</v>
      </c>
      <c r="F54" s="108">
        <v>81749.3</v>
      </c>
      <c r="G54" s="108">
        <v>86570</v>
      </c>
      <c r="H54" s="108">
        <v>96672</v>
      </c>
      <c r="I54" s="108">
        <v>9762.2999999999993</v>
      </c>
      <c r="J54" s="108">
        <v>30677.3</v>
      </c>
      <c r="K54" s="108">
        <v>72540.399999999994</v>
      </c>
      <c r="L54" s="108">
        <v>95567.8</v>
      </c>
      <c r="M54" s="108">
        <v>121812.9</v>
      </c>
      <c r="N54" s="108">
        <v>154289.70000000001</v>
      </c>
      <c r="O54" s="108">
        <v>181991.6</v>
      </c>
      <c r="P54" s="108">
        <v>209918.8</v>
      </c>
      <c r="Q54" s="108">
        <v>240859.7</v>
      </c>
      <c r="R54" s="108">
        <v>266024.90000000002</v>
      </c>
      <c r="S54" s="108">
        <v>301020.59999999998</v>
      </c>
      <c r="T54" s="108">
        <v>337531.7</v>
      </c>
      <c r="U54" s="108">
        <v>385051.7</v>
      </c>
      <c r="V54" s="108">
        <v>91324.1</v>
      </c>
      <c r="W54" s="108">
        <v>101627.5</v>
      </c>
      <c r="X54" s="108">
        <v>94555.7</v>
      </c>
      <c r="Y54" s="108">
        <v>97544.4</v>
      </c>
      <c r="Z54" s="108">
        <v>28546.799999999999</v>
      </c>
      <c r="AA54" s="108">
        <v>60443.3</v>
      </c>
      <c r="AB54" s="108">
        <v>91324.1</v>
      </c>
      <c r="AC54" s="108">
        <v>127245.6</v>
      </c>
      <c r="AD54" s="108">
        <v>156961.70000000001</v>
      </c>
      <c r="AE54" s="108">
        <v>192951.6</v>
      </c>
      <c r="AF54" s="108">
        <v>228465.7</v>
      </c>
      <c r="AG54" s="108">
        <v>257559</v>
      </c>
      <c r="AH54" s="108">
        <v>287507.3</v>
      </c>
      <c r="AI54" s="108">
        <v>318686.8</v>
      </c>
      <c r="AJ54" s="108">
        <v>349495.3</v>
      </c>
      <c r="AK54" s="108">
        <v>385051.7</v>
      </c>
    </row>
    <row r="55" spans="1:37" s="85" customFormat="1" ht="12" x14ac:dyDescent="0.2">
      <c r="A55" s="77">
        <v>1136</v>
      </c>
      <c r="B55" s="28" t="s">
        <v>537</v>
      </c>
      <c r="C55" s="76"/>
      <c r="D55" s="108">
        <v>126587.7</v>
      </c>
      <c r="E55" s="108">
        <v>3568.4</v>
      </c>
      <c r="F55" s="108">
        <v>61898.2</v>
      </c>
      <c r="G55" s="108">
        <v>55379.199999999997</v>
      </c>
      <c r="H55" s="108">
        <v>5741.9</v>
      </c>
      <c r="I55" s="108">
        <v>425.8</v>
      </c>
      <c r="J55" s="108">
        <v>1085.3</v>
      </c>
      <c r="K55" s="108">
        <v>3568.4</v>
      </c>
      <c r="L55" s="108">
        <v>11266.2</v>
      </c>
      <c r="M55" s="108">
        <v>32468.2</v>
      </c>
      <c r="N55" s="108">
        <v>65466.6</v>
      </c>
      <c r="O55" s="108">
        <v>94429.2</v>
      </c>
      <c r="P55" s="108">
        <v>113123</v>
      </c>
      <c r="Q55" s="108">
        <v>120845.8</v>
      </c>
      <c r="R55" s="108">
        <v>123595.6</v>
      </c>
      <c r="S55" s="108">
        <v>125014</v>
      </c>
      <c r="T55" s="108">
        <v>126587.7</v>
      </c>
      <c r="U55" s="108">
        <v>228649.9</v>
      </c>
      <c r="V55" s="108">
        <v>14976.9</v>
      </c>
      <c r="W55" s="108">
        <v>110200.3</v>
      </c>
      <c r="X55" s="108">
        <v>86197.3</v>
      </c>
      <c r="Y55" s="108">
        <v>17275.400000000001</v>
      </c>
      <c r="Z55" s="108">
        <v>611</v>
      </c>
      <c r="AA55" s="108">
        <v>3529.5</v>
      </c>
      <c r="AB55" s="108">
        <v>14976.9</v>
      </c>
      <c r="AC55" s="108">
        <v>34388.300000000003</v>
      </c>
      <c r="AD55" s="108">
        <v>71270.8</v>
      </c>
      <c r="AE55" s="108">
        <v>125177.2</v>
      </c>
      <c r="AF55" s="108">
        <v>171435.5</v>
      </c>
      <c r="AG55" s="108">
        <v>197295.5</v>
      </c>
      <c r="AH55" s="108">
        <v>211374.5</v>
      </c>
      <c r="AI55" s="108">
        <v>221884.7</v>
      </c>
      <c r="AJ55" s="108">
        <v>225379.5</v>
      </c>
      <c r="AK55" s="108">
        <v>228649.9</v>
      </c>
    </row>
    <row r="56" spans="1:37" s="85" customFormat="1" ht="12" x14ac:dyDescent="0.2">
      <c r="A56" s="77">
        <v>11361</v>
      </c>
      <c r="B56" s="28" t="s">
        <v>538</v>
      </c>
      <c r="C56" s="76"/>
      <c r="D56" s="108">
        <v>126587.7</v>
      </c>
      <c r="E56" s="108">
        <v>3568.4</v>
      </c>
      <c r="F56" s="108">
        <v>61898.2</v>
      </c>
      <c r="G56" s="108">
        <v>55379.199999999997</v>
      </c>
      <c r="H56" s="108">
        <v>5741.9</v>
      </c>
      <c r="I56" s="108">
        <v>425.8</v>
      </c>
      <c r="J56" s="108">
        <v>1085.3</v>
      </c>
      <c r="K56" s="108">
        <v>3568.4</v>
      </c>
      <c r="L56" s="108">
        <v>11266.2</v>
      </c>
      <c r="M56" s="108">
        <v>32468.2</v>
      </c>
      <c r="N56" s="108">
        <v>65466.6</v>
      </c>
      <c r="O56" s="108">
        <v>94429.2</v>
      </c>
      <c r="P56" s="108">
        <v>113123</v>
      </c>
      <c r="Q56" s="108">
        <v>120845.8</v>
      </c>
      <c r="R56" s="108">
        <v>123595.6</v>
      </c>
      <c r="S56" s="108">
        <v>125014</v>
      </c>
      <c r="T56" s="108">
        <v>126587.7</v>
      </c>
      <c r="U56" s="108">
        <v>228649.9</v>
      </c>
      <c r="V56" s="108">
        <v>14976.9</v>
      </c>
      <c r="W56" s="108">
        <v>110200.3</v>
      </c>
      <c r="X56" s="108">
        <v>86197.3</v>
      </c>
      <c r="Y56" s="108">
        <v>17275.400000000001</v>
      </c>
      <c r="Z56" s="108">
        <v>611</v>
      </c>
      <c r="AA56" s="108">
        <v>3529.5</v>
      </c>
      <c r="AB56" s="108">
        <v>14976.9</v>
      </c>
      <c r="AC56" s="108">
        <v>34388.300000000003</v>
      </c>
      <c r="AD56" s="108">
        <v>71270.8</v>
      </c>
      <c r="AE56" s="108">
        <v>125177.2</v>
      </c>
      <c r="AF56" s="108">
        <v>171435.5</v>
      </c>
      <c r="AG56" s="108">
        <v>197295.5</v>
      </c>
      <c r="AH56" s="108">
        <v>211374.5</v>
      </c>
      <c r="AI56" s="108">
        <v>221884.7</v>
      </c>
      <c r="AJ56" s="108">
        <v>225379.5</v>
      </c>
      <c r="AK56" s="108">
        <v>228649.9</v>
      </c>
    </row>
    <row r="57" spans="1:37" s="85" customFormat="1" ht="24" x14ac:dyDescent="0.2">
      <c r="A57" s="77">
        <v>11361100</v>
      </c>
      <c r="B57" s="28" t="s">
        <v>539</v>
      </c>
      <c r="C57" s="76"/>
      <c r="D57" s="108"/>
      <c r="E57" s="108"/>
      <c r="F57" s="108">
        <v>0</v>
      </c>
      <c r="G57" s="108">
        <v>0</v>
      </c>
      <c r="H57" s="108">
        <v>0</v>
      </c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>
        <v>228649.9</v>
      </c>
      <c r="V57" s="108">
        <v>14976.9</v>
      </c>
      <c r="W57" s="108">
        <v>110200.3</v>
      </c>
      <c r="X57" s="108">
        <v>86197.3</v>
      </c>
      <c r="Y57" s="108">
        <v>17275.400000000001</v>
      </c>
      <c r="Z57" s="108">
        <v>611</v>
      </c>
      <c r="AA57" s="108">
        <v>3529.5</v>
      </c>
      <c r="AB57" s="108">
        <v>14976.9</v>
      </c>
      <c r="AC57" s="108">
        <v>34388.300000000003</v>
      </c>
      <c r="AD57" s="108">
        <v>71270.8</v>
      </c>
      <c r="AE57" s="108">
        <v>125177.2</v>
      </c>
      <c r="AF57" s="108">
        <v>171435.5</v>
      </c>
      <c r="AG57" s="108">
        <v>197295.5</v>
      </c>
      <c r="AH57" s="108">
        <v>211374.5</v>
      </c>
      <c r="AI57" s="108">
        <v>221884.7</v>
      </c>
      <c r="AJ57" s="108">
        <v>225379.5</v>
      </c>
      <c r="AK57" s="108">
        <v>228649.9</v>
      </c>
    </row>
    <row r="58" spans="1:37" s="85" customFormat="1" ht="24" x14ac:dyDescent="0.2">
      <c r="A58" s="77">
        <v>11361200</v>
      </c>
      <c r="B58" s="28" t="s">
        <v>540</v>
      </c>
      <c r="C58" s="76"/>
      <c r="D58" s="108">
        <v>126587.7</v>
      </c>
      <c r="E58" s="108">
        <v>3568.4</v>
      </c>
      <c r="F58" s="108">
        <v>61898.2</v>
      </c>
      <c r="G58" s="108">
        <v>55379.199999999997</v>
      </c>
      <c r="H58" s="108">
        <v>5741.9</v>
      </c>
      <c r="I58" s="108">
        <v>425.8</v>
      </c>
      <c r="J58" s="108">
        <v>1085.3</v>
      </c>
      <c r="K58" s="108">
        <v>3568.4</v>
      </c>
      <c r="L58" s="108">
        <v>11266.2</v>
      </c>
      <c r="M58" s="108">
        <v>32468.2</v>
      </c>
      <c r="N58" s="108">
        <v>65466.6</v>
      </c>
      <c r="O58" s="108">
        <v>94429.2</v>
      </c>
      <c r="P58" s="108">
        <v>113123</v>
      </c>
      <c r="Q58" s="108">
        <v>120845.8</v>
      </c>
      <c r="R58" s="108">
        <v>123595.6</v>
      </c>
      <c r="S58" s="108">
        <v>125014</v>
      </c>
      <c r="T58" s="108">
        <v>126587.7</v>
      </c>
      <c r="U58" s="108">
        <v>0</v>
      </c>
      <c r="V58" s="108"/>
      <c r="W58" s="108">
        <v>0</v>
      </c>
      <c r="X58" s="108">
        <v>0</v>
      </c>
      <c r="Y58" s="108">
        <v>0</v>
      </c>
      <c r="Z58" s="108"/>
      <c r="AA58" s="108"/>
      <c r="AB58" s="108"/>
      <c r="AC58" s="108"/>
      <c r="AD58" s="108"/>
      <c r="AE58" s="108"/>
      <c r="AF58" s="108"/>
      <c r="AG58" s="108"/>
      <c r="AH58" s="108"/>
      <c r="AI58" s="108"/>
      <c r="AJ58" s="108"/>
      <c r="AK58" s="108"/>
    </row>
    <row r="59" spans="1:37" s="85" customFormat="1" ht="12" x14ac:dyDescent="0.2">
      <c r="A59" s="77">
        <v>114</v>
      </c>
      <c r="B59" s="28" t="s">
        <v>541</v>
      </c>
      <c r="C59" s="76"/>
      <c r="D59" s="108">
        <v>17703967.199999999</v>
      </c>
      <c r="E59" s="108">
        <v>3438266.4</v>
      </c>
      <c r="F59" s="108">
        <v>4209040.5</v>
      </c>
      <c r="G59" s="108">
        <v>4935205.8</v>
      </c>
      <c r="H59" s="108">
        <v>5121454.5</v>
      </c>
      <c r="I59" s="108">
        <v>1056675.7</v>
      </c>
      <c r="J59" s="108">
        <v>2177032.5</v>
      </c>
      <c r="K59" s="108">
        <v>3438266.4</v>
      </c>
      <c r="L59" s="108">
        <v>4712655.5</v>
      </c>
      <c r="M59" s="108">
        <v>6150711.4000000004</v>
      </c>
      <c r="N59" s="108">
        <v>7647306.9000000004</v>
      </c>
      <c r="O59" s="108">
        <v>9283945.6999999993</v>
      </c>
      <c r="P59" s="108">
        <v>10924278.800000001</v>
      </c>
      <c r="Q59" s="108">
        <v>12582512.699999999</v>
      </c>
      <c r="R59" s="108">
        <v>14289518.1</v>
      </c>
      <c r="S59" s="108">
        <v>15997129.800000001</v>
      </c>
      <c r="T59" s="108">
        <v>17703967.199999999</v>
      </c>
      <c r="U59" s="108">
        <v>23488208.800000001</v>
      </c>
      <c r="V59" s="108">
        <v>4944093.4000000004</v>
      </c>
      <c r="W59" s="108">
        <v>5599919.7999999998</v>
      </c>
      <c r="X59" s="108">
        <v>6325813.5999999996</v>
      </c>
      <c r="Y59" s="108">
        <v>6618382</v>
      </c>
      <c r="Z59" s="108">
        <v>1488523.4</v>
      </c>
      <c r="AA59" s="108">
        <v>3112669.5</v>
      </c>
      <c r="AB59" s="108">
        <v>4944093.4000000004</v>
      </c>
      <c r="AC59" s="108">
        <v>6831395.4000000004</v>
      </c>
      <c r="AD59" s="108">
        <v>8681325.0999999996</v>
      </c>
      <c r="AE59" s="108">
        <v>10544013.199999999</v>
      </c>
      <c r="AF59" s="108">
        <v>12546689.300000001</v>
      </c>
      <c r="AG59" s="108">
        <v>14893247</v>
      </c>
      <c r="AH59" s="108">
        <v>16869826.800000001</v>
      </c>
      <c r="AI59" s="108">
        <v>19088936</v>
      </c>
      <c r="AJ59" s="108">
        <v>21325443.300000001</v>
      </c>
      <c r="AK59" s="108">
        <v>23488208.800000001</v>
      </c>
    </row>
    <row r="60" spans="1:37" s="85" customFormat="1" ht="12" x14ac:dyDescent="0.2">
      <c r="A60" s="77">
        <v>1141</v>
      </c>
      <c r="B60" s="28" t="s">
        <v>542</v>
      </c>
      <c r="C60" s="76"/>
      <c r="D60" s="108">
        <v>15736245.699999999</v>
      </c>
      <c r="E60" s="108">
        <v>3034420.8</v>
      </c>
      <c r="F60" s="108">
        <v>3683573.8</v>
      </c>
      <c r="G60" s="108">
        <v>4364797.5999999996</v>
      </c>
      <c r="H60" s="108">
        <v>4653453.5</v>
      </c>
      <c r="I60" s="108">
        <v>949450.6</v>
      </c>
      <c r="J60" s="108">
        <v>1931302.4</v>
      </c>
      <c r="K60" s="108">
        <v>3034420.8</v>
      </c>
      <c r="L60" s="108">
        <v>4141238.9</v>
      </c>
      <c r="M60" s="108">
        <v>5404125.5</v>
      </c>
      <c r="N60" s="108">
        <v>6717994.5999999996</v>
      </c>
      <c r="O60" s="108">
        <v>8160121.5</v>
      </c>
      <c r="P60" s="108">
        <v>9610109.1999999993</v>
      </c>
      <c r="Q60" s="108">
        <v>11082792.199999999</v>
      </c>
      <c r="R60" s="108">
        <v>12643693.4</v>
      </c>
      <c r="S60" s="108">
        <v>14190042</v>
      </c>
      <c r="T60" s="108">
        <v>15736245.699999999</v>
      </c>
      <c r="U60" s="108">
        <v>20934946.199999999</v>
      </c>
      <c r="V60" s="108">
        <v>4381448.5999999996</v>
      </c>
      <c r="W60" s="108">
        <v>5113655.2</v>
      </c>
      <c r="X60" s="108">
        <v>5612494.5999999996</v>
      </c>
      <c r="Y60" s="108">
        <v>5827347.7999999998</v>
      </c>
      <c r="Z60" s="108">
        <v>1311905</v>
      </c>
      <c r="AA60" s="108">
        <v>2760201.3</v>
      </c>
      <c r="AB60" s="108">
        <v>4381448.5999999996</v>
      </c>
      <c r="AC60" s="108">
        <v>6114339.2999999998</v>
      </c>
      <c r="AD60" s="108">
        <v>7805570.4000000004</v>
      </c>
      <c r="AE60" s="108">
        <v>9495103.8000000007</v>
      </c>
      <c r="AF60" s="108">
        <v>11254926.9</v>
      </c>
      <c r="AG60" s="108">
        <v>13375730.199999999</v>
      </c>
      <c r="AH60" s="108">
        <v>15107598.4</v>
      </c>
      <c r="AI60" s="108">
        <v>17127276.899999999</v>
      </c>
      <c r="AJ60" s="108">
        <v>19045975.300000001</v>
      </c>
      <c r="AK60" s="108">
        <v>20934946.199999999</v>
      </c>
    </row>
    <row r="61" spans="1:37" s="85" customFormat="1" ht="12" x14ac:dyDescent="0.2">
      <c r="A61" s="77">
        <v>11411</v>
      </c>
      <c r="B61" s="28" t="s">
        <v>543</v>
      </c>
      <c r="C61" s="76"/>
      <c r="D61" s="108">
        <v>12701561.199999999</v>
      </c>
      <c r="E61" s="108">
        <v>2426074.2000000002</v>
      </c>
      <c r="F61" s="108">
        <v>2952725.8</v>
      </c>
      <c r="G61" s="108">
        <v>3540794.2</v>
      </c>
      <c r="H61" s="108">
        <v>3781967</v>
      </c>
      <c r="I61" s="108">
        <v>773570.1</v>
      </c>
      <c r="J61" s="108">
        <v>1548289.4</v>
      </c>
      <c r="K61" s="108">
        <v>2426074.2000000002</v>
      </c>
      <c r="L61" s="108">
        <v>3284571.4</v>
      </c>
      <c r="M61" s="108">
        <v>4297492.5999999996</v>
      </c>
      <c r="N61" s="108">
        <v>5378800</v>
      </c>
      <c r="O61" s="108">
        <v>6499115.2999999998</v>
      </c>
      <c r="P61" s="108">
        <v>7690545.7999999998</v>
      </c>
      <c r="Q61" s="108">
        <v>8919594.1999999993</v>
      </c>
      <c r="R61" s="108">
        <v>10146047.5</v>
      </c>
      <c r="S61" s="108">
        <v>11421500.199999999</v>
      </c>
      <c r="T61" s="108">
        <v>12701561.199999999</v>
      </c>
      <c r="U61" s="108">
        <v>16539977.800000001</v>
      </c>
      <c r="V61" s="108">
        <v>3455090.3</v>
      </c>
      <c r="W61" s="108">
        <v>4121069.5</v>
      </c>
      <c r="X61" s="108">
        <v>4349868</v>
      </c>
      <c r="Y61" s="108">
        <v>4613950</v>
      </c>
      <c r="Z61" s="108">
        <v>1032242.1</v>
      </c>
      <c r="AA61" s="108">
        <v>2155567.6</v>
      </c>
      <c r="AB61" s="108">
        <v>3455090.3</v>
      </c>
      <c r="AC61" s="108">
        <v>4814807.5</v>
      </c>
      <c r="AD61" s="108">
        <v>6184912</v>
      </c>
      <c r="AE61" s="108">
        <v>7576159.7999999998</v>
      </c>
      <c r="AF61" s="108">
        <v>8924644</v>
      </c>
      <c r="AG61" s="108">
        <v>10535630.300000001</v>
      </c>
      <c r="AH61" s="108">
        <v>11926027.800000001</v>
      </c>
      <c r="AI61" s="108">
        <v>13451011.300000001</v>
      </c>
      <c r="AJ61" s="108">
        <v>15009014.800000001</v>
      </c>
      <c r="AK61" s="108">
        <v>16539977.800000001</v>
      </c>
    </row>
    <row r="62" spans="1:37" s="85" customFormat="1" ht="24" x14ac:dyDescent="0.2">
      <c r="A62" s="77">
        <v>11411100</v>
      </c>
      <c r="B62" s="28" t="s">
        <v>544</v>
      </c>
      <c r="C62" s="76"/>
      <c r="D62" s="108">
        <v>2679539.5</v>
      </c>
      <c r="E62" s="108">
        <v>554766.69999999995</v>
      </c>
      <c r="F62" s="108">
        <v>537236.1</v>
      </c>
      <c r="G62" s="108">
        <v>753562.5</v>
      </c>
      <c r="H62" s="108">
        <v>833974.2</v>
      </c>
      <c r="I62" s="108">
        <v>213153.4</v>
      </c>
      <c r="J62" s="108">
        <v>357054.4</v>
      </c>
      <c r="K62" s="108">
        <v>554766.69999999995</v>
      </c>
      <c r="L62" s="108">
        <v>675752.9</v>
      </c>
      <c r="M62" s="108">
        <v>857119.8</v>
      </c>
      <c r="N62" s="108">
        <v>1092002.8</v>
      </c>
      <c r="O62" s="108">
        <v>1325343</v>
      </c>
      <c r="P62" s="108">
        <v>1570661.7</v>
      </c>
      <c r="Q62" s="108">
        <v>1845565.3</v>
      </c>
      <c r="R62" s="108">
        <v>2073693.9</v>
      </c>
      <c r="S62" s="108">
        <v>2386909.2000000002</v>
      </c>
      <c r="T62" s="108">
        <v>2679539.5</v>
      </c>
      <c r="U62" s="108">
        <v>3598866.5</v>
      </c>
      <c r="V62" s="108">
        <v>784057.6</v>
      </c>
      <c r="W62" s="108">
        <v>877904.7</v>
      </c>
      <c r="X62" s="108">
        <v>987698.4</v>
      </c>
      <c r="Y62" s="108">
        <v>949205.8</v>
      </c>
      <c r="Z62" s="108">
        <v>300312.5</v>
      </c>
      <c r="AA62" s="108">
        <v>541766.40000000002</v>
      </c>
      <c r="AB62" s="108">
        <v>784057.6</v>
      </c>
      <c r="AC62" s="108">
        <v>1082811.5</v>
      </c>
      <c r="AD62" s="108">
        <v>1374291.3</v>
      </c>
      <c r="AE62" s="108">
        <v>1661962.3</v>
      </c>
      <c r="AF62" s="108">
        <v>1913167</v>
      </c>
      <c r="AG62" s="108">
        <v>2380381.9</v>
      </c>
      <c r="AH62" s="108">
        <v>2649660.7000000002</v>
      </c>
      <c r="AI62" s="108">
        <v>3015343.4</v>
      </c>
      <c r="AJ62" s="108">
        <v>3408365.3</v>
      </c>
      <c r="AK62" s="108">
        <v>3598866.5</v>
      </c>
    </row>
    <row r="63" spans="1:37" s="85" customFormat="1" ht="24" x14ac:dyDescent="0.2">
      <c r="A63" s="77">
        <v>11411200</v>
      </c>
      <c r="B63" s="28" t="s">
        <v>545</v>
      </c>
      <c r="C63" s="76"/>
      <c r="D63" s="108">
        <v>10022021.699999999</v>
      </c>
      <c r="E63" s="108">
        <v>1871307.5</v>
      </c>
      <c r="F63" s="108">
        <v>2415489.7000000002</v>
      </c>
      <c r="G63" s="108">
        <v>2787231.7</v>
      </c>
      <c r="H63" s="108">
        <v>2947992.8</v>
      </c>
      <c r="I63" s="108">
        <v>560416.69999999995</v>
      </c>
      <c r="J63" s="108">
        <v>1191235</v>
      </c>
      <c r="K63" s="108">
        <v>1871307.5</v>
      </c>
      <c r="L63" s="108">
        <v>2608818.5</v>
      </c>
      <c r="M63" s="108">
        <v>3440372.8</v>
      </c>
      <c r="N63" s="108">
        <v>4286797.2</v>
      </c>
      <c r="O63" s="108">
        <v>5173772.3</v>
      </c>
      <c r="P63" s="108">
        <v>6119884.0999999996</v>
      </c>
      <c r="Q63" s="108">
        <v>7074028.9000000004</v>
      </c>
      <c r="R63" s="108">
        <v>8072353.5999999996</v>
      </c>
      <c r="S63" s="108">
        <v>9034591</v>
      </c>
      <c r="T63" s="108">
        <v>10022021.699999999</v>
      </c>
      <c r="U63" s="108">
        <v>12941111.300000001</v>
      </c>
      <c r="V63" s="108">
        <v>2671032.7000000002</v>
      </c>
      <c r="W63" s="108">
        <v>3243164.8</v>
      </c>
      <c r="X63" s="108">
        <v>3362169.6</v>
      </c>
      <c r="Y63" s="108">
        <v>3664744.2</v>
      </c>
      <c r="Z63" s="108">
        <v>731929.59999999998</v>
      </c>
      <c r="AA63" s="108">
        <v>1613801.2</v>
      </c>
      <c r="AB63" s="108">
        <v>2671032.7000000002</v>
      </c>
      <c r="AC63" s="108">
        <v>3731996</v>
      </c>
      <c r="AD63" s="108">
        <v>4810620.7</v>
      </c>
      <c r="AE63" s="108">
        <v>5914197.5</v>
      </c>
      <c r="AF63" s="108">
        <v>7011477</v>
      </c>
      <c r="AG63" s="108">
        <v>8155248.4000000004</v>
      </c>
      <c r="AH63" s="108">
        <v>9276367.0999999996</v>
      </c>
      <c r="AI63" s="108">
        <v>10435667.9</v>
      </c>
      <c r="AJ63" s="108">
        <v>11600649.5</v>
      </c>
      <c r="AK63" s="108">
        <v>12941111.300000001</v>
      </c>
    </row>
    <row r="64" spans="1:37" s="85" customFormat="1" ht="12" x14ac:dyDescent="0.2">
      <c r="A64" s="77">
        <v>11412</v>
      </c>
      <c r="B64" s="28" t="s">
        <v>546</v>
      </c>
      <c r="C64" s="76"/>
      <c r="D64" s="108">
        <v>1121234.7</v>
      </c>
      <c r="E64" s="108">
        <v>229304.2</v>
      </c>
      <c r="F64" s="108">
        <v>258940.2</v>
      </c>
      <c r="G64" s="108">
        <v>308470.8</v>
      </c>
      <c r="H64" s="108">
        <v>324519.5</v>
      </c>
      <c r="I64" s="108">
        <v>78300.3</v>
      </c>
      <c r="J64" s="108">
        <v>150361.4</v>
      </c>
      <c r="K64" s="108">
        <v>229304.2</v>
      </c>
      <c r="L64" s="108">
        <v>306850.2</v>
      </c>
      <c r="M64" s="108">
        <v>395807.4</v>
      </c>
      <c r="N64" s="108">
        <v>488244.4</v>
      </c>
      <c r="O64" s="108">
        <v>586573.69999999995</v>
      </c>
      <c r="P64" s="108">
        <v>687024</v>
      </c>
      <c r="Q64" s="108">
        <v>796715.2</v>
      </c>
      <c r="R64" s="108">
        <v>897754.5</v>
      </c>
      <c r="S64" s="108">
        <v>1013167.1</v>
      </c>
      <c r="T64" s="108">
        <v>1121234.7</v>
      </c>
      <c r="U64" s="108">
        <v>1515500.5</v>
      </c>
      <c r="V64" s="108">
        <v>313608.09999999998</v>
      </c>
      <c r="W64" s="108">
        <v>369322.8</v>
      </c>
      <c r="X64" s="108">
        <v>412583.5</v>
      </c>
      <c r="Y64" s="108">
        <v>419986.1</v>
      </c>
      <c r="Z64" s="108">
        <v>98255.7</v>
      </c>
      <c r="AA64" s="108">
        <v>199646.5</v>
      </c>
      <c r="AB64" s="108">
        <v>313608.09999999998</v>
      </c>
      <c r="AC64" s="108">
        <v>427086.8</v>
      </c>
      <c r="AD64" s="108">
        <v>551385.19999999995</v>
      </c>
      <c r="AE64" s="108">
        <v>682930.9</v>
      </c>
      <c r="AF64" s="108">
        <v>811849.3</v>
      </c>
      <c r="AG64" s="108">
        <v>948102.6</v>
      </c>
      <c r="AH64" s="108">
        <v>1095514.3999999999</v>
      </c>
      <c r="AI64" s="108">
        <v>1234247.8</v>
      </c>
      <c r="AJ64" s="108">
        <v>1372053.8</v>
      </c>
      <c r="AK64" s="108">
        <v>1515500.5</v>
      </c>
    </row>
    <row r="65" spans="1:37" s="85" customFormat="1" ht="24" x14ac:dyDescent="0.2">
      <c r="A65" s="77">
        <v>11412100</v>
      </c>
      <c r="B65" s="28" t="s">
        <v>547</v>
      </c>
      <c r="C65" s="76"/>
      <c r="D65" s="108"/>
      <c r="E65" s="108">
        <v>196783.4</v>
      </c>
      <c r="F65" s="108">
        <v>221279.9</v>
      </c>
      <c r="G65" s="108">
        <v>269845</v>
      </c>
      <c r="H65" s="108">
        <v>-687908.3</v>
      </c>
      <c r="I65" s="108">
        <v>68136.2</v>
      </c>
      <c r="J65" s="108">
        <v>129689</v>
      </c>
      <c r="K65" s="108">
        <v>196783.4</v>
      </c>
      <c r="L65" s="108">
        <v>263536.2</v>
      </c>
      <c r="M65" s="108">
        <v>338225.6</v>
      </c>
      <c r="N65" s="108">
        <v>418063.3</v>
      </c>
      <c r="O65" s="108">
        <v>503072.7</v>
      </c>
      <c r="P65" s="108">
        <v>590798.4</v>
      </c>
      <c r="Q65" s="108">
        <v>687908.3</v>
      </c>
      <c r="R65" s="108"/>
      <c r="S65" s="108"/>
      <c r="T65" s="108"/>
      <c r="U65" s="108">
        <v>1343404.6</v>
      </c>
      <c r="V65" s="108">
        <v>275496.3</v>
      </c>
      <c r="W65" s="108">
        <v>324323</v>
      </c>
      <c r="X65" s="108">
        <v>368208.6</v>
      </c>
      <c r="Y65" s="108">
        <v>375376.7</v>
      </c>
      <c r="Z65" s="108">
        <v>92395.4</v>
      </c>
      <c r="AA65" s="108">
        <v>174921.9</v>
      </c>
      <c r="AB65" s="108">
        <v>275496.3</v>
      </c>
      <c r="AC65" s="108">
        <v>376033.2</v>
      </c>
      <c r="AD65" s="108">
        <v>484718.3</v>
      </c>
      <c r="AE65" s="108">
        <v>599819.30000000005</v>
      </c>
      <c r="AF65" s="108">
        <v>713968.2</v>
      </c>
      <c r="AG65" s="108">
        <v>836361</v>
      </c>
      <c r="AH65" s="108">
        <v>968027.9</v>
      </c>
      <c r="AI65" s="108">
        <v>1091583.3</v>
      </c>
      <c r="AJ65" s="108">
        <v>1214161</v>
      </c>
      <c r="AK65" s="108">
        <v>1343404.6</v>
      </c>
    </row>
    <row r="66" spans="1:37" s="85" customFormat="1" ht="24" x14ac:dyDescent="0.2">
      <c r="A66" s="77">
        <v>11412200</v>
      </c>
      <c r="B66" s="28" t="s">
        <v>548</v>
      </c>
      <c r="C66" s="76"/>
      <c r="D66" s="108"/>
      <c r="E66" s="108">
        <v>32520.799999999999</v>
      </c>
      <c r="F66" s="108">
        <v>37660.300000000003</v>
      </c>
      <c r="G66" s="108">
        <v>38625.800000000003</v>
      </c>
      <c r="H66" s="108">
        <v>-108806.9</v>
      </c>
      <c r="I66" s="108">
        <v>10164.1</v>
      </c>
      <c r="J66" s="108">
        <v>20672.400000000001</v>
      </c>
      <c r="K66" s="108">
        <v>32520.799999999999</v>
      </c>
      <c r="L66" s="108">
        <v>43314</v>
      </c>
      <c r="M66" s="108">
        <v>57581.8</v>
      </c>
      <c r="N66" s="108">
        <v>70181.100000000006</v>
      </c>
      <c r="O66" s="108">
        <v>83501</v>
      </c>
      <c r="P66" s="108">
        <v>96225.600000000006</v>
      </c>
      <c r="Q66" s="108">
        <v>108806.9</v>
      </c>
      <c r="R66" s="108"/>
      <c r="S66" s="108"/>
      <c r="T66" s="108"/>
      <c r="U66" s="108">
        <v>172095.9</v>
      </c>
      <c r="V66" s="108">
        <v>38111.800000000003</v>
      </c>
      <c r="W66" s="108">
        <v>44999.8</v>
      </c>
      <c r="X66" s="108">
        <v>44374.9</v>
      </c>
      <c r="Y66" s="108">
        <v>44609.4</v>
      </c>
      <c r="Z66" s="108">
        <v>5860.3</v>
      </c>
      <c r="AA66" s="108">
        <v>24724.6</v>
      </c>
      <c r="AB66" s="108">
        <v>38111.800000000003</v>
      </c>
      <c r="AC66" s="108">
        <v>51053.599999999999</v>
      </c>
      <c r="AD66" s="108">
        <v>66666.899999999994</v>
      </c>
      <c r="AE66" s="108">
        <v>83111.600000000006</v>
      </c>
      <c r="AF66" s="108">
        <v>97881.1</v>
      </c>
      <c r="AG66" s="108">
        <v>111741.6</v>
      </c>
      <c r="AH66" s="108">
        <v>127486.5</v>
      </c>
      <c r="AI66" s="108">
        <v>142664.5</v>
      </c>
      <c r="AJ66" s="108">
        <v>157892.79999999999</v>
      </c>
      <c r="AK66" s="108">
        <v>172095.9</v>
      </c>
    </row>
    <row r="67" spans="1:37" s="85" customFormat="1" ht="12.95" customHeight="1" x14ac:dyDescent="0.2">
      <c r="A67" s="77">
        <v>11413</v>
      </c>
      <c r="B67" s="28" t="s">
        <v>549</v>
      </c>
      <c r="C67" s="76"/>
      <c r="D67" s="108">
        <v>636254</v>
      </c>
      <c r="E67" s="108">
        <v>124663.2</v>
      </c>
      <c r="F67" s="108">
        <v>156561.79999999999</v>
      </c>
      <c r="G67" s="108">
        <v>172158.4</v>
      </c>
      <c r="H67" s="108">
        <v>182870.6</v>
      </c>
      <c r="I67" s="108">
        <v>34300.6</v>
      </c>
      <c r="J67" s="108">
        <v>74935</v>
      </c>
      <c r="K67" s="108">
        <v>124663.2</v>
      </c>
      <c r="L67" s="108">
        <v>180015.7</v>
      </c>
      <c r="M67" s="108">
        <v>234934.39999999999</v>
      </c>
      <c r="N67" s="108">
        <v>281225</v>
      </c>
      <c r="O67" s="108">
        <v>357073.9</v>
      </c>
      <c r="P67" s="108">
        <v>410474</v>
      </c>
      <c r="Q67" s="108">
        <v>453383.4</v>
      </c>
      <c r="R67" s="108">
        <v>529685.9</v>
      </c>
      <c r="S67" s="108">
        <v>580954</v>
      </c>
      <c r="T67" s="108">
        <v>636254</v>
      </c>
      <c r="U67" s="108">
        <v>962899.2</v>
      </c>
      <c r="V67" s="108">
        <v>204692.9</v>
      </c>
      <c r="W67" s="108">
        <v>207068.4</v>
      </c>
      <c r="X67" s="108">
        <v>286286</v>
      </c>
      <c r="Y67" s="108">
        <v>264851.90000000002</v>
      </c>
      <c r="Z67" s="108">
        <v>58185.2</v>
      </c>
      <c r="AA67" s="108">
        <v>138004</v>
      </c>
      <c r="AB67" s="108">
        <v>204692.9</v>
      </c>
      <c r="AC67" s="108">
        <v>291329.3</v>
      </c>
      <c r="AD67" s="108">
        <v>355105.5</v>
      </c>
      <c r="AE67" s="108">
        <v>411761.3</v>
      </c>
      <c r="AF67" s="108">
        <v>507158.8</v>
      </c>
      <c r="AG67" s="108">
        <v>634333.30000000005</v>
      </c>
      <c r="AH67" s="108">
        <v>698047.3</v>
      </c>
      <c r="AI67" s="108">
        <v>820971.2</v>
      </c>
      <c r="AJ67" s="108">
        <v>893881.6</v>
      </c>
      <c r="AK67" s="108">
        <v>962899.2</v>
      </c>
    </row>
    <row r="68" spans="1:37" s="85" customFormat="1" ht="12.95" customHeight="1" x14ac:dyDescent="0.2">
      <c r="A68" s="77">
        <v>11413100</v>
      </c>
      <c r="B68" s="28" t="s">
        <v>549</v>
      </c>
      <c r="C68" s="76"/>
      <c r="D68" s="108">
        <v>636254</v>
      </c>
      <c r="E68" s="108">
        <v>124663.2</v>
      </c>
      <c r="F68" s="108">
        <v>156561.79999999999</v>
      </c>
      <c r="G68" s="108">
        <v>172158.4</v>
      </c>
      <c r="H68" s="108">
        <v>182870.6</v>
      </c>
      <c r="I68" s="108">
        <v>34300.6</v>
      </c>
      <c r="J68" s="108">
        <v>74935</v>
      </c>
      <c r="K68" s="108">
        <v>124663.2</v>
      </c>
      <c r="L68" s="108">
        <v>180015.7</v>
      </c>
      <c r="M68" s="108">
        <v>234934.39999999999</v>
      </c>
      <c r="N68" s="108">
        <v>281225</v>
      </c>
      <c r="O68" s="108">
        <v>357073.9</v>
      </c>
      <c r="P68" s="108">
        <v>410474</v>
      </c>
      <c r="Q68" s="108">
        <v>453383.4</v>
      </c>
      <c r="R68" s="108">
        <v>529685.9</v>
      </c>
      <c r="S68" s="108">
        <v>580954</v>
      </c>
      <c r="T68" s="108">
        <v>636254</v>
      </c>
      <c r="U68" s="108">
        <v>962899.2</v>
      </c>
      <c r="V68" s="108">
        <v>204692.9</v>
      </c>
      <c r="W68" s="108">
        <v>207068.4</v>
      </c>
      <c r="X68" s="108">
        <v>286286</v>
      </c>
      <c r="Y68" s="108">
        <v>264851.90000000002</v>
      </c>
      <c r="Z68" s="108">
        <v>58185.2</v>
      </c>
      <c r="AA68" s="108">
        <v>138004</v>
      </c>
      <c r="AB68" s="108">
        <v>204692.9</v>
      </c>
      <c r="AC68" s="108">
        <v>291329.3</v>
      </c>
      <c r="AD68" s="108">
        <v>355105.5</v>
      </c>
      <c r="AE68" s="108">
        <v>411761.3</v>
      </c>
      <c r="AF68" s="108">
        <v>507158.8</v>
      </c>
      <c r="AG68" s="108">
        <v>634333.30000000005</v>
      </c>
      <c r="AH68" s="108">
        <v>698047.3</v>
      </c>
      <c r="AI68" s="108">
        <v>820971.2</v>
      </c>
      <c r="AJ68" s="108">
        <v>893881.6</v>
      </c>
      <c r="AK68" s="108">
        <v>962899.2</v>
      </c>
    </row>
    <row r="69" spans="1:37" s="85" customFormat="1" ht="24" x14ac:dyDescent="0.2">
      <c r="A69" s="77">
        <v>11414</v>
      </c>
      <c r="B69" s="28" t="s">
        <v>550</v>
      </c>
      <c r="C69" s="76"/>
      <c r="D69" s="108">
        <v>1277195.8</v>
      </c>
      <c r="E69" s="108">
        <v>254379.2</v>
      </c>
      <c r="F69" s="108">
        <v>315346</v>
      </c>
      <c r="G69" s="108">
        <v>343374.2</v>
      </c>
      <c r="H69" s="108">
        <v>364096.4</v>
      </c>
      <c r="I69" s="108">
        <v>63279.6</v>
      </c>
      <c r="J69" s="108">
        <v>157716.6</v>
      </c>
      <c r="K69" s="108">
        <v>254379.2</v>
      </c>
      <c r="L69" s="108">
        <v>369801.6</v>
      </c>
      <c r="M69" s="108">
        <v>475891.1</v>
      </c>
      <c r="N69" s="108">
        <v>569725.19999999995</v>
      </c>
      <c r="O69" s="108">
        <v>717358.6</v>
      </c>
      <c r="P69" s="108">
        <v>822065.4</v>
      </c>
      <c r="Q69" s="108">
        <v>913099.4</v>
      </c>
      <c r="R69" s="108">
        <v>1070205.5</v>
      </c>
      <c r="S69" s="108">
        <v>1174420.7</v>
      </c>
      <c r="T69" s="108">
        <v>1277195.8</v>
      </c>
      <c r="U69" s="108">
        <v>1916568.7</v>
      </c>
      <c r="V69" s="108">
        <v>408057.3</v>
      </c>
      <c r="W69" s="108">
        <v>416194.5</v>
      </c>
      <c r="X69" s="108">
        <v>563757.1</v>
      </c>
      <c r="Y69" s="108">
        <v>528559.80000000005</v>
      </c>
      <c r="Z69" s="108">
        <v>123222</v>
      </c>
      <c r="AA69" s="108">
        <v>266983.2</v>
      </c>
      <c r="AB69" s="108">
        <v>408057.3</v>
      </c>
      <c r="AC69" s="108">
        <v>581115.69999999995</v>
      </c>
      <c r="AD69" s="108">
        <v>714167.7</v>
      </c>
      <c r="AE69" s="108">
        <v>824251.8</v>
      </c>
      <c r="AF69" s="108">
        <v>1011274.8</v>
      </c>
      <c r="AG69" s="108">
        <v>1257664</v>
      </c>
      <c r="AH69" s="108">
        <v>1388008.9</v>
      </c>
      <c r="AI69" s="108">
        <v>1621046.6</v>
      </c>
      <c r="AJ69" s="108">
        <v>1771025.1</v>
      </c>
      <c r="AK69" s="108">
        <v>1916568.7</v>
      </c>
    </row>
    <row r="70" spans="1:37" s="85" customFormat="1" ht="24" x14ac:dyDescent="0.2">
      <c r="A70" s="77">
        <v>11414100</v>
      </c>
      <c r="B70" s="28" t="s">
        <v>550</v>
      </c>
      <c r="C70" s="76"/>
      <c r="D70" s="108">
        <v>1277195.8</v>
      </c>
      <c r="E70" s="108">
        <v>254379.2</v>
      </c>
      <c r="F70" s="108">
        <v>315346</v>
      </c>
      <c r="G70" s="108">
        <v>343374.2</v>
      </c>
      <c r="H70" s="108">
        <v>364096.4</v>
      </c>
      <c r="I70" s="108">
        <v>63279.6</v>
      </c>
      <c r="J70" s="108">
        <v>157716.6</v>
      </c>
      <c r="K70" s="108">
        <v>254379.2</v>
      </c>
      <c r="L70" s="108">
        <v>369801.6</v>
      </c>
      <c r="M70" s="108">
        <v>475891.1</v>
      </c>
      <c r="N70" s="108">
        <v>569725.19999999995</v>
      </c>
      <c r="O70" s="108">
        <v>717358.6</v>
      </c>
      <c r="P70" s="108">
        <v>822065.4</v>
      </c>
      <c r="Q70" s="108">
        <v>913099.4</v>
      </c>
      <c r="R70" s="108">
        <v>1070205.5</v>
      </c>
      <c r="S70" s="108">
        <v>1174420.7</v>
      </c>
      <c r="T70" s="108">
        <v>1277195.8</v>
      </c>
      <c r="U70" s="108">
        <v>1916568.7</v>
      </c>
      <c r="V70" s="108">
        <v>408057.3</v>
      </c>
      <c r="W70" s="108">
        <v>416194.5</v>
      </c>
      <c r="X70" s="108">
        <v>563757.1</v>
      </c>
      <c r="Y70" s="108">
        <v>528559.80000000005</v>
      </c>
      <c r="Z70" s="108">
        <v>123222</v>
      </c>
      <c r="AA70" s="108">
        <v>266983.2</v>
      </c>
      <c r="AB70" s="108">
        <v>408057.3</v>
      </c>
      <c r="AC70" s="108">
        <v>581115.69999999995</v>
      </c>
      <c r="AD70" s="108">
        <v>714167.7</v>
      </c>
      <c r="AE70" s="108">
        <v>824251.8</v>
      </c>
      <c r="AF70" s="108">
        <v>1011274.8</v>
      </c>
      <c r="AG70" s="108">
        <v>1257664</v>
      </c>
      <c r="AH70" s="108">
        <v>1388008.9</v>
      </c>
      <c r="AI70" s="108">
        <v>1621046.6</v>
      </c>
      <c r="AJ70" s="108">
        <v>1771025.1</v>
      </c>
      <c r="AK70" s="108">
        <v>1916568.7</v>
      </c>
    </row>
    <row r="71" spans="1:37" s="85" customFormat="1" ht="12" x14ac:dyDescent="0.2">
      <c r="A71" s="77">
        <v>1142</v>
      </c>
      <c r="B71" s="28" t="s">
        <v>551</v>
      </c>
      <c r="C71" s="76"/>
      <c r="D71" s="108">
        <v>1448203.3</v>
      </c>
      <c r="E71" s="108">
        <v>303485.90000000002</v>
      </c>
      <c r="F71" s="108">
        <v>376731.5</v>
      </c>
      <c r="G71" s="108">
        <v>402916.6</v>
      </c>
      <c r="H71" s="108">
        <v>365069.3</v>
      </c>
      <c r="I71" s="108">
        <v>94057.4</v>
      </c>
      <c r="J71" s="108">
        <v>188380.2</v>
      </c>
      <c r="K71" s="108">
        <v>303485.90000000002</v>
      </c>
      <c r="L71" s="108">
        <v>414890.9</v>
      </c>
      <c r="M71" s="108">
        <v>551930.4</v>
      </c>
      <c r="N71" s="108">
        <v>680217.4</v>
      </c>
      <c r="O71" s="108">
        <v>827341.5</v>
      </c>
      <c r="P71" s="108">
        <v>969663.9</v>
      </c>
      <c r="Q71" s="108">
        <v>1083134</v>
      </c>
      <c r="R71" s="108">
        <v>1187292.7</v>
      </c>
      <c r="S71" s="108">
        <v>1317615.3999999999</v>
      </c>
      <c r="T71" s="108">
        <v>1448203.3</v>
      </c>
      <c r="U71" s="108">
        <v>1575019.2</v>
      </c>
      <c r="V71" s="108">
        <v>361819.4</v>
      </c>
      <c r="W71" s="108">
        <v>340486.6</v>
      </c>
      <c r="X71" s="108">
        <v>437787.2</v>
      </c>
      <c r="Y71" s="108">
        <v>434926</v>
      </c>
      <c r="Z71" s="108">
        <v>107190.39999999999</v>
      </c>
      <c r="AA71" s="108">
        <v>244680</v>
      </c>
      <c r="AB71" s="108">
        <v>361819.4</v>
      </c>
      <c r="AC71" s="108">
        <v>478856.8</v>
      </c>
      <c r="AD71" s="108">
        <v>593171.30000000005</v>
      </c>
      <c r="AE71" s="108">
        <v>702306</v>
      </c>
      <c r="AF71" s="108">
        <v>838864.1</v>
      </c>
      <c r="AG71" s="108">
        <v>975358.3</v>
      </c>
      <c r="AH71" s="108">
        <v>1140093.2</v>
      </c>
      <c r="AI71" s="108">
        <v>1272375.1000000001</v>
      </c>
      <c r="AJ71" s="108">
        <v>1434436</v>
      </c>
      <c r="AK71" s="108">
        <v>1575019.2</v>
      </c>
    </row>
    <row r="72" spans="1:37" s="85" customFormat="1" ht="24" x14ac:dyDescent="0.2">
      <c r="A72" s="77">
        <v>11421</v>
      </c>
      <c r="B72" s="28" t="s">
        <v>552</v>
      </c>
      <c r="C72" s="76"/>
      <c r="D72" s="108">
        <v>480732.2</v>
      </c>
      <c r="E72" s="108">
        <v>103687.6</v>
      </c>
      <c r="F72" s="108">
        <v>109191.9</v>
      </c>
      <c r="G72" s="108">
        <v>126209.5</v>
      </c>
      <c r="H72" s="108">
        <v>141643.20000000001</v>
      </c>
      <c r="I72" s="108">
        <v>32540.2</v>
      </c>
      <c r="J72" s="108">
        <v>63927.8</v>
      </c>
      <c r="K72" s="108">
        <v>103687.6</v>
      </c>
      <c r="L72" s="108">
        <v>139102.1</v>
      </c>
      <c r="M72" s="108">
        <v>175103.2</v>
      </c>
      <c r="N72" s="108">
        <v>212879.5</v>
      </c>
      <c r="O72" s="108">
        <v>249636.6</v>
      </c>
      <c r="P72" s="108">
        <v>293030.09999999998</v>
      </c>
      <c r="Q72" s="108">
        <v>339089</v>
      </c>
      <c r="R72" s="108">
        <v>378793.6</v>
      </c>
      <c r="S72" s="108">
        <v>433770.6</v>
      </c>
      <c r="T72" s="108">
        <v>480732.2</v>
      </c>
      <c r="U72" s="108">
        <v>481467.8</v>
      </c>
      <c r="V72" s="108">
        <v>85695</v>
      </c>
      <c r="W72" s="108">
        <v>116392.6</v>
      </c>
      <c r="X72" s="108">
        <v>118918.6</v>
      </c>
      <c r="Y72" s="108">
        <v>160461.6</v>
      </c>
      <c r="Z72" s="108">
        <v>27092.1</v>
      </c>
      <c r="AA72" s="108">
        <v>49064.3</v>
      </c>
      <c r="AB72" s="108">
        <v>85695</v>
      </c>
      <c r="AC72" s="108">
        <v>121835.2</v>
      </c>
      <c r="AD72" s="108">
        <v>166658.5</v>
      </c>
      <c r="AE72" s="108">
        <v>202087.6</v>
      </c>
      <c r="AF72" s="108">
        <v>233071.5</v>
      </c>
      <c r="AG72" s="108">
        <v>276651.7</v>
      </c>
      <c r="AH72" s="108">
        <v>321006.2</v>
      </c>
      <c r="AI72" s="108">
        <v>371055.2</v>
      </c>
      <c r="AJ72" s="108">
        <v>420830.2</v>
      </c>
      <c r="AK72" s="108">
        <v>481467.8</v>
      </c>
    </row>
    <row r="73" spans="1:37" s="85" customFormat="1" ht="24" x14ac:dyDescent="0.2">
      <c r="A73" s="77">
        <v>11422</v>
      </c>
      <c r="B73" s="28" t="s">
        <v>553</v>
      </c>
      <c r="C73" s="76"/>
      <c r="D73" s="108">
        <v>967471.1</v>
      </c>
      <c r="E73" s="108">
        <v>199798.3</v>
      </c>
      <c r="F73" s="108">
        <v>267539.59999999998</v>
      </c>
      <c r="G73" s="108">
        <v>276707.09999999998</v>
      </c>
      <c r="H73" s="108">
        <v>223426.1</v>
      </c>
      <c r="I73" s="108">
        <v>61517.2</v>
      </c>
      <c r="J73" s="108">
        <v>124452.4</v>
      </c>
      <c r="K73" s="108">
        <v>199798.3</v>
      </c>
      <c r="L73" s="108">
        <v>275788.79999999999</v>
      </c>
      <c r="M73" s="108">
        <v>376827.2</v>
      </c>
      <c r="N73" s="108">
        <v>467337.9</v>
      </c>
      <c r="O73" s="108">
        <v>577704.9</v>
      </c>
      <c r="P73" s="108">
        <v>676633.8</v>
      </c>
      <c r="Q73" s="108">
        <v>744045</v>
      </c>
      <c r="R73" s="108">
        <v>808499.1</v>
      </c>
      <c r="S73" s="108">
        <v>883844.8</v>
      </c>
      <c r="T73" s="108">
        <v>967471.1</v>
      </c>
      <c r="U73" s="108">
        <v>1093551.3999999999</v>
      </c>
      <c r="V73" s="108">
        <v>276124.40000000002</v>
      </c>
      <c r="W73" s="108">
        <v>224094</v>
      </c>
      <c r="X73" s="108">
        <v>318868.59999999998</v>
      </c>
      <c r="Y73" s="108">
        <v>274464.40000000002</v>
      </c>
      <c r="Z73" s="108">
        <v>80098.3</v>
      </c>
      <c r="AA73" s="108">
        <v>195615.7</v>
      </c>
      <c r="AB73" s="108">
        <v>276124.40000000002</v>
      </c>
      <c r="AC73" s="108">
        <v>357021.6</v>
      </c>
      <c r="AD73" s="108">
        <v>426512.8</v>
      </c>
      <c r="AE73" s="108">
        <v>500218.4</v>
      </c>
      <c r="AF73" s="108">
        <v>605792.6</v>
      </c>
      <c r="AG73" s="108">
        <v>698706.6</v>
      </c>
      <c r="AH73" s="108">
        <v>819087</v>
      </c>
      <c r="AI73" s="108">
        <v>901319.9</v>
      </c>
      <c r="AJ73" s="108">
        <v>1013605.8</v>
      </c>
      <c r="AK73" s="108">
        <v>1093551.3999999999</v>
      </c>
    </row>
    <row r="74" spans="1:37" s="85" customFormat="1" ht="12" x14ac:dyDescent="0.2">
      <c r="A74" s="77">
        <v>1144</v>
      </c>
      <c r="B74" s="28" t="s">
        <v>554</v>
      </c>
      <c r="C74" s="76"/>
      <c r="D74" s="108">
        <v>61902.2</v>
      </c>
      <c r="E74" s="108">
        <v>14295.2</v>
      </c>
      <c r="F74" s="108">
        <v>12081.7</v>
      </c>
      <c r="G74" s="108">
        <v>23015.7</v>
      </c>
      <c r="H74" s="108">
        <v>12509.6</v>
      </c>
      <c r="I74" s="108">
        <v>3873.7</v>
      </c>
      <c r="J74" s="108">
        <v>8484.9</v>
      </c>
      <c r="K74" s="108">
        <v>14295.2</v>
      </c>
      <c r="L74" s="108">
        <v>18093.7</v>
      </c>
      <c r="M74" s="108">
        <v>21185.1</v>
      </c>
      <c r="N74" s="108">
        <v>26376.9</v>
      </c>
      <c r="O74" s="108">
        <v>33952.699999999997</v>
      </c>
      <c r="P74" s="108">
        <v>42993.3</v>
      </c>
      <c r="Q74" s="108">
        <v>49392.6</v>
      </c>
      <c r="R74" s="108">
        <v>53040.1</v>
      </c>
      <c r="S74" s="108">
        <v>57779.7</v>
      </c>
      <c r="T74" s="108">
        <v>61902.2</v>
      </c>
      <c r="U74" s="108">
        <v>96804</v>
      </c>
      <c r="V74" s="108">
        <v>22367.8</v>
      </c>
      <c r="W74" s="108">
        <v>20145.900000000001</v>
      </c>
      <c r="X74" s="108">
        <v>30817.9</v>
      </c>
      <c r="Y74" s="108">
        <v>23472.400000000001</v>
      </c>
      <c r="Z74" s="108">
        <v>4879.8</v>
      </c>
      <c r="AA74" s="108">
        <v>12249.7</v>
      </c>
      <c r="AB74" s="108">
        <v>22367.8</v>
      </c>
      <c r="AC74" s="108">
        <v>28807.200000000001</v>
      </c>
      <c r="AD74" s="108">
        <v>35799.599999999999</v>
      </c>
      <c r="AE74" s="108">
        <v>42513.7</v>
      </c>
      <c r="AF74" s="108">
        <v>54661.8</v>
      </c>
      <c r="AG74" s="108">
        <v>63915.1</v>
      </c>
      <c r="AH74" s="108">
        <v>73331.600000000006</v>
      </c>
      <c r="AI74" s="108">
        <v>81754.399999999994</v>
      </c>
      <c r="AJ74" s="108">
        <v>90058.8</v>
      </c>
      <c r="AK74" s="108">
        <v>96804</v>
      </c>
    </row>
    <row r="75" spans="1:37" s="85" customFormat="1" ht="12" x14ac:dyDescent="0.2">
      <c r="A75" s="77">
        <v>11441</v>
      </c>
      <c r="B75" s="28" t="s">
        <v>555</v>
      </c>
      <c r="C75" s="76"/>
      <c r="D75" s="108">
        <v>25505.1</v>
      </c>
      <c r="E75" s="108">
        <v>4624.6000000000004</v>
      </c>
      <c r="F75" s="108">
        <v>5143.7</v>
      </c>
      <c r="G75" s="108">
        <v>8826.6</v>
      </c>
      <c r="H75" s="108">
        <v>6910.2</v>
      </c>
      <c r="I75" s="108">
        <v>1698.9</v>
      </c>
      <c r="J75" s="108">
        <v>3084.8</v>
      </c>
      <c r="K75" s="108">
        <v>4624.6000000000004</v>
      </c>
      <c r="L75" s="108">
        <v>6155</v>
      </c>
      <c r="M75" s="108">
        <v>7675.2</v>
      </c>
      <c r="N75" s="108">
        <v>9768.2999999999993</v>
      </c>
      <c r="O75" s="108">
        <v>11805</v>
      </c>
      <c r="P75" s="108">
        <v>15044.1</v>
      </c>
      <c r="Q75" s="108">
        <v>18594.900000000001</v>
      </c>
      <c r="R75" s="108">
        <v>20137.900000000001</v>
      </c>
      <c r="S75" s="108">
        <v>23051.599999999999</v>
      </c>
      <c r="T75" s="108">
        <v>25505.1</v>
      </c>
      <c r="U75" s="108">
        <v>39195.599999999999</v>
      </c>
      <c r="V75" s="108">
        <v>7515.9</v>
      </c>
      <c r="W75" s="108">
        <v>8276.1</v>
      </c>
      <c r="X75" s="108">
        <v>9853.7000000000007</v>
      </c>
      <c r="Y75" s="108">
        <v>13549.9</v>
      </c>
      <c r="Z75" s="108">
        <v>2316.6</v>
      </c>
      <c r="AA75" s="108">
        <v>4733.3</v>
      </c>
      <c r="AB75" s="108">
        <v>7515.9</v>
      </c>
      <c r="AC75" s="108">
        <v>10235.799999999999</v>
      </c>
      <c r="AD75" s="108">
        <v>13468.4</v>
      </c>
      <c r="AE75" s="108">
        <v>15792</v>
      </c>
      <c r="AF75" s="108">
        <v>19568.099999999999</v>
      </c>
      <c r="AG75" s="108">
        <v>22072</v>
      </c>
      <c r="AH75" s="108">
        <v>25645.7</v>
      </c>
      <c r="AI75" s="108">
        <v>30698.9</v>
      </c>
      <c r="AJ75" s="108">
        <v>36239.5</v>
      </c>
      <c r="AK75" s="108">
        <v>39195.599999999999</v>
      </c>
    </row>
    <row r="76" spans="1:37" s="85" customFormat="1" ht="12" x14ac:dyDescent="0.2">
      <c r="A76" s="77">
        <v>11442</v>
      </c>
      <c r="B76" s="28" t="s">
        <v>556</v>
      </c>
      <c r="C76" s="76"/>
      <c r="D76" s="108">
        <v>13370.9</v>
      </c>
      <c r="E76" s="108">
        <v>7187.9</v>
      </c>
      <c r="F76" s="108">
        <v>3064.9</v>
      </c>
      <c r="G76" s="108">
        <v>2034.5</v>
      </c>
      <c r="H76" s="108">
        <v>1083.5999999999999</v>
      </c>
      <c r="I76" s="108">
        <v>1363.1</v>
      </c>
      <c r="J76" s="108">
        <v>3829.8</v>
      </c>
      <c r="K76" s="108">
        <v>7187.9</v>
      </c>
      <c r="L76" s="108">
        <v>8627.9</v>
      </c>
      <c r="M76" s="108">
        <v>9347.1</v>
      </c>
      <c r="N76" s="108">
        <v>10252.799999999999</v>
      </c>
      <c r="O76" s="108">
        <v>10921.5</v>
      </c>
      <c r="P76" s="108">
        <v>11911.4</v>
      </c>
      <c r="Q76" s="108">
        <v>12287.3</v>
      </c>
      <c r="R76" s="108">
        <v>12625.2</v>
      </c>
      <c r="S76" s="108">
        <v>13011.8</v>
      </c>
      <c r="T76" s="108">
        <v>13370.9</v>
      </c>
      <c r="U76" s="108">
        <v>22231.3</v>
      </c>
      <c r="V76" s="108">
        <v>10718.6</v>
      </c>
      <c r="W76" s="108">
        <v>4337.7</v>
      </c>
      <c r="X76" s="108">
        <v>5401.2</v>
      </c>
      <c r="Y76" s="108">
        <v>1773.8</v>
      </c>
      <c r="Z76" s="108">
        <v>1559.7</v>
      </c>
      <c r="AA76" s="108">
        <v>5428.9</v>
      </c>
      <c r="AB76" s="108">
        <v>10718.6</v>
      </c>
      <c r="AC76" s="108">
        <v>12520.3</v>
      </c>
      <c r="AD76" s="108">
        <v>13696.2</v>
      </c>
      <c r="AE76" s="108">
        <v>15056.3</v>
      </c>
      <c r="AF76" s="108">
        <v>17433.599999999999</v>
      </c>
      <c r="AG76" s="108">
        <v>18878.599999999999</v>
      </c>
      <c r="AH76" s="108">
        <v>20457.5</v>
      </c>
      <c r="AI76" s="108">
        <v>21371.1</v>
      </c>
      <c r="AJ76" s="108">
        <v>21563.3</v>
      </c>
      <c r="AK76" s="108">
        <v>22231.3</v>
      </c>
    </row>
    <row r="77" spans="1:37" s="85" customFormat="1" ht="12" x14ac:dyDescent="0.2">
      <c r="A77" s="77">
        <v>11443</v>
      </c>
      <c r="B77" s="28" t="s">
        <v>557</v>
      </c>
      <c r="C77" s="76"/>
      <c r="D77" s="108">
        <v>10996.5</v>
      </c>
      <c r="E77" s="108">
        <v>1947.9</v>
      </c>
      <c r="F77" s="108">
        <v>2879.8</v>
      </c>
      <c r="G77" s="108">
        <v>3364.4</v>
      </c>
      <c r="H77" s="108">
        <v>2804.4</v>
      </c>
      <c r="I77" s="108">
        <v>579.9</v>
      </c>
      <c r="J77" s="108">
        <v>1240.9000000000001</v>
      </c>
      <c r="K77" s="108">
        <v>1947.9</v>
      </c>
      <c r="L77" s="108">
        <v>2627.1</v>
      </c>
      <c r="M77" s="108">
        <v>3318.9</v>
      </c>
      <c r="N77" s="108">
        <v>4827.7</v>
      </c>
      <c r="O77" s="108">
        <v>5714.1</v>
      </c>
      <c r="P77" s="108">
        <v>6818</v>
      </c>
      <c r="Q77" s="108">
        <v>8192.1</v>
      </c>
      <c r="R77" s="108">
        <v>9140</v>
      </c>
      <c r="S77" s="108">
        <v>10057.9</v>
      </c>
      <c r="T77" s="108">
        <v>10996.5</v>
      </c>
      <c r="U77" s="108">
        <v>20155.400000000001</v>
      </c>
      <c r="V77" s="108">
        <v>3085.4</v>
      </c>
      <c r="W77" s="108">
        <v>5611.2</v>
      </c>
      <c r="X77" s="108">
        <v>4899.3</v>
      </c>
      <c r="Y77" s="108">
        <v>6559.5</v>
      </c>
      <c r="Z77" s="108">
        <v>676.8</v>
      </c>
      <c r="AA77" s="108">
        <v>1440.9</v>
      </c>
      <c r="AB77" s="108">
        <v>3085.4</v>
      </c>
      <c r="AC77" s="108">
        <v>4658.5</v>
      </c>
      <c r="AD77" s="108">
        <v>6850.5</v>
      </c>
      <c r="AE77" s="108">
        <v>8696.6</v>
      </c>
      <c r="AF77" s="108">
        <v>9831.7000000000007</v>
      </c>
      <c r="AG77" s="108">
        <v>11085.6</v>
      </c>
      <c r="AH77" s="108">
        <v>13595.9</v>
      </c>
      <c r="AI77" s="108">
        <v>15137</v>
      </c>
      <c r="AJ77" s="108">
        <v>17192.5</v>
      </c>
      <c r="AK77" s="108">
        <v>20155.400000000001</v>
      </c>
    </row>
    <row r="78" spans="1:37" s="85" customFormat="1" ht="12" x14ac:dyDescent="0.2">
      <c r="A78" s="77">
        <v>11444</v>
      </c>
      <c r="B78" s="28" t="s">
        <v>558</v>
      </c>
      <c r="C78" s="76"/>
      <c r="D78" s="108">
        <v>1394.8</v>
      </c>
      <c r="E78" s="108">
        <v>308.7</v>
      </c>
      <c r="F78" s="108">
        <v>380</v>
      </c>
      <c r="G78" s="108">
        <v>368.8</v>
      </c>
      <c r="H78" s="108">
        <v>337.3</v>
      </c>
      <c r="I78" s="108">
        <v>96.5</v>
      </c>
      <c r="J78" s="108">
        <v>194.1</v>
      </c>
      <c r="K78" s="108">
        <v>308.7</v>
      </c>
      <c r="L78" s="108">
        <v>420.8</v>
      </c>
      <c r="M78" s="108">
        <v>552.4</v>
      </c>
      <c r="N78" s="108">
        <v>688.7</v>
      </c>
      <c r="O78" s="108">
        <v>808.8</v>
      </c>
      <c r="P78" s="108">
        <v>934.4</v>
      </c>
      <c r="Q78" s="108">
        <v>1057.5</v>
      </c>
      <c r="R78" s="108">
        <v>1176.2</v>
      </c>
      <c r="S78" s="108">
        <v>1284.5</v>
      </c>
      <c r="T78" s="108">
        <v>1394.8</v>
      </c>
      <c r="U78" s="108">
        <v>1450.3</v>
      </c>
      <c r="V78" s="108">
        <v>318.60000000000002</v>
      </c>
      <c r="W78" s="108">
        <v>427.6</v>
      </c>
      <c r="X78" s="108">
        <v>330.1</v>
      </c>
      <c r="Y78" s="108">
        <v>374</v>
      </c>
      <c r="Z78" s="108">
        <v>84.6</v>
      </c>
      <c r="AA78" s="108">
        <v>203.6</v>
      </c>
      <c r="AB78" s="108">
        <v>318.60000000000002</v>
      </c>
      <c r="AC78" s="108">
        <v>458.6</v>
      </c>
      <c r="AD78" s="108">
        <v>592.4</v>
      </c>
      <c r="AE78" s="108">
        <v>746.2</v>
      </c>
      <c r="AF78" s="108">
        <v>863.4</v>
      </c>
      <c r="AG78" s="108">
        <v>949.1</v>
      </c>
      <c r="AH78" s="108">
        <v>1076.3</v>
      </c>
      <c r="AI78" s="108">
        <v>1208.5</v>
      </c>
      <c r="AJ78" s="108">
        <v>1337.7</v>
      </c>
      <c r="AK78" s="108">
        <v>1450.3</v>
      </c>
    </row>
    <row r="79" spans="1:37" s="85" customFormat="1" ht="12" x14ac:dyDescent="0.2">
      <c r="A79" s="77">
        <v>11445</v>
      </c>
      <c r="B79" s="28" t="s">
        <v>559</v>
      </c>
      <c r="C79" s="76"/>
      <c r="D79" s="108">
        <v>10727.4</v>
      </c>
      <c r="E79" s="108">
        <v>224.4</v>
      </c>
      <c r="F79" s="108">
        <v>612.6</v>
      </c>
      <c r="G79" s="108">
        <v>8508.7000000000007</v>
      </c>
      <c r="H79" s="108">
        <v>1381.7</v>
      </c>
      <c r="I79" s="108">
        <v>134.1</v>
      </c>
      <c r="J79" s="108">
        <v>133.5</v>
      </c>
      <c r="K79" s="108">
        <v>224.4</v>
      </c>
      <c r="L79" s="108">
        <v>261.2</v>
      </c>
      <c r="M79" s="108">
        <v>289.10000000000002</v>
      </c>
      <c r="N79" s="108">
        <v>837</v>
      </c>
      <c r="O79" s="108">
        <v>4718.8</v>
      </c>
      <c r="P79" s="108">
        <v>8367.2000000000007</v>
      </c>
      <c r="Q79" s="108">
        <v>9345.7000000000007</v>
      </c>
      <c r="R79" s="108">
        <v>10053.299999999999</v>
      </c>
      <c r="S79" s="108">
        <v>10466.4</v>
      </c>
      <c r="T79" s="108">
        <v>10727.4</v>
      </c>
      <c r="U79" s="108">
        <v>13772.8</v>
      </c>
      <c r="V79" s="108">
        <v>729.3</v>
      </c>
      <c r="W79" s="108">
        <v>1494.6</v>
      </c>
      <c r="X79" s="108">
        <v>10333.700000000001</v>
      </c>
      <c r="Y79" s="108">
        <v>1215.2</v>
      </c>
      <c r="Z79" s="108">
        <v>242.1</v>
      </c>
      <c r="AA79" s="108">
        <v>443</v>
      </c>
      <c r="AB79" s="108">
        <v>729.3</v>
      </c>
      <c r="AC79" s="108">
        <v>934</v>
      </c>
      <c r="AD79" s="108">
        <v>1192.0999999999999</v>
      </c>
      <c r="AE79" s="108">
        <v>2223.9</v>
      </c>
      <c r="AF79" s="108">
        <v>6966.4</v>
      </c>
      <c r="AG79" s="108">
        <v>10931.2</v>
      </c>
      <c r="AH79" s="108">
        <v>12557.6</v>
      </c>
      <c r="AI79" s="108">
        <v>13340.3</v>
      </c>
      <c r="AJ79" s="108">
        <v>13727.2</v>
      </c>
      <c r="AK79" s="108">
        <v>13772.8</v>
      </c>
    </row>
    <row r="80" spans="1:37" s="85" customFormat="1" ht="12" x14ac:dyDescent="0.2">
      <c r="A80" s="77">
        <v>11449</v>
      </c>
      <c r="B80" s="28" t="s">
        <v>560</v>
      </c>
      <c r="C80" s="76"/>
      <c r="D80" s="108">
        <v>-92.5</v>
      </c>
      <c r="E80" s="108">
        <v>1.7</v>
      </c>
      <c r="F80" s="108">
        <v>0.7</v>
      </c>
      <c r="G80" s="108">
        <v>-87.3</v>
      </c>
      <c r="H80" s="108">
        <v>-7.6</v>
      </c>
      <c r="I80" s="108">
        <v>1.2</v>
      </c>
      <c r="J80" s="108">
        <v>1.8</v>
      </c>
      <c r="K80" s="108">
        <v>1.7</v>
      </c>
      <c r="L80" s="108">
        <v>1.7</v>
      </c>
      <c r="M80" s="108">
        <v>2.4</v>
      </c>
      <c r="N80" s="108">
        <v>2.4</v>
      </c>
      <c r="O80" s="108">
        <v>-15.5</v>
      </c>
      <c r="P80" s="108">
        <v>-81.8</v>
      </c>
      <c r="Q80" s="108">
        <v>-84.9</v>
      </c>
      <c r="R80" s="108">
        <v>-92.5</v>
      </c>
      <c r="S80" s="108">
        <v>-92.5</v>
      </c>
      <c r="T80" s="108">
        <v>-92.5</v>
      </c>
      <c r="U80" s="108">
        <v>-1.4</v>
      </c>
      <c r="V80" s="108"/>
      <c r="W80" s="108">
        <v>-1.3</v>
      </c>
      <c r="X80" s="108">
        <v>-0.1</v>
      </c>
      <c r="Y80" s="108">
        <v>0</v>
      </c>
      <c r="Z80" s="108"/>
      <c r="AA80" s="108"/>
      <c r="AB80" s="108"/>
      <c r="AC80" s="108"/>
      <c r="AD80" s="108"/>
      <c r="AE80" s="108">
        <v>-1.3</v>
      </c>
      <c r="AF80" s="108">
        <v>-1.4</v>
      </c>
      <c r="AG80" s="108">
        <v>-1.4</v>
      </c>
      <c r="AH80" s="108">
        <v>-1.4</v>
      </c>
      <c r="AI80" s="108">
        <v>-1.4</v>
      </c>
      <c r="AJ80" s="108">
        <v>-1.4</v>
      </c>
      <c r="AK80" s="108">
        <v>-1.4</v>
      </c>
    </row>
    <row r="81" spans="1:37" s="85" customFormat="1" ht="12" x14ac:dyDescent="0.2">
      <c r="A81" s="77">
        <v>1146</v>
      </c>
      <c r="B81" s="28" t="s">
        <v>561</v>
      </c>
      <c r="C81" s="76"/>
      <c r="D81" s="108">
        <v>457616</v>
      </c>
      <c r="E81" s="108">
        <v>86064.5</v>
      </c>
      <c r="F81" s="108">
        <v>136653.5</v>
      </c>
      <c r="G81" s="108">
        <v>144475.9</v>
      </c>
      <c r="H81" s="108">
        <v>90422.1</v>
      </c>
      <c r="I81" s="108">
        <v>9294</v>
      </c>
      <c r="J81" s="108">
        <v>48865</v>
      </c>
      <c r="K81" s="108">
        <v>86064.5</v>
      </c>
      <c r="L81" s="108">
        <v>138432</v>
      </c>
      <c r="M81" s="108">
        <v>173470.4</v>
      </c>
      <c r="N81" s="108">
        <v>222718</v>
      </c>
      <c r="O81" s="108">
        <v>262530</v>
      </c>
      <c r="P81" s="108">
        <v>301512.40000000002</v>
      </c>
      <c r="Q81" s="108">
        <v>367193.9</v>
      </c>
      <c r="R81" s="108">
        <v>405491.9</v>
      </c>
      <c r="S81" s="108">
        <v>431692.7</v>
      </c>
      <c r="T81" s="108">
        <v>457616</v>
      </c>
      <c r="U81" s="108">
        <v>881439.4</v>
      </c>
      <c r="V81" s="108">
        <v>178457.60000000001</v>
      </c>
      <c r="W81" s="108">
        <v>125632.1</v>
      </c>
      <c r="X81" s="108">
        <v>244713.9</v>
      </c>
      <c r="Y81" s="108">
        <v>332635.8</v>
      </c>
      <c r="Z81" s="108">
        <v>64548.2</v>
      </c>
      <c r="AA81" s="108">
        <v>95538.5</v>
      </c>
      <c r="AB81" s="108">
        <v>178457.60000000001</v>
      </c>
      <c r="AC81" s="108">
        <v>209392.1</v>
      </c>
      <c r="AD81" s="108">
        <v>246783.8</v>
      </c>
      <c r="AE81" s="108">
        <v>304089.7</v>
      </c>
      <c r="AF81" s="108">
        <v>398236.5</v>
      </c>
      <c r="AG81" s="108">
        <v>478243.4</v>
      </c>
      <c r="AH81" s="108">
        <v>548803.6</v>
      </c>
      <c r="AI81" s="108">
        <v>607529.6</v>
      </c>
      <c r="AJ81" s="108">
        <v>754973.2</v>
      </c>
      <c r="AK81" s="108">
        <v>881439.4</v>
      </c>
    </row>
    <row r="82" spans="1:37" s="85" customFormat="1" ht="12" x14ac:dyDescent="0.2">
      <c r="A82" s="77">
        <v>11461</v>
      </c>
      <c r="B82" s="28" t="s">
        <v>562</v>
      </c>
      <c r="C82" s="76"/>
      <c r="D82" s="108"/>
      <c r="E82" s="108"/>
      <c r="F82" s="108">
        <v>0</v>
      </c>
      <c r="G82" s="108">
        <v>0</v>
      </c>
      <c r="H82" s="108">
        <v>0</v>
      </c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>
        <v>0</v>
      </c>
      <c r="V82" s="108"/>
      <c r="W82" s="108">
        <v>0</v>
      </c>
      <c r="X82" s="108">
        <v>0</v>
      </c>
      <c r="Y82" s="108">
        <v>0</v>
      </c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</row>
    <row r="83" spans="1:37" s="85" customFormat="1" ht="12" x14ac:dyDescent="0.2">
      <c r="A83" s="77">
        <v>11462</v>
      </c>
      <c r="B83" s="28" t="s">
        <v>232</v>
      </c>
      <c r="C83" s="76"/>
      <c r="D83" s="108"/>
      <c r="E83" s="108"/>
      <c r="F83" s="108">
        <v>0</v>
      </c>
      <c r="G83" s="108">
        <v>0</v>
      </c>
      <c r="H83" s="108">
        <v>0</v>
      </c>
      <c r="I83" s="108"/>
      <c r="J83" s="108"/>
      <c r="K83" s="108"/>
      <c r="L83" s="108"/>
      <c r="M83" s="108"/>
      <c r="N83" s="108"/>
      <c r="O83" s="108"/>
      <c r="P83" s="108"/>
      <c r="Q83" s="108"/>
      <c r="R83" s="108"/>
      <c r="S83" s="108"/>
      <c r="T83" s="108"/>
      <c r="U83" s="108">
        <v>0</v>
      </c>
      <c r="V83" s="108"/>
      <c r="W83" s="108">
        <v>0</v>
      </c>
      <c r="X83" s="108">
        <v>0</v>
      </c>
      <c r="Y83" s="108">
        <v>0</v>
      </c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</row>
    <row r="84" spans="1:37" s="85" customFormat="1" ht="12" x14ac:dyDescent="0.2">
      <c r="A84" s="77">
        <v>11463</v>
      </c>
      <c r="B84" s="28" t="s">
        <v>563</v>
      </c>
      <c r="C84" s="76"/>
      <c r="D84" s="108">
        <v>42031.9</v>
      </c>
      <c r="E84" s="108"/>
      <c r="F84" s="108">
        <v>18816.3</v>
      </c>
      <c r="G84" s="108">
        <v>11164.7</v>
      </c>
      <c r="H84" s="108">
        <v>12050.9</v>
      </c>
      <c r="I84" s="108"/>
      <c r="J84" s="108"/>
      <c r="K84" s="108"/>
      <c r="L84" s="108"/>
      <c r="M84" s="108"/>
      <c r="N84" s="108">
        <v>18816.3</v>
      </c>
      <c r="O84" s="108">
        <v>18816.3</v>
      </c>
      <c r="P84" s="108">
        <v>18816.3</v>
      </c>
      <c r="Q84" s="108">
        <v>29981</v>
      </c>
      <c r="R84" s="108">
        <v>29981</v>
      </c>
      <c r="S84" s="108">
        <v>29981</v>
      </c>
      <c r="T84" s="108">
        <v>42031.9</v>
      </c>
      <c r="U84" s="108">
        <v>53061</v>
      </c>
      <c r="V84" s="108">
        <v>9359.7999999999993</v>
      </c>
      <c r="W84" s="108">
        <v>10993.8</v>
      </c>
      <c r="X84" s="108">
        <v>14792.1</v>
      </c>
      <c r="Y84" s="108">
        <v>17915.3</v>
      </c>
      <c r="Z84" s="108"/>
      <c r="AA84" s="108"/>
      <c r="AB84" s="108">
        <v>9359.7999999999993</v>
      </c>
      <c r="AC84" s="108">
        <v>9359.7999999999993</v>
      </c>
      <c r="AD84" s="108">
        <v>9359.7999999999993</v>
      </c>
      <c r="AE84" s="108">
        <v>20353.599999999999</v>
      </c>
      <c r="AF84" s="108">
        <v>20353.599999999999</v>
      </c>
      <c r="AG84" s="108">
        <v>20353.599999999999</v>
      </c>
      <c r="AH84" s="108">
        <v>35145.699999999997</v>
      </c>
      <c r="AI84" s="108">
        <v>35145.699999999997</v>
      </c>
      <c r="AJ84" s="108">
        <v>35145.699999999997</v>
      </c>
      <c r="AK84" s="108">
        <v>53061</v>
      </c>
    </row>
    <row r="85" spans="1:37" s="85" customFormat="1" ht="24" x14ac:dyDescent="0.2">
      <c r="A85" s="77">
        <v>11464</v>
      </c>
      <c r="B85" s="28" t="s">
        <v>564</v>
      </c>
      <c r="C85" s="76"/>
      <c r="D85" s="108">
        <v>415584.1</v>
      </c>
      <c r="E85" s="108">
        <v>86064.5</v>
      </c>
      <c r="F85" s="108">
        <v>117837.2</v>
      </c>
      <c r="G85" s="108">
        <v>133311.20000000001</v>
      </c>
      <c r="H85" s="108">
        <v>78371.199999999997</v>
      </c>
      <c r="I85" s="108">
        <v>9294</v>
      </c>
      <c r="J85" s="108">
        <v>48865</v>
      </c>
      <c r="K85" s="108">
        <v>86064.5</v>
      </c>
      <c r="L85" s="108">
        <v>138432</v>
      </c>
      <c r="M85" s="108">
        <v>173470.4</v>
      </c>
      <c r="N85" s="108">
        <v>203901.7</v>
      </c>
      <c r="O85" s="108">
        <v>243713.7</v>
      </c>
      <c r="P85" s="108">
        <v>282696.09999999998</v>
      </c>
      <c r="Q85" s="108">
        <v>337212.9</v>
      </c>
      <c r="R85" s="108">
        <v>375510.9</v>
      </c>
      <c r="S85" s="108">
        <v>401711.7</v>
      </c>
      <c r="T85" s="108">
        <v>415584.1</v>
      </c>
      <c r="U85" s="108">
        <v>828378.4</v>
      </c>
      <c r="V85" s="108">
        <v>169097.8</v>
      </c>
      <c r="W85" s="108">
        <v>114638.3</v>
      </c>
      <c r="X85" s="108">
        <v>229921.8</v>
      </c>
      <c r="Y85" s="108">
        <v>314720.5</v>
      </c>
      <c r="Z85" s="108">
        <v>64548.2</v>
      </c>
      <c r="AA85" s="108">
        <v>95538.5</v>
      </c>
      <c r="AB85" s="108">
        <v>169097.8</v>
      </c>
      <c r="AC85" s="108">
        <v>200032.3</v>
      </c>
      <c r="AD85" s="108">
        <v>237424</v>
      </c>
      <c r="AE85" s="108">
        <v>283736.09999999998</v>
      </c>
      <c r="AF85" s="108">
        <v>377882.9</v>
      </c>
      <c r="AG85" s="108">
        <v>457889.8</v>
      </c>
      <c r="AH85" s="108">
        <v>513657.9</v>
      </c>
      <c r="AI85" s="108">
        <v>572383.9</v>
      </c>
      <c r="AJ85" s="108">
        <v>719827.5</v>
      </c>
      <c r="AK85" s="108">
        <v>828378.4</v>
      </c>
    </row>
    <row r="86" spans="1:37" s="85" customFormat="1" ht="12.95" customHeight="1" x14ac:dyDescent="0.2">
      <c r="A86" s="77">
        <v>115</v>
      </c>
      <c r="B86" s="28" t="s">
        <v>565</v>
      </c>
      <c r="C86" s="76"/>
      <c r="D86" s="108">
        <v>3789465</v>
      </c>
      <c r="E86" s="108">
        <v>700991.2</v>
      </c>
      <c r="F86" s="108">
        <v>838933.9</v>
      </c>
      <c r="G86" s="108">
        <v>1013626.1</v>
      </c>
      <c r="H86" s="108">
        <v>1235913.8</v>
      </c>
      <c r="I86" s="108">
        <v>219729.1</v>
      </c>
      <c r="J86" s="108">
        <v>443915.9</v>
      </c>
      <c r="K86" s="108">
        <v>700991.2</v>
      </c>
      <c r="L86" s="108">
        <v>961968.6</v>
      </c>
      <c r="M86" s="108">
        <v>1259145</v>
      </c>
      <c r="N86" s="108">
        <v>1539925.1</v>
      </c>
      <c r="O86" s="108">
        <v>1845980.1</v>
      </c>
      <c r="P86" s="108">
        <v>2182729.2999999998</v>
      </c>
      <c r="Q86" s="108">
        <v>2553551.2000000002</v>
      </c>
      <c r="R86" s="108">
        <v>2936677.4</v>
      </c>
      <c r="S86" s="108">
        <v>3393176.1</v>
      </c>
      <c r="T86" s="108">
        <v>3789465</v>
      </c>
      <c r="U86" s="108">
        <v>4633588.2</v>
      </c>
      <c r="V86" s="108">
        <v>935845.6</v>
      </c>
      <c r="W86" s="108">
        <v>1139701.3</v>
      </c>
      <c r="X86" s="108">
        <v>1130822.8999999999</v>
      </c>
      <c r="Y86" s="108">
        <v>1427218.4</v>
      </c>
      <c r="Z86" s="108">
        <v>282494.40000000002</v>
      </c>
      <c r="AA86" s="108">
        <v>569921.30000000005</v>
      </c>
      <c r="AB86" s="108">
        <v>935845.6</v>
      </c>
      <c r="AC86" s="108">
        <v>1312530.2</v>
      </c>
      <c r="AD86" s="108">
        <v>1696223.7</v>
      </c>
      <c r="AE86" s="108">
        <v>2075546.9</v>
      </c>
      <c r="AF86" s="108">
        <v>2451402.6</v>
      </c>
      <c r="AG86" s="108">
        <v>2802197.3</v>
      </c>
      <c r="AH86" s="108">
        <v>3206369.8</v>
      </c>
      <c r="AI86" s="108">
        <v>3680879</v>
      </c>
      <c r="AJ86" s="108">
        <v>4157214</v>
      </c>
      <c r="AK86" s="108">
        <v>4633588.2</v>
      </c>
    </row>
    <row r="87" spans="1:37" s="85" customFormat="1" ht="12" x14ac:dyDescent="0.2">
      <c r="A87" s="77">
        <v>1151</v>
      </c>
      <c r="B87" s="28" t="s">
        <v>566</v>
      </c>
      <c r="C87" s="76"/>
      <c r="D87" s="108">
        <v>3789465</v>
      </c>
      <c r="E87" s="108">
        <v>700991.2</v>
      </c>
      <c r="F87" s="108">
        <v>838933.9</v>
      </c>
      <c r="G87" s="108">
        <v>1013626.1</v>
      </c>
      <c r="H87" s="108">
        <v>1235913.8</v>
      </c>
      <c r="I87" s="108">
        <v>219729.1</v>
      </c>
      <c r="J87" s="108">
        <v>443915.9</v>
      </c>
      <c r="K87" s="108">
        <v>700991.2</v>
      </c>
      <c r="L87" s="108">
        <v>961968.6</v>
      </c>
      <c r="M87" s="108">
        <v>1259145</v>
      </c>
      <c r="N87" s="108">
        <v>1539925.1</v>
      </c>
      <c r="O87" s="108">
        <v>1845980.1</v>
      </c>
      <c r="P87" s="108">
        <v>2182729.2999999998</v>
      </c>
      <c r="Q87" s="108">
        <v>2553551.2000000002</v>
      </c>
      <c r="R87" s="108">
        <v>2936677.4</v>
      </c>
      <c r="S87" s="108">
        <v>3393176.1</v>
      </c>
      <c r="T87" s="108">
        <v>3789465</v>
      </c>
      <c r="U87" s="108">
        <v>4633588.2</v>
      </c>
      <c r="V87" s="108">
        <v>935845.6</v>
      </c>
      <c r="W87" s="108">
        <v>1139701.3</v>
      </c>
      <c r="X87" s="108">
        <v>1130822.8999999999</v>
      </c>
      <c r="Y87" s="108">
        <v>1427218.4</v>
      </c>
      <c r="Z87" s="108">
        <v>282494.40000000002</v>
      </c>
      <c r="AA87" s="108">
        <v>569921.30000000005</v>
      </c>
      <c r="AB87" s="108">
        <v>935845.6</v>
      </c>
      <c r="AC87" s="108">
        <v>1312530.2</v>
      </c>
      <c r="AD87" s="108">
        <v>1696223.7</v>
      </c>
      <c r="AE87" s="108">
        <v>2075546.9</v>
      </c>
      <c r="AF87" s="108">
        <v>2451402.6</v>
      </c>
      <c r="AG87" s="108">
        <v>2802197.3</v>
      </c>
      <c r="AH87" s="108">
        <v>3206369.8</v>
      </c>
      <c r="AI87" s="108">
        <v>3680879</v>
      </c>
      <c r="AJ87" s="108">
        <v>4157214</v>
      </c>
      <c r="AK87" s="108">
        <v>4633588.2</v>
      </c>
    </row>
    <row r="88" spans="1:37" s="85" customFormat="1" ht="12" x14ac:dyDescent="0.2">
      <c r="A88" s="77">
        <v>11511</v>
      </c>
      <c r="B88" s="28" t="s">
        <v>567</v>
      </c>
      <c r="C88" s="76"/>
      <c r="D88" s="108">
        <v>3782279.6</v>
      </c>
      <c r="E88" s="108">
        <v>699294</v>
      </c>
      <c r="F88" s="108">
        <v>837505.5</v>
      </c>
      <c r="G88" s="108">
        <v>1011455.7</v>
      </c>
      <c r="H88" s="108">
        <v>1234024.3999999999</v>
      </c>
      <c r="I88" s="108">
        <v>219126.39999999999</v>
      </c>
      <c r="J88" s="108">
        <v>442888.8</v>
      </c>
      <c r="K88" s="108">
        <v>699294</v>
      </c>
      <c r="L88" s="108">
        <v>960091.2</v>
      </c>
      <c r="M88" s="108">
        <v>1256745.3</v>
      </c>
      <c r="N88" s="108">
        <v>1536799.5</v>
      </c>
      <c r="O88" s="108">
        <v>1842205.3</v>
      </c>
      <c r="P88" s="108">
        <v>2178150.7000000002</v>
      </c>
      <c r="Q88" s="108">
        <v>2548255.2000000002</v>
      </c>
      <c r="R88" s="108">
        <v>2930706.6</v>
      </c>
      <c r="S88" s="108">
        <v>3386321.3</v>
      </c>
      <c r="T88" s="108">
        <v>3782279.6</v>
      </c>
      <c r="U88" s="108">
        <v>4615395.9000000004</v>
      </c>
      <c r="V88" s="108">
        <v>934449.5</v>
      </c>
      <c r="W88" s="108">
        <v>1134720.1000000001</v>
      </c>
      <c r="X88" s="108">
        <v>1123692.5</v>
      </c>
      <c r="Y88" s="108">
        <v>1422533.8</v>
      </c>
      <c r="Z88" s="108">
        <v>282173.90000000002</v>
      </c>
      <c r="AA88" s="108">
        <v>569144.69999999995</v>
      </c>
      <c r="AB88" s="108">
        <v>934449.5</v>
      </c>
      <c r="AC88" s="108">
        <v>1310423.5</v>
      </c>
      <c r="AD88" s="108">
        <v>1692001</v>
      </c>
      <c r="AE88" s="108">
        <v>2069169.6</v>
      </c>
      <c r="AF88" s="108">
        <v>2442760.1</v>
      </c>
      <c r="AG88" s="108">
        <v>2790883.4</v>
      </c>
      <c r="AH88" s="108">
        <v>3192862.1</v>
      </c>
      <c r="AI88" s="108">
        <v>3665048.9</v>
      </c>
      <c r="AJ88" s="108">
        <v>4140139.5</v>
      </c>
      <c r="AK88" s="108">
        <v>4615395.9000000004</v>
      </c>
    </row>
    <row r="89" spans="1:37" s="85" customFormat="1" ht="12" x14ac:dyDescent="0.2">
      <c r="A89" s="77">
        <v>11512</v>
      </c>
      <c r="B89" s="28" t="s">
        <v>568</v>
      </c>
      <c r="C89" s="76"/>
      <c r="D89" s="108">
        <v>146.1</v>
      </c>
      <c r="E89" s="108"/>
      <c r="F89" s="108">
        <v>146.1</v>
      </c>
      <c r="G89" s="108">
        <v>0</v>
      </c>
      <c r="H89" s="108">
        <v>0</v>
      </c>
      <c r="I89" s="108"/>
      <c r="J89" s="108"/>
      <c r="K89" s="108"/>
      <c r="L89" s="108"/>
      <c r="M89" s="108"/>
      <c r="N89" s="108">
        <v>146.1</v>
      </c>
      <c r="O89" s="108">
        <v>146.1</v>
      </c>
      <c r="P89" s="108">
        <v>146.1</v>
      </c>
      <c r="Q89" s="108">
        <v>146.1</v>
      </c>
      <c r="R89" s="108">
        <v>146.1</v>
      </c>
      <c r="S89" s="108">
        <v>146.1</v>
      </c>
      <c r="T89" s="108">
        <v>146.1</v>
      </c>
      <c r="U89" s="108">
        <v>1808</v>
      </c>
      <c r="V89" s="108"/>
      <c r="W89" s="108">
        <v>0</v>
      </c>
      <c r="X89" s="108">
        <v>835</v>
      </c>
      <c r="Y89" s="108">
        <v>973</v>
      </c>
      <c r="Z89" s="108"/>
      <c r="AA89" s="108"/>
      <c r="AB89" s="108"/>
      <c r="AC89" s="108"/>
      <c r="AD89" s="108"/>
      <c r="AE89" s="108"/>
      <c r="AF89" s="108"/>
      <c r="AG89" s="108">
        <v>375.9</v>
      </c>
      <c r="AH89" s="108">
        <v>835</v>
      </c>
      <c r="AI89" s="108">
        <v>1655.2</v>
      </c>
      <c r="AJ89" s="108">
        <v>1808</v>
      </c>
      <c r="AK89" s="108">
        <v>1808</v>
      </c>
    </row>
    <row r="90" spans="1:37" s="85" customFormat="1" ht="12" x14ac:dyDescent="0.2">
      <c r="A90" s="77">
        <v>11513</v>
      </c>
      <c r="B90" s="28" t="s">
        <v>569</v>
      </c>
      <c r="C90" s="76"/>
      <c r="D90" s="108">
        <v>7039.3</v>
      </c>
      <c r="E90" s="108">
        <v>1468.8</v>
      </c>
      <c r="F90" s="108">
        <v>1387</v>
      </c>
      <c r="G90" s="108">
        <v>2107</v>
      </c>
      <c r="H90" s="108">
        <v>2076.5</v>
      </c>
      <c r="I90" s="108">
        <v>449.3</v>
      </c>
      <c r="J90" s="108">
        <v>845.7</v>
      </c>
      <c r="K90" s="108">
        <v>1468.8</v>
      </c>
      <c r="L90" s="108">
        <v>1792.2</v>
      </c>
      <c r="M90" s="108">
        <v>2295.6999999999998</v>
      </c>
      <c r="N90" s="108">
        <v>2855.8</v>
      </c>
      <c r="O90" s="108">
        <v>3472.2</v>
      </c>
      <c r="P90" s="108">
        <v>4256</v>
      </c>
      <c r="Q90" s="108">
        <v>4962.8</v>
      </c>
      <c r="R90" s="108">
        <v>5628.6</v>
      </c>
      <c r="S90" s="108">
        <v>6500.1</v>
      </c>
      <c r="T90" s="108">
        <v>7039.3</v>
      </c>
      <c r="U90" s="108">
        <v>16384.3</v>
      </c>
      <c r="V90" s="108">
        <v>1396.1</v>
      </c>
      <c r="W90" s="108">
        <v>4981.2</v>
      </c>
      <c r="X90" s="108">
        <v>6295.4</v>
      </c>
      <c r="Y90" s="108">
        <v>3711.6</v>
      </c>
      <c r="Z90" s="108">
        <v>320.5</v>
      </c>
      <c r="AA90" s="108">
        <v>776.6</v>
      </c>
      <c r="AB90" s="108">
        <v>1396.1</v>
      </c>
      <c r="AC90" s="108">
        <v>2106.6999999999998</v>
      </c>
      <c r="AD90" s="108">
        <v>4222.7</v>
      </c>
      <c r="AE90" s="108">
        <v>6377.3</v>
      </c>
      <c r="AF90" s="108">
        <v>8642.5</v>
      </c>
      <c r="AG90" s="108">
        <v>10938</v>
      </c>
      <c r="AH90" s="108">
        <v>12672.7</v>
      </c>
      <c r="AI90" s="108">
        <v>14174.9</v>
      </c>
      <c r="AJ90" s="108">
        <v>15266.5</v>
      </c>
      <c r="AK90" s="108">
        <v>16384.3</v>
      </c>
    </row>
    <row r="91" spans="1:37" s="85" customFormat="1" ht="12" x14ac:dyDescent="0.2">
      <c r="A91" s="77">
        <v>11514</v>
      </c>
      <c r="B91" s="28" t="s">
        <v>570</v>
      </c>
      <c r="C91" s="76"/>
      <c r="D91" s="108"/>
      <c r="E91" s="108">
        <v>228.4</v>
      </c>
      <c r="F91" s="108">
        <v>-104.7</v>
      </c>
      <c r="G91" s="108">
        <v>63.4</v>
      </c>
      <c r="H91" s="108">
        <v>-187.1</v>
      </c>
      <c r="I91" s="108">
        <v>153.4</v>
      </c>
      <c r="J91" s="108">
        <v>181.4</v>
      </c>
      <c r="K91" s="108">
        <v>228.4</v>
      </c>
      <c r="L91" s="108">
        <v>85.2</v>
      </c>
      <c r="M91" s="108">
        <v>104</v>
      </c>
      <c r="N91" s="108">
        <v>123.7</v>
      </c>
      <c r="O91" s="108">
        <v>156.5</v>
      </c>
      <c r="P91" s="108">
        <v>176.5</v>
      </c>
      <c r="Q91" s="108">
        <v>187.1</v>
      </c>
      <c r="R91" s="108">
        <v>196.1</v>
      </c>
      <c r="S91" s="108">
        <v>208.6</v>
      </c>
      <c r="T91" s="108"/>
      <c r="U91" s="108">
        <v>0</v>
      </c>
      <c r="V91" s="108"/>
      <c r="W91" s="108">
        <v>0</v>
      </c>
      <c r="X91" s="108">
        <v>0</v>
      </c>
      <c r="Y91" s="108">
        <v>0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</row>
    <row r="92" spans="1:37" s="97" customFormat="1" ht="12" x14ac:dyDescent="0.2">
      <c r="A92" s="98">
        <v>12</v>
      </c>
      <c r="B92" s="95" t="s">
        <v>571</v>
      </c>
      <c r="C92" s="96"/>
      <c r="D92" s="129">
        <v>0</v>
      </c>
      <c r="E92" s="129">
        <v>0</v>
      </c>
      <c r="F92" s="129">
        <v>0</v>
      </c>
      <c r="G92" s="129">
        <v>0</v>
      </c>
      <c r="H92" s="129">
        <v>0</v>
      </c>
      <c r="I92" s="129">
        <v>0</v>
      </c>
      <c r="J92" s="129">
        <v>0</v>
      </c>
      <c r="K92" s="129">
        <v>0</v>
      </c>
      <c r="L92" s="129">
        <v>0</v>
      </c>
      <c r="M92" s="129">
        <v>0</v>
      </c>
      <c r="N92" s="129">
        <v>0</v>
      </c>
      <c r="O92" s="129">
        <v>0</v>
      </c>
      <c r="P92" s="129">
        <v>0</v>
      </c>
      <c r="Q92" s="129">
        <v>0</v>
      </c>
      <c r="R92" s="129">
        <v>0</v>
      </c>
      <c r="S92" s="129">
        <v>0</v>
      </c>
      <c r="T92" s="129">
        <v>0</v>
      </c>
      <c r="U92" s="129">
        <v>0</v>
      </c>
      <c r="V92" s="129">
        <v>0</v>
      </c>
      <c r="W92" s="129">
        <v>0</v>
      </c>
      <c r="X92" s="129">
        <v>0</v>
      </c>
      <c r="Y92" s="129">
        <v>0</v>
      </c>
      <c r="Z92" s="129">
        <v>0</v>
      </c>
      <c r="AA92" s="129">
        <v>0</v>
      </c>
      <c r="AB92" s="129">
        <v>0</v>
      </c>
      <c r="AC92" s="129">
        <v>0</v>
      </c>
      <c r="AD92" s="129">
        <v>0</v>
      </c>
      <c r="AE92" s="129">
        <v>0</v>
      </c>
      <c r="AF92" s="129">
        <v>0</v>
      </c>
      <c r="AG92" s="129">
        <v>0</v>
      </c>
      <c r="AH92" s="129">
        <v>0</v>
      </c>
      <c r="AI92" s="129">
        <v>0</v>
      </c>
      <c r="AJ92" s="129">
        <v>0</v>
      </c>
      <c r="AK92" s="129">
        <v>0</v>
      </c>
    </row>
    <row r="93" spans="1:37" s="85" customFormat="1" ht="12" x14ac:dyDescent="0.2">
      <c r="A93" s="77">
        <v>121</v>
      </c>
      <c r="B93" s="28" t="s">
        <v>572</v>
      </c>
      <c r="C93" s="76"/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</row>
    <row r="94" spans="1:37" s="85" customFormat="1" ht="12" x14ac:dyDescent="0.2">
      <c r="A94" s="77">
        <v>1211</v>
      </c>
      <c r="B94" s="28" t="s">
        <v>573</v>
      </c>
      <c r="C94" s="76"/>
      <c r="D94" s="108"/>
      <c r="E94" s="108"/>
      <c r="F94" s="108">
        <v>0</v>
      </c>
      <c r="G94" s="108">
        <v>0</v>
      </c>
      <c r="H94" s="108">
        <v>0</v>
      </c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>
        <v>0</v>
      </c>
      <c r="V94" s="108"/>
      <c r="W94" s="108">
        <v>0</v>
      </c>
      <c r="X94" s="108">
        <v>0</v>
      </c>
      <c r="Y94" s="108">
        <v>0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</row>
    <row r="95" spans="1:37" s="85" customFormat="1" ht="12" x14ac:dyDescent="0.2">
      <c r="A95" s="77">
        <v>1212</v>
      </c>
      <c r="B95" s="28" t="s">
        <v>574</v>
      </c>
      <c r="C95" s="76"/>
      <c r="D95" s="108"/>
      <c r="E95" s="108"/>
      <c r="F95" s="108">
        <v>0</v>
      </c>
      <c r="G95" s="108">
        <v>0</v>
      </c>
      <c r="H95" s="108">
        <v>0</v>
      </c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/>
      <c r="U95" s="108">
        <v>0</v>
      </c>
      <c r="V95" s="108"/>
      <c r="W95" s="108">
        <v>0</v>
      </c>
      <c r="X95" s="108">
        <v>0</v>
      </c>
      <c r="Y95" s="108">
        <v>0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</row>
    <row r="96" spans="1:37" s="85" customFormat="1" ht="24" x14ac:dyDescent="0.2">
      <c r="A96" s="77">
        <v>1213</v>
      </c>
      <c r="B96" s="28" t="s">
        <v>575</v>
      </c>
      <c r="C96" s="76"/>
      <c r="D96" s="108"/>
      <c r="E96" s="108"/>
      <c r="F96" s="108">
        <v>0</v>
      </c>
      <c r="G96" s="108">
        <v>0</v>
      </c>
      <c r="H96" s="108">
        <v>0</v>
      </c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/>
      <c r="U96" s="108">
        <v>0</v>
      </c>
      <c r="V96" s="108"/>
      <c r="W96" s="108">
        <v>0</v>
      </c>
      <c r="X96" s="108">
        <v>0</v>
      </c>
      <c r="Y96" s="108">
        <v>0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</row>
    <row r="97" spans="1:37" s="85" customFormat="1" ht="14.1" customHeight="1" x14ac:dyDescent="0.2">
      <c r="A97" s="51">
        <v>1214</v>
      </c>
      <c r="B97" s="112" t="s">
        <v>576</v>
      </c>
      <c r="C97" s="76"/>
      <c r="D97" s="108"/>
      <c r="E97" s="108"/>
      <c r="F97" s="108">
        <v>0</v>
      </c>
      <c r="G97" s="108">
        <v>0</v>
      </c>
      <c r="H97" s="108">
        <v>0</v>
      </c>
      <c r="I97" s="108"/>
      <c r="J97" s="108"/>
      <c r="K97" s="108"/>
      <c r="L97" s="108"/>
      <c r="M97" s="108"/>
      <c r="N97" s="108"/>
      <c r="O97" s="108"/>
      <c r="P97" s="108"/>
      <c r="Q97" s="108"/>
      <c r="R97" s="108"/>
      <c r="S97" s="108"/>
      <c r="T97" s="108"/>
      <c r="U97" s="108">
        <v>0</v>
      </c>
      <c r="V97" s="108"/>
      <c r="W97" s="108">
        <v>0</v>
      </c>
      <c r="X97" s="108">
        <v>0</v>
      </c>
      <c r="Y97" s="108">
        <v>0</v>
      </c>
      <c r="Z97" s="108"/>
      <c r="AA97" s="108"/>
      <c r="AB97" s="108"/>
      <c r="AC97" s="108"/>
      <c r="AD97" s="108"/>
      <c r="AE97" s="108"/>
      <c r="AF97" s="108"/>
      <c r="AG97" s="108"/>
      <c r="AH97" s="108"/>
      <c r="AI97" s="108"/>
      <c r="AJ97" s="108"/>
      <c r="AK97" s="108"/>
    </row>
    <row r="98" spans="1:37" s="85" customFormat="1" ht="12" x14ac:dyDescent="0.2">
      <c r="A98" s="77">
        <v>122</v>
      </c>
      <c r="B98" s="28" t="s">
        <v>577</v>
      </c>
      <c r="C98" s="76"/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>
        <v>0</v>
      </c>
      <c r="J98" s="108">
        <v>0</v>
      </c>
      <c r="K98" s="108">
        <v>0</v>
      </c>
      <c r="L98" s="108">
        <v>0</v>
      </c>
      <c r="M98" s="108">
        <v>0</v>
      </c>
      <c r="N98" s="108">
        <v>0</v>
      </c>
      <c r="O98" s="108">
        <v>0</v>
      </c>
      <c r="P98" s="108">
        <v>0</v>
      </c>
      <c r="Q98" s="108">
        <v>0</v>
      </c>
      <c r="R98" s="108">
        <v>0</v>
      </c>
      <c r="S98" s="108">
        <v>0</v>
      </c>
      <c r="T98" s="108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08">
        <v>0</v>
      </c>
      <c r="AA98" s="108">
        <v>0</v>
      </c>
      <c r="AB98" s="108">
        <v>0</v>
      </c>
      <c r="AC98" s="108">
        <v>0</v>
      </c>
      <c r="AD98" s="108">
        <v>0</v>
      </c>
      <c r="AE98" s="108">
        <v>0</v>
      </c>
      <c r="AF98" s="108">
        <v>0</v>
      </c>
      <c r="AG98" s="108">
        <v>0</v>
      </c>
      <c r="AH98" s="108">
        <v>0</v>
      </c>
      <c r="AI98" s="108">
        <v>0</v>
      </c>
      <c r="AJ98" s="108">
        <v>0</v>
      </c>
      <c r="AK98" s="108">
        <v>0</v>
      </c>
    </row>
    <row r="99" spans="1:37" s="85" customFormat="1" ht="12" x14ac:dyDescent="0.2">
      <c r="A99" s="77">
        <v>1221</v>
      </c>
      <c r="B99" s="28" t="s">
        <v>578</v>
      </c>
      <c r="C99" s="76"/>
      <c r="D99" s="108"/>
      <c r="E99" s="108"/>
      <c r="F99" s="108">
        <v>0</v>
      </c>
      <c r="G99" s="108">
        <v>0</v>
      </c>
      <c r="H99" s="108">
        <v>0</v>
      </c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>
        <v>0</v>
      </c>
      <c r="V99" s="108"/>
      <c r="W99" s="108">
        <v>0</v>
      </c>
      <c r="X99" s="108">
        <v>0</v>
      </c>
      <c r="Y99" s="108">
        <v>0</v>
      </c>
      <c r="Z99" s="108"/>
      <c r="AA99" s="108"/>
      <c r="AB99" s="108"/>
      <c r="AC99" s="108"/>
      <c r="AD99" s="108"/>
      <c r="AE99" s="108"/>
      <c r="AF99" s="108"/>
      <c r="AG99" s="108"/>
      <c r="AH99" s="108"/>
      <c r="AI99" s="108"/>
      <c r="AJ99" s="108"/>
      <c r="AK99" s="108"/>
    </row>
    <row r="100" spans="1:37" s="85" customFormat="1" ht="12" x14ac:dyDescent="0.2">
      <c r="A100" s="77">
        <v>1222</v>
      </c>
      <c r="B100" s="28" t="s">
        <v>579</v>
      </c>
      <c r="C100" s="76"/>
      <c r="D100" s="108"/>
      <c r="E100" s="108"/>
      <c r="F100" s="108">
        <v>0</v>
      </c>
      <c r="G100" s="108">
        <v>0</v>
      </c>
      <c r="H100" s="108">
        <v>0</v>
      </c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  <c r="T100" s="108"/>
      <c r="U100" s="108">
        <v>0</v>
      </c>
      <c r="V100" s="108"/>
      <c r="W100" s="108">
        <v>0</v>
      </c>
      <c r="X100" s="108">
        <v>0</v>
      </c>
      <c r="Y100" s="108">
        <v>0</v>
      </c>
      <c r="Z100" s="108"/>
      <c r="AA100" s="108"/>
      <c r="AB100" s="108"/>
      <c r="AC100" s="108"/>
      <c r="AD100" s="108"/>
      <c r="AE100" s="108"/>
      <c r="AF100" s="108"/>
      <c r="AG100" s="108"/>
      <c r="AH100" s="108"/>
      <c r="AI100" s="108"/>
      <c r="AJ100" s="108"/>
      <c r="AK100" s="108"/>
    </row>
    <row r="101" spans="1:37" s="85" customFormat="1" ht="12" x14ac:dyDescent="0.2">
      <c r="A101" s="77">
        <v>1223</v>
      </c>
      <c r="B101" s="28" t="s">
        <v>580</v>
      </c>
      <c r="C101" s="76"/>
      <c r="D101" s="108"/>
      <c r="E101" s="108"/>
      <c r="F101" s="108">
        <v>0</v>
      </c>
      <c r="G101" s="108">
        <v>0</v>
      </c>
      <c r="H101" s="108">
        <v>0</v>
      </c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>
        <v>0</v>
      </c>
      <c r="V101" s="108"/>
      <c r="W101" s="108">
        <v>0</v>
      </c>
      <c r="X101" s="108">
        <v>0</v>
      </c>
      <c r="Y101" s="108">
        <v>0</v>
      </c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</row>
    <row r="102" spans="1:37" s="85" customFormat="1" ht="12" x14ac:dyDescent="0.2">
      <c r="A102" s="77">
        <v>123</v>
      </c>
      <c r="B102" s="28" t="s">
        <v>581</v>
      </c>
      <c r="C102" s="76"/>
      <c r="D102" s="108">
        <v>0</v>
      </c>
      <c r="E102" s="108">
        <v>0</v>
      </c>
      <c r="F102" s="108">
        <v>0</v>
      </c>
      <c r="G102" s="108">
        <v>0</v>
      </c>
      <c r="H102" s="108">
        <v>0</v>
      </c>
      <c r="I102" s="108">
        <v>0</v>
      </c>
      <c r="J102" s="108">
        <v>0</v>
      </c>
      <c r="K102" s="108">
        <v>0</v>
      </c>
      <c r="L102" s="108">
        <v>0</v>
      </c>
      <c r="M102" s="108">
        <v>0</v>
      </c>
      <c r="N102" s="108">
        <v>0</v>
      </c>
      <c r="O102" s="108"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0</v>
      </c>
      <c r="Z102" s="108">
        <v>0</v>
      </c>
      <c r="AA102" s="108">
        <v>0</v>
      </c>
      <c r="AB102" s="108">
        <v>0</v>
      </c>
      <c r="AC102" s="108">
        <v>0</v>
      </c>
      <c r="AD102" s="108">
        <v>0</v>
      </c>
      <c r="AE102" s="108">
        <v>0</v>
      </c>
      <c r="AF102" s="108">
        <v>0</v>
      </c>
      <c r="AG102" s="108">
        <v>0</v>
      </c>
      <c r="AH102" s="108">
        <v>0</v>
      </c>
      <c r="AI102" s="108">
        <v>0</v>
      </c>
      <c r="AJ102" s="108">
        <v>0</v>
      </c>
      <c r="AK102" s="108">
        <v>0</v>
      </c>
    </row>
    <row r="103" spans="1:37" s="85" customFormat="1" ht="12" x14ac:dyDescent="0.2">
      <c r="A103" s="77">
        <v>1231</v>
      </c>
      <c r="B103" s="28" t="s">
        <v>581</v>
      </c>
      <c r="C103" s="76"/>
      <c r="D103" s="108"/>
      <c r="E103" s="108"/>
      <c r="F103" s="108">
        <v>0</v>
      </c>
      <c r="G103" s="108">
        <v>0</v>
      </c>
      <c r="H103" s="108">
        <v>0</v>
      </c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  <c r="T103" s="108"/>
      <c r="U103" s="108">
        <v>0</v>
      </c>
      <c r="V103" s="108"/>
      <c r="W103" s="108">
        <v>0</v>
      </c>
      <c r="X103" s="108">
        <v>0</v>
      </c>
      <c r="Y103" s="108">
        <v>0</v>
      </c>
      <c r="Z103" s="108"/>
      <c r="AA103" s="108"/>
      <c r="AB103" s="108"/>
      <c r="AC103" s="108"/>
      <c r="AD103" s="108"/>
      <c r="AE103" s="108"/>
      <c r="AF103" s="108"/>
      <c r="AG103" s="108"/>
      <c r="AH103" s="108"/>
      <c r="AI103" s="108"/>
      <c r="AJ103" s="108"/>
      <c r="AK103" s="108"/>
    </row>
    <row r="104" spans="1:37" s="97" customFormat="1" ht="12" x14ac:dyDescent="0.2">
      <c r="A104" s="98">
        <v>13</v>
      </c>
      <c r="B104" s="95" t="s">
        <v>429</v>
      </c>
      <c r="C104" s="96"/>
      <c r="D104" s="129">
        <v>1789524.2</v>
      </c>
      <c r="E104" s="129">
        <v>0</v>
      </c>
      <c r="F104" s="129">
        <v>379231.2</v>
      </c>
      <c r="G104" s="129">
        <v>76273.2</v>
      </c>
      <c r="H104" s="129">
        <v>1334019.8</v>
      </c>
      <c r="I104" s="129">
        <v>0</v>
      </c>
      <c r="J104" s="129">
        <v>0</v>
      </c>
      <c r="K104" s="129">
        <v>0</v>
      </c>
      <c r="L104" s="129">
        <v>0</v>
      </c>
      <c r="M104" s="129">
        <v>0</v>
      </c>
      <c r="N104" s="129">
        <v>379231.2</v>
      </c>
      <c r="O104" s="129">
        <v>379231.2</v>
      </c>
      <c r="P104" s="129">
        <v>379231.2</v>
      </c>
      <c r="Q104" s="129">
        <v>455504.4</v>
      </c>
      <c r="R104" s="129">
        <v>543772.5</v>
      </c>
      <c r="S104" s="129">
        <v>599437.5</v>
      </c>
      <c r="T104" s="129">
        <v>1789524.2</v>
      </c>
      <c r="U104" s="129">
        <v>1399763.1</v>
      </c>
      <c r="V104" s="129">
        <v>0</v>
      </c>
      <c r="W104" s="129">
        <v>541360.4</v>
      </c>
      <c r="X104" s="129">
        <v>10455.200000000001</v>
      </c>
      <c r="Y104" s="129">
        <v>847947.5</v>
      </c>
      <c r="Z104" s="129">
        <v>0</v>
      </c>
      <c r="AA104" s="129">
        <v>0</v>
      </c>
      <c r="AB104" s="129">
        <v>0</v>
      </c>
      <c r="AC104" s="129">
        <v>0</v>
      </c>
      <c r="AD104" s="129">
        <v>49983.199999999997</v>
      </c>
      <c r="AE104" s="129">
        <v>541360.4</v>
      </c>
      <c r="AF104" s="129">
        <v>541360.4</v>
      </c>
      <c r="AG104" s="129">
        <v>551815.6</v>
      </c>
      <c r="AH104" s="129">
        <v>551815.6</v>
      </c>
      <c r="AI104" s="129">
        <v>634372.9</v>
      </c>
      <c r="AJ104" s="129">
        <v>686346.3</v>
      </c>
      <c r="AK104" s="129">
        <v>1399763.1</v>
      </c>
    </row>
    <row r="105" spans="1:37" s="85" customFormat="1" ht="12" x14ac:dyDescent="0.2">
      <c r="A105" s="77">
        <v>131</v>
      </c>
      <c r="B105" s="28" t="s">
        <v>431</v>
      </c>
      <c r="C105" s="76"/>
      <c r="D105" s="108">
        <v>1789524.2</v>
      </c>
      <c r="E105" s="108">
        <v>0</v>
      </c>
      <c r="F105" s="108">
        <v>379231.2</v>
      </c>
      <c r="G105" s="108">
        <v>76273.2</v>
      </c>
      <c r="H105" s="108">
        <v>1334019.8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379231.2</v>
      </c>
      <c r="O105" s="108">
        <v>379231.2</v>
      </c>
      <c r="P105" s="108">
        <v>379231.2</v>
      </c>
      <c r="Q105" s="108">
        <v>455504.4</v>
      </c>
      <c r="R105" s="108">
        <v>543772.5</v>
      </c>
      <c r="S105" s="108">
        <v>599437.5</v>
      </c>
      <c r="T105" s="108">
        <v>1789524.2</v>
      </c>
      <c r="U105" s="108">
        <v>1399763.1</v>
      </c>
      <c r="V105" s="108">
        <v>0</v>
      </c>
      <c r="W105" s="108">
        <v>541360.4</v>
      </c>
      <c r="X105" s="108">
        <v>10455.200000000001</v>
      </c>
      <c r="Y105" s="108">
        <v>847947.5</v>
      </c>
      <c r="Z105" s="108">
        <v>0</v>
      </c>
      <c r="AA105" s="108">
        <v>0</v>
      </c>
      <c r="AB105" s="108">
        <v>0</v>
      </c>
      <c r="AC105" s="108">
        <v>0</v>
      </c>
      <c r="AD105" s="108">
        <v>49983.199999999997</v>
      </c>
      <c r="AE105" s="108">
        <v>541360.4</v>
      </c>
      <c r="AF105" s="108">
        <v>541360.4</v>
      </c>
      <c r="AG105" s="108">
        <v>551815.6</v>
      </c>
      <c r="AH105" s="108">
        <v>551815.6</v>
      </c>
      <c r="AI105" s="108">
        <v>634372.9</v>
      </c>
      <c r="AJ105" s="108">
        <v>686346.3</v>
      </c>
      <c r="AK105" s="108">
        <v>1399763.1</v>
      </c>
    </row>
    <row r="106" spans="1:37" s="85" customFormat="1" ht="12" x14ac:dyDescent="0.2">
      <c r="A106" s="77">
        <v>1311</v>
      </c>
      <c r="B106" s="28" t="s">
        <v>582</v>
      </c>
      <c r="C106" s="76"/>
      <c r="D106" s="108">
        <v>953561.7</v>
      </c>
      <c r="E106" s="108">
        <v>0</v>
      </c>
      <c r="F106" s="108">
        <v>0</v>
      </c>
      <c r="G106" s="108">
        <v>0</v>
      </c>
      <c r="H106" s="108">
        <v>953561.7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8">
        <v>953561.7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</row>
    <row r="107" spans="1:37" s="85" customFormat="1" ht="12" x14ac:dyDescent="0.2">
      <c r="A107" s="77">
        <v>13111</v>
      </c>
      <c r="B107" s="28" t="s">
        <v>582</v>
      </c>
      <c r="C107" s="76"/>
      <c r="D107" s="108">
        <v>953561.7</v>
      </c>
      <c r="E107" s="108"/>
      <c r="F107" s="108">
        <v>0</v>
      </c>
      <c r="G107" s="108">
        <v>0</v>
      </c>
      <c r="H107" s="108">
        <v>953561.7</v>
      </c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>
        <v>953561.7</v>
      </c>
      <c r="U107" s="108">
        <v>0</v>
      </c>
      <c r="V107" s="108"/>
      <c r="W107" s="108">
        <v>0</v>
      </c>
      <c r="X107" s="108">
        <v>0</v>
      </c>
      <c r="Y107" s="108">
        <v>0</v>
      </c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</row>
    <row r="108" spans="1:37" s="85" customFormat="1" ht="12" x14ac:dyDescent="0.2">
      <c r="A108" s="77">
        <v>1312</v>
      </c>
      <c r="B108" s="28" t="s">
        <v>583</v>
      </c>
      <c r="C108" s="76"/>
      <c r="D108" s="108">
        <v>835962.5</v>
      </c>
      <c r="E108" s="108">
        <v>0</v>
      </c>
      <c r="F108" s="108">
        <v>379231.2</v>
      </c>
      <c r="G108" s="108">
        <v>76273.2</v>
      </c>
      <c r="H108" s="108">
        <v>380458.1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379231.2</v>
      </c>
      <c r="O108" s="108">
        <v>379231.2</v>
      </c>
      <c r="P108" s="108">
        <v>379231.2</v>
      </c>
      <c r="Q108" s="108">
        <v>455504.4</v>
      </c>
      <c r="R108" s="108">
        <v>543772.5</v>
      </c>
      <c r="S108" s="108">
        <v>599437.5</v>
      </c>
      <c r="T108" s="108">
        <v>835962.5</v>
      </c>
      <c r="U108" s="108">
        <v>1399763.1</v>
      </c>
      <c r="V108" s="108">
        <v>0</v>
      </c>
      <c r="W108" s="108">
        <v>541360.4</v>
      </c>
      <c r="X108" s="108">
        <v>10455.200000000001</v>
      </c>
      <c r="Y108" s="108">
        <v>847947.5</v>
      </c>
      <c r="Z108" s="108">
        <v>0</v>
      </c>
      <c r="AA108" s="108">
        <v>0</v>
      </c>
      <c r="AB108" s="108">
        <v>0</v>
      </c>
      <c r="AC108" s="108">
        <v>0</v>
      </c>
      <c r="AD108" s="108">
        <v>49983.199999999997</v>
      </c>
      <c r="AE108" s="108">
        <v>541360.4</v>
      </c>
      <c r="AF108" s="108">
        <v>541360.4</v>
      </c>
      <c r="AG108" s="108">
        <v>551815.6</v>
      </c>
      <c r="AH108" s="108">
        <v>551815.6</v>
      </c>
      <c r="AI108" s="108">
        <v>634372.9</v>
      </c>
      <c r="AJ108" s="108">
        <v>686346.3</v>
      </c>
      <c r="AK108" s="108">
        <v>1399763.1</v>
      </c>
    </row>
    <row r="109" spans="1:37" s="85" customFormat="1" ht="12" x14ac:dyDescent="0.2">
      <c r="A109" s="77">
        <v>13121</v>
      </c>
      <c r="B109" s="28" t="s">
        <v>583</v>
      </c>
      <c r="C109" s="76"/>
      <c r="D109" s="108">
        <v>835962.5</v>
      </c>
      <c r="E109" s="108"/>
      <c r="F109" s="108">
        <v>379231.2</v>
      </c>
      <c r="G109" s="108">
        <v>76273.2</v>
      </c>
      <c r="H109" s="108">
        <v>380458.1</v>
      </c>
      <c r="I109" s="108"/>
      <c r="J109" s="108"/>
      <c r="K109" s="108"/>
      <c r="L109" s="108"/>
      <c r="M109" s="108"/>
      <c r="N109" s="108">
        <v>379231.2</v>
      </c>
      <c r="O109" s="108">
        <v>379231.2</v>
      </c>
      <c r="P109" s="108">
        <v>379231.2</v>
      </c>
      <c r="Q109" s="108">
        <v>455504.4</v>
      </c>
      <c r="R109" s="108">
        <v>543772.5</v>
      </c>
      <c r="S109" s="108">
        <v>599437.5</v>
      </c>
      <c r="T109" s="108">
        <v>835962.5</v>
      </c>
      <c r="U109" s="108">
        <v>1399763.1</v>
      </c>
      <c r="V109" s="108"/>
      <c r="W109" s="108">
        <v>541360.4</v>
      </c>
      <c r="X109" s="108">
        <v>10455.200000000001</v>
      </c>
      <c r="Y109" s="108">
        <v>847947.5</v>
      </c>
      <c r="Z109" s="108"/>
      <c r="AA109" s="108"/>
      <c r="AB109" s="108"/>
      <c r="AC109" s="108"/>
      <c r="AD109" s="108">
        <v>49983.199999999997</v>
      </c>
      <c r="AE109" s="108">
        <v>541360.4</v>
      </c>
      <c r="AF109" s="108">
        <v>541360.4</v>
      </c>
      <c r="AG109" s="108">
        <v>551815.6</v>
      </c>
      <c r="AH109" s="108">
        <v>551815.6</v>
      </c>
      <c r="AI109" s="108">
        <v>634372.9</v>
      </c>
      <c r="AJ109" s="108">
        <v>686346.3</v>
      </c>
      <c r="AK109" s="108">
        <v>1399763.1</v>
      </c>
    </row>
    <row r="110" spans="1:37" s="85" customFormat="1" ht="12" x14ac:dyDescent="0.2">
      <c r="A110" s="77">
        <v>133</v>
      </c>
      <c r="B110" s="28" t="s">
        <v>584</v>
      </c>
      <c r="C110" s="76"/>
      <c r="D110" s="108">
        <v>0</v>
      </c>
      <c r="E110" s="108">
        <v>0</v>
      </c>
      <c r="F110" s="108">
        <v>0</v>
      </c>
      <c r="G110" s="108">
        <v>0</v>
      </c>
      <c r="H110" s="108">
        <v>0</v>
      </c>
      <c r="I110" s="108">
        <v>0</v>
      </c>
      <c r="J110" s="108">
        <v>0</v>
      </c>
      <c r="K110" s="108">
        <v>0</v>
      </c>
      <c r="L110" s="108">
        <v>0</v>
      </c>
      <c r="M110" s="108">
        <v>0</v>
      </c>
      <c r="N110" s="108">
        <v>0</v>
      </c>
      <c r="O110" s="108">
        <v>0</v>
      </c>
      <c r="P110" s="108">
        <v>0</v>
      </c>
      <c r="Q110" s="108">
        <v>0</v>
      </c>
      <c r="R110" s="108">
        <v>0</v>
      </c>
      <c r="S110" s="108">
        <v>0</v>
      </c>
      <c r="T110" s="108">
        <v>0</v>
      </c>
      <c r="U110" s="108">
        <v>0</v>
      </c>
      <c r="V110" s="108">
        <v>0</v>
      </c>
      <c r="W110" s="108">
        <v>0</v>
      </c>
      <c r="X110" s="108">
        <v>0</v>
      </c>
      <c r="Y110" s="108">
        <v>0</v>
      </c>
      <c r="Z110" s="108">
        <v>0</v>
      </c>
      <c r="AA110" s="108">
        <v>0</v>
      </c>
      <c r="AB110" s="108">
        <v>0</v>
      </c>
      <c r="AC110" s="108">
        <v>0</v>
      </c>
      <c r="AD110" s="108">
        <v>0</v>
      </c>
      <c r="AE110" s="108">
        <v>0</v>
      </c>
      <c r="AF110" s="108">
        <v>0</v>
      </c>
      <c r="AG110" s="108">
        <v>0</v>
      </c>
      <c r="AH110" s="108">
        <v>0</v>
      </c>
      <c r="AI110" s="108">
        <v>0</v>
      </c>
      <c r="AJ110" s="108">
        <v>0</v>
      </c>
      <c r="AK110" s="108">
        <v>0</v>
      </c>
    </row>
    <row r="111" spans="1:37" s="85" customFormat="1" ht="12" x14ac:dyDescent="0.2">
      <c r="A111" s="77">
        <v>1331</v>
      </c>
      <c r="B111" s="28" t="s">
        <v>585</v>
      </c>
      <c r="C111" s="76"/>
      <c r="D111" s="108">
        <v>0</v>
      </c>
      <c r="E111" s="108">
        <v>0</v>
      </c>
      <c r="F111" s="108">
        <v>0</v>
      </c>
      <c r="G111" s="108">
        <v>0</v>
      </c>
      <c r="H111" s="108">
        <v>0</v>
      </c>
      <c r="I111" s="108">
        <v>0</v>
      </c>
      <c r="J111" s="108">
        <v>0</v>
      </c>
      <c r="K111" s="108">
        <v>0</v>
      </c>
      <c r="L111" s="108">
        <v>0</v>
      </c>
      <c r="M111" s="108">
        <v>0</v>
      </c>
      <c r="N111" s="108">
        <v>0</v>
      </c>
      <c r="O111" s="108">
        <v>0</v>
      </c>
      <c r="P111" s="108">
        <v>0</v>
      </c>
      <c r="Q111" s="108">
        <v>0</v>
      </c>
      <c r="R111" s="108">
        <v>0</v>
      </c>
      <c r="S111" s="108">
        <v>0</v>
      </c>
      <c r="T111" s="108">
        <v>0</v>
      </c>
      <c r="U111" s="108">
        <v>0</v>
      </c>
      <c r="V111" s="108">
        <v>0</v>
      </c>
      <c r="W111" s="108">
        <v>0</v>
      </c>
      <c r="X111" s="108">
        <v>0</v>
      </c>
      <c r="Y111" s="108">
        <v>0</v>
      </c>
      <c r="Z111" s="108">
        <v>0</v>
      </c>
      <c r="AA111" s="108">
        <v>0</v>
      </c>
      <c r="AB111" s="108">
        <v>0</v>
      </c>
      <c r="AC111" s="108">
        <v>0</v>
      </c>
      <c r="AD111" s="108">
        <v>0</v>
      </c>
      <c r="AE111" s="108">
        <v>0</v>
      </c>
      <c r="AF111" s="108">
        <v>0</v>
      </c>
      <c r="AG111" s="108">
        <v>0</v>
      </c>
      <c r="AH111" s="108">
        <v>0</v>
      </c>
      <c r="AI111" s="108">
        <v>0</v>
      </c>
      <c r="AJ111" s="108">
        <v>0</v>
      </c>
      <c r="AK111" s="108">
        <v>0</v>
      </c>
    </row>
    <row r="112" spans="1:37" s="85" customFormat="1" ht="12" x14ac:dyDescent="0.2">
      <c r="A112" s="77">
        <v>13311</v>
      </c>
      <c r="B112" s="28" t="s">
        <v>585</v>
      </c>
      <c r="C112" s="76"/>
      <c r="D112" s="108"/>
      <c r="E112" s="108"/>
      <c r="F112" s="108">
        <v>0</v>
      </c>
      <c r="G112" s="108">
        <v>0</v>
      </c>
      <c r="H112" s="108">
        <v>0</v>
      </c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  <c r="S112" s="108"/>
      <c r="T112" s="108"/>
      <c r="U112" s="108">
        <v>0</v>
      </c>
      <c r="V112" s="108"/>
      <c r="W112" s="108">
        <v>0</v>
      </c>
      <c r="X112" s="108">
        <v>0</v>
      </c>
      <c r="Y112" s="108">
        <v>0</v>
      </c>
      <c r="Z112" s="108"/>
      <c r="AA112" s="108"/>
      <c r="AB112" s="108"/>
      <c r="AC112" s="108"/>
      <c r="AD112" s="108"/>
      <c r="AE112" s="108"/>
      <c r="AF112" s="108"/>
      <c r="AG112" s="108"/>
      <c r="AH112" s="108"/>
      <c r="AI112" s="108"/>
      <c r="AJ112" s="108"/>
      <c r="AK112" s="108"/>
    </row>
    <row r="113" spans="1:37" s="85" customFormat="1" ht="12" x14ac:dyDescent="0.2">
      <c r="A113" s="77">
        <v>1332</v>
      </c>
      <c r="B113" s="28" t="s">
        <v>586</v>
      </c>
      <c r="C113" s="76"/>
      <c r="D113" s="108">
        <v>0</v>
      </c>
      <c r="E113" s="108">
        <v>0</v>
      </c>
      <c r="F113" s="108">
        <v>0</v>
      </c>
      <c r="G113" s="108">
        <v>0</v>
      </c>
      <c r="H113" s="108">
        <v>0</v>
      </c>
      <c r="I113" s="108">
        <v>0</v>
      </c>
      <c r="J113" s="108">
        <v>0</v>
      </c>
      <c r="K113" s="108">
        <v>0</v>
      </c>
      <c r="L113" s="108">
        <v>0</v>
      </c>
      <c r="M113" s="108">
        <v>0</v>
      </c>
      <c r="N113" s="108">
        <v>0</v>
      </c>
      <c r="O113" s="108">
        <v>0</v>
      </c>
      <c r="P113" s="108">
        <v>0</v>
      </c>
      <c r="Q113" s="108">
        <v>0</v>
      </c>
      <c r="R113" s="108">
        <v>0</v>
      </c>
      <c r="S113" s="108">
        <v>0</v>
      </c>
      <c r="T113" s="108">
        <v>0</v>
      </c>
      <c r="U113" s="108">
        <v>0</v>
      </c>
      <c r="V113" s="108">
        <v>0</v>
      </c>
      <c r="W113" s="108">
        <v>0</v>
      </c>
      <c r="X113" s="108">
        <v>0</v>
      </c>
      <c r="Y113" s="108">
        <v>0</v>
      </c>
      <c r="Z113" s="108">
        <v>0</v>
      </c>
      <c r="AA113" s="108">
        <v>0</v>
      </c>
      <c r="AB113" s="108">
        <v>0</v>
      </c>
      <c r="AC113" s="108">
        <v>0</v>
      </c>
      <c r="AD113" s="108">
        <v>0</v>
      </c>
      <c r="AE113" s="108">
        <v>0</v>
      </c>
      <c r="AF113" s="108">
        <v>0</v>
      </c>
      <c r="AG113" s="108">
        <v>0</v>
      </c>
      <c r="AH113" s="108">
        <v>0</v>
      </c>
      <c r="AI113" s="108">
        <v>0</v>
      </c>
      <c r="AJ113" s="108">
        <v>0</v>
      </c>
      <c r="AK113" s="108">
        <v>0</v>
      </c>
    </row>
    <row r="114" spans="1:37" s="85" customFormat="1" ht="12" x14ac:dyDescent="0.2">
      <c r="A114" s="77">
        <v>13321</v>
      </c>
      <c r="B114" s="28" t="s">
        <v>586</v>
      </c>
      <c r="C114" s="76"/>
      <c r="D114" s="108"/>
      <c r="E114" s="108"/>
      <c r="F114" s="108">
        <v>0</v>
      </c>
      <c r="G114" s="108">
        <v>0</v>
      </c>
      <c r="H114" s="108">
        <v>0</v>
      </c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  <c r="S114" s="108"/>
      <c r="T114" s="108"/>
      <c r="U114" s="108">
        <v>0</v>
      </c>
      <c r="V114" s="108"/>
      <c r="W114" s="108">
        <v>0</v>
      </c>
      <c r="X114" s="108">
        <v>0</v>
      </c>
      <c r="Y114" s="108">
        <v>0</v>
      </c>
      <c r="Z114" s="108"/>
      <c r="AA114" s="108"/>
      <c r="AB114" s="108"/>
      <c r="AC114" s="108"/>
      <c r="AD114" s="108"/>
      <c r="AE114" s="108"/>
      <c r="AF114" s="108"/>
      <c r="AG114" s="108"/>
      <c r="AH114" s="108"/>
      <c r="AI114" s="108"/>
      <c r="AJ114" s="108"/>
      <c r="AK114" s="108"/>
    </row>
    <row r="115" spans="1:37" s="97" customFormat="1" ht="12" x14ac:dyDescent="0.2">
      <c r="A115" s="98">
        <v>14</v>
      </c>
      <c r="B115" s="95" t="s">
        <v>587</v>
      </c>
      <c r="C115" s="96"/>
      <c r="D115" s="129">
        <v>7188829.7999999998</v>
      </c>
      <c r="E115" s="129">
        <v>979227.8</v>
      </c>
      <c r="F115" s="129">
        <v>1595560.6</v>
      </c>
      <c r="G115" s="129">
        <v>2115885.5</v>
      </c>
      <c r="H115" s="129">
        <v>2498155.9</v>
      </c>
      <c r="I115" s="129">
        <v>297833.90000000002</v>
      </c>
      <c r="J115" s="129">
        <v>582180.4</v>
      </c>
      <c r="K115" s="129">
        <v>979227.8</v>
      </c>
      <c r="L115" s="129">
        <v>1635734.6</v>
      </c>
      <c r="M115" s="129">
        <v>2089675.2</v>
      </c>
      <c r="N115" s="129">
        <v>2574788.4</v>
      </c>
      <c r="O115" s="129">
        <v>3024308.7</v>
      </c>
      <c r="P115" s="129">
        <v>3517645</v>
      </c>
      <c r="Q115" s="129">
        <v>4690673.9000000004</v>
      </c>
      <c r="R115" s="129">
        <v>5909971.9000000004</v>
      </c>
      <c r="S115" s="129">
        <v>6571451.2000000002</v>
      </c>
      <c r="T115" s="129">
        <v>7188829.7999999998</v>
      </c>
      <c r="U115" s="129">
        <v>8154750.2000000002</v>
      </c>
      <c r="V115" s="129">
        <v>1521034.9</v>
      </c>
      <c r="W115" s="129">
        <v>2483686.7000000002</v>
      </c>
      <c r="X115" s="129">
        <v>1941819.4</v>
      </c>
      <c r="Y115" s="129">
        <v>2208209.2000000002</v>
      </c>
      <c r="Z115" s="129">
        <v>398905</v>
      </c>
      <c r="AA115" s="129">
        <v>1114631.7</v>
      </c>
      <c r="AB115" s="129">
        <v>1521034.9</v>
      </c>
      <c r="AC115" s="129">
        <v>2851933.6</v>
      </c>
      <c r="AD115" s="129">
        <v>3498899.7</v>
      </c>
      <c r="AE115" s="129">
        <v>4004721.6</v>
      </c>
      <c r="AF115" s="129">
        <v>4658975.2</v>
      </c>
      <c r="AG115" s="129">
        <v>5751434.4000000004</v>
      </c>
      <c r="AH115" s="129">
        <v>5946541</v>
      </c>
      <c r="AI115" s="129">
        <v>6770717.9000000004</v>
      </c>
      <c r="AJ115" s="129">
        <v>7466908.2999999998</v>
      </c>
      <c r="AK115" s="129">
        <v>8154750.2000000002</v>
      </c>
    </row>
    <row r="116" spans="1:37" s="85" customFormat="1" ht="12" x14ac:dyDescent="0.2">
      <c r="A116" s="77">
        <v>141</v>
      </c>
      <c r="B116" s="28" t="s">
        <v>588</v>
      </c>
      <c r="C116" s="76"/>
      <c r="D116" s="108">
        <v>2603998.7000000002</v>
      </c>
      <c r="E116" s="108">
        <v>116272.3</v>
      </c>
      <c r="F116" s="108">
        <v>516284.7</v>
      </c>
      <c r="G116" s="108">
        <v>922600.5</v>
      </c>
      <c r="H116" s="108">
        <v>1048841.2</v>
      </c>
      <c r="I116" s="108">
        <v>46932</v>
      </c>
      <c r="J116" s="108">
        <v>58475.1</v>
      </c>
      <c r="K116" s="108">
        <v>116272.3</v>
      </c>
      <c r="L116" s="108">
        <v>471727.9</v>
      </c>
      <c r="M116" s="108">
        <v>539886.1</v>
      </c>
      <c r="N116" s="108">
        <v>632557</v>
      </c>
      <c r="O116" s="108">
        <v>721920.2</v>
      </c>
      <c r="P116" s="108">
        <v>837744.6</v>
      </c>
      <c r="Q116" s="108">
        <v>1555157.5</v>
      </c>
      <c r="R116" s="108">
        <v>2256792.7999999998</v>
      </c>
      <c r="S116" s="108">
        <v>2468620</v>
      </c>
      <c r="T116" s="108">
        <v>2603998.7000000002</v>
      </c>
      <c r="U116" s="108">
        <v>2756505.5</v>
      </c>
      <c r="V116" s="108">
        <v>512845.1</v>
      </c>
      <c r="W116" s="108">
        <v>1190888.8999999999</v>
      </c>
      <c r="X116" s="108">
        <v>550755.69999999995</v>
      </c>
      <c r="Y116" s="108">
        <v>502015.8</v>
      </c>
      <c r="Z116" s="108">
        <v>107316.7</v>
      </c>
      <c r="AA116" s="108">
        <v>467712.3</v>
      </c>
      <c r="AB116" s="108">
        <v>512845.1</v>
      </c>
      <c r="AC116" s="108">
        <v>1393549.5</v>
      </c>
      <c r="AD116" s="108">
        <v>1639663.6</v>
      </c>
      <c r="AE116" s="108">
        <v>1703734</v>
      </c>
      <c r="AF116" s="108">
        <v>1851811.2</v>
      </c>
      <c r="AG116" s="108">
        <v>2005740.4</v>
      </c>
      <c r="AH116" s="108">
        <v>2254489.7000000002</v>
      </c>
      <c r="AI116" s="108">
        <v>2448367.9</v>
      </c>
      <c r="AJ116" s="108">
        <v>2622981.4</v>
      </c>
      <c r="AK116" s="108">
        <v>2756505.5</v>
      </c>
    </row>
    <row r="117" spans="1:37" s="85" customFormat="1" ht="12" x14ac:dyDescent="0.2">
      <c r="A117" s="77">
        <v>1411</v>
      </c>
      <c r="B117" s="28" t="s">
        <v>589</v>
      </c>
      <c r="C117" s="76"/>
      <c r="D117" s="108">
        <v>430867.9</v>
      </c>
      <c r="E117" s="108">
        <v>55650.6</v>
      </c>
      <c r="F117" s="108">
        <v>138012.79999999999</v>
      </c>
      <c r="G117" s="108">
        <v>88811.5</v>
      </c>
      <c r="H117" s="108">
        <v>148393</v>
      </c>
      <c r="I117" s="108">
        <v>18855.599999999999</v>
      </c>
      <c r="J117" s="108">
        <v>19536.2</v>
      </c>
      <c r="K117" s="108">
        <v>55650.6</v>
      </c>
      <c r="L117" s="108">
        <v>97899</v>
      </c>
      <c r="M117" s="108">
        <v>134739.20000000001</v>
      </c>
      <c r="N117" s="108">
        <v>193663.4</v>
      </c>
      <c r="O117" s="108">
        <v>224367</v>
      </c>
      <c r="P117" s="108">
        <v>248806.8</v>
      </c>
      <c r="Q117" s="108">
        <v>282474.90000000002</v>
      </c>
      <c r="R117" s="108">
        <v>326001.09999999998</v>
      </c>
      <c r="S117" s="108">
        <v>398626</v>
      </c>
      <c r="T117" s="108">
        <v>430867.9</v>
      </c>
      <c r="U117" s="108">
        <v>576990.1</v>
      </c>
      <c r="V117" s="108">
        <v>76443.399999999994</v>
      </c>
      <c r="W117" s="108">
        <v>143766</v>
      </c>
      <c r="X117" s="108">
        <v>142059.79999999999</v>
      </c>
      <c r="Y117" s="108">
        <v>214720.9</v>
      </c>
      <c r="Z117" s="108">
        <v>32363.4</v>
      </c>
      <c r="AA117" s="108">
        <v>54394.400000000001</v>
      </c>
      <c r="AB117" s="108">
        <v>76443.399999999994</v>
      </c>
      <c r="AC117" s="108">
        <v>135644.1</v>
      </c>
      <c r="AD117" s="108">
        <v>186731</v>
      </c>
      <c r="AE117" s="108">
        <v>220209.4</v>
      </c>
      <c r="AF117" s="108">
        <v>312723.7</v>
      </c>
      <c r="AG117" s="108">
        <v>338653.7</v>
      </c>
      <c r="AH117" s="108">
        <v>362269.2</v>
      </c>
      <c r="AI117" s="108">
        <v>474231.7</v>
      </c>
      <c r="AJ117" s="108">
        <v>534011.5</v>
      </c>
      <c r="AK117" s="108">
        <v>576990.1</v>
      </c>
    </row>
    <row r="118" spans="1:37" s="85" customFormat="1" ht="12" x14ac:dyDescent="0.2">
      <c r="A118" s="77">
        <v>14111</v>
      </c>
      <c r="B118" s="28" t="s">
        <v>590</v>
      </c>
      <c r="C118" s="76"/>
      <c r="D118" s="108">
        <v>183992.7</v>
      </c>
      <c r="E118" s="108">
        <v>37906.9</v>
      </c>
      <c r="F118" s="108">
        <v>42343.3</v>
      </c>
      <c r="G118" s="108">
        <v>46761.2</v>
      </c>
      <c r="H118" s="108">
        <v>56981.3</v>
      </c>
      <c r="I118" s="108">
        <v>14569.4</v>
      </c>
      <c r="J118" s="108">
        <v>14143.9</v>
      </c>
      <c r="K118" s="108">
        <v>37906.9</v>
      </c>
      <c r="L118" s="108">
        <v>51587</v>
      </c>
      <c r="M118" s="108">
        <v>65043.8</v>
      </c>
      <c r="N118" s="108">
        <v>80250.2</v>
      </c>
      <c r="O118" s="108">
        <v>94992</v>
      </c>
      <c r="P118" s="108">
        <v>110506.6</v>
      </c>
      <c r="Q118" s="108">
        <v>127011.4</v>
      </c>
      <c r="R118" s="108">
        <v>142404.6</v>
      </c>
      <c r="S118" s="108">
        <v>157635.29999999999</v>
      </c>
      <c r="T118" s="108">
        <v>183992.7</v>
      </c>
      <c r="U118" s="108">
        <v>94355.4</v>
      </c>
      <c r="V118" s="108">
        <v>37314.6</v>
      </c>
      <c r="W118" s="108">
        <v>16233.7</v>
      </c>
      <c r="X118" s="108">
        <v>25284.3</v>
      </c>
      <c r="Y118" s="108">
        <v>15522.8</v>
      </c>
      <c r="Z118" s="108">
        <v>16384.400000000001</v>
      </c>
      <c r="AA118" s="108">
        <v>27361.3</v>
      </c>
      <c r="AB118" s="108">
        <v>37314.6</v>
      </c>
      <c r="AC118" s="108">
        <v>46067</v>
      </c>
      <c r="AD118" s="108">
        <v>53548.3</v>
      </c>
      <c r="AE118" s="108">
        <v>53548.3</v>
      </c>
      <c r="AF118" s="108">
        <v>66720.7</v>
      </c>
      <c r="AG118" s="108">
        <v>72555.199999999997</v>
      </c>
      <c r="AH118" s="108">
        <v>78832.600000000006</v>
      </c>
      <c r="AI118" s="108">
        <v>84509.4</v>
      </c>
      <c r="AJ118" s="108">
        <v>89829.3</v>
      </c>
      <c r="AK118" s="108">
        <v>94355.4</v>
      </c>
    </row>
    <row r="119" spans="1:37" s="85" customFormat="1" ht="24" x14ac:dyDescent="0.2">
      <c r="A119" s="77">
        <v>14111100</v>
      </c>
      <c r="B119" s="28" t="s">
        <v>591</v>
      </c>
      <c r="C119" s="76"/>
      <c r="D119" s="108">
        <v>162912.9</v>
      </c>
      <c r="E119" s="108">
        <v>38579.5</v>
      </c>
      <c r="F119" s="108">
        <v>42384.5</v>
      </c>
      <c r="G119" s="108">
        <v>47190.400000000001</v>
      </c>
      <c r="H119" s="108">
        <v>34758.5</v>
      </c>
      <c r="I119" s="108">
        <v>14320.1</v>
      </c>
      <c r="J119" s="108">
        <v>14320.1</v>
      </c>
      <c r="K119" s="108">
        <v>38579.5</v>
      </c>
      <c r="L119" s="108">
        <v>52261.3</v>
      </c>
      <c r="M119" s="108">
        <v>65739</v>
      </c>
      <c r="N119" s="108">
        <v>80964</v>
      </c>
      <c r="O119" s="108">
        <v>95762.5</v>
      </c>
      <c r="P119" s="108">
        <v>111273.7</v>
      </c>
      <c r="Q119" s="108">
        <v>128154.4</v>
      </c>
      <c r="R119" s="108">
        <v>145008.6</v>
      </c>
      <c r="S119" s="108">
        <v>160990.6</v>
      </c>
      <c r="T119" s="108">
        <v>162912.9</v>
      </c>
      <c r="U119" s="108">
        <v>94355.4</v>
      </c>
      <c r="V119" s="108">
        <v>37314.6</v>
      </c>
      <c r="W119" s="108">
        <v>16233.7</v>
      </c>
      <c r="X119" s="108">
        <v>25284.3</v>
      </c>
      <c r="Y119" s="108">
        <v>15522.8</v>
      </c>
      <c r="Z119" s="108">
        <v>16384.400000000001</v>
      </c>
      <c r="AA119" s="108">
        <v>27361.3</v>
      </c>
      <c r="AB119" s="108">
        <v>37314.6</v>
      </c>
      <c r="AC119" s="108">
        <v>46067</v>
      </c>
      <c r="AD119" s="108">
        <v>53548.3</v>
      </c>
      <c r="AE119" s="108">
        <v>53548.3</v>
      </c>
      <c r="AF119" s="108">
        <v>66720.7</v>
      </c>
      <c r="AG119" s="108">
        <v>72555.199999999997</v>
      </c>
      <c r="AH119" s="108">
        <v>78832.600000000006</v>
      </c>
      <c r="AI119" s="108">
        <v>84509.4</v>
      </c>
      <c r="AJ119" s="108">
        <v>89829.3</v>
      </c>
      <c r="AK119" s="108">
        <v>94355.4</v>
      </c>
    </row>
    <row r="120" spans="1:37" s="85" customFormat="1" ht="12" x14ac:dyDescent="0.2">
      <c r="A120" s="77">
        <v>14111200</v>
      </c>
      <c r="B120" s="28" t="s">
        <v>592</v>
      </c>
      <c r="C120" s="76"/>
      <c r="D120" s="108">
        <v>21079.8</v>
      </c>
      <c r="E120" s="108">
        <v>-672.6</v>
      </c>
      <c r="F120" s="108">
        <v>-41.2</v>
      </c>
      <c r="G120" s="108">
        <v>-429.2</v>
      </c>
      <c r="H120" s="108">
        <v>22222.799999999999</v>
      </c>
      <c r="I120" s="108">
        <v>249.3</v>
      </c>
      <c r="J120" s="108">
        <v>-176.2</v>
      </c>
      <c r="K120" s="108">
        <v>-672.6</v>
      </c>
      <c r="L120" s="108">
        <v>-674.3</v>
      </c>
      <c r="M120" s="108">
        <v>-695.2</v>
      </c>
      <c r="N120" s="108">
        <v>-713.8</v>
      </c>
      <c r="O120" s="108">
        <v>-770.5</v>
      </c>
      <c r="P120" s="108">
        <v>-767.1</v>
      </c>
      <c r="Q120" s="108">
        <v>-1143</v>
      </c>
      <c r="R120" s="108">
        <v>-2604</v>
      </c>
      <c r="S120" s="108">
        <v>-3355.3</v>
      </c>
      <c r="T120" s="108">
        <v>21079.8</v>
      </c>
      <c r="U120" s="108">
        <v>0</v>
      </c>
      <c r="V120" s="108"/>
      <c r="W120" s="108">
        <v>0</v>
      </c>
      <c r="X120" s="108">
        <v>0</v>
      </c>
      <c r="Y120" s="108">
        <v>0</v>
      </c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</row>
    <row r="121" spans="1:37" s="85" customFormat="1" ht="24" x14ac:dyDescent="0.2">
      <c r="A121" s="77">
        <v>14112</v>
      </c>
      <c r="B121" s="28" t="s">
        <v>593</v>
      </c>
      <c r="C121" s="76"/>
      <c r="D121" s="108">
        <v>246875.2</v>
      </c>
      <c r="E121" s="108">
        <v>17743.7</v>
      </c>
      <c r="F121" s="108">
        <v>95669.5</v>
      </c>
      <c r="G121" s="108">
        <v>42050.3</v>
      </c>
      <c r="H121" s="108">
        <v>91411.7</v>
      </c>
      <c r="I121" s="108">
        <v>4286.2</v>
      </c>
      <c r="J121" s="108">
        <v>5392.3</v>
      </c>
      <c r="K121" s="108">
        <v>17743.7</v>
      </c>
      <c r="L121" s="108">
        <v>46312</v>
      </c>
      <c r="M121" s="108">
        <v>69695.399999999994</v>
      </c>
      <c r="N121" s="108">
        <v>113413.2</v>
      </c>
      <c r="O121" s="108">
        <v>129375</v>
      </c>
      <c r="P121" s="108">
        <v>138300.20000000001</v>
      </c>
      <c r="Q121" s="108">
        <v>155463.5</v>
      </c>
      <c r="R121" s="108">
        <v>183596.5</v>
      </c>
      <c r="S121" s="108">
        <v>240990.7</v>
      </c>
      <c r="T121" s="108">
        <v>246875.2</v>
      </c>
      <c r="U121" s="108">
        <v>482634.7</v>
      </c>
      <c r="V121" s="108">
        <v>39128.800000000003</v>
      </c>
      <c r="W121" s="108">
        <v>127532.3</v>
      </c>
      <c r="X121" s="108">
        <v>116775.5</v>
      </c>
      <c r="Y121" s="108">
        <v>199198.1</v>
      </c>
      <c r="Z121" s="108">
        <v>15979</v>
      </c>
      <c r="AA121" s="108">
        <v>27033.1</v>
      </c>
      <c r="AB121" s="108">
        <v>39128.800000000003</v>
      </c>
      <c r="AC121" s="108">
        <v>89577.1</v>
      </c>
      <c r="AD121" s="108">
        <v>133182.70000000001</v>
      </c>
      <c r="AE121" s="108">
        <v>166661.1</v>
      </c>
      <c r="AF121" s="108">
        <v>246003</v>
      </c>
      <c r="AG121" s="108">
        <v>266098.5</v>
      </c>
      <c r="AH121" s="108">
        <v>283436.59999999998</v>
      </c>
      <c r="AI121" s="108">
        <v>389722.3</v>
      </c>
      <c r="AJ121" s="108">
        <v>444182.2</v>
      </c>
      <c r="AK121" s="108">
        <v>482634.7</v>
      </c>
    </row>
    <row r="122" spans="1:37" s="85" customFormat="1" ht="24" x14ac:dyDescent="0.2">
      <c r="A122" s="77">
        <v>14112100</v>
      </c>
      <c r="B122" s="28" t="s">
        <v>593</v>
      </c>
      <c r="C122" s="76"/>
      <c r="D122" s="108">
        <v>246875.2</v>
      </c>
      <c r="E122" s="108">
        <v>17743.7</v>
      </c>
      <c r="F122" s="108">
        <v>95669.5</v>
      </c>
      <c r="G122" s="108">
        <v>42050.3</v>
      </c>
      <c r="H122" s="108">
        <v>91411.7</v>
      </c>
      <c r="I122" s="108">
        <v>4286.2</v>
      </c>
      <c r="J122" s="108">
        <v>5392.3</v>
      </c>
      <c r="K122" s="108">
        <v>17743.7</v>
      </c>
      <c r="L122" s="108">
        <v>46312</v>
      </c>
      <c r="M122" s="108">
        <v>69695.399999999994</v>
      </c>
      <c r="N122" s="108">
        <v>113413.2</v>
      </c>
      <c r="O122" s="108">
        <v>129375</v>
      </c>
      <c r="P122" s="108">
        <v>138300.20000000001</v>
      </c>
      <c r="Q122" s="108">
        <v>155463.5</v>
      </c>
      <c r="R122" s="108">
        <v>183596.5</v>
      </c>
      <c r="S122" s="108">
        <v>240990.7</v>
      </c>
      <c r="T122" s="108">
        <v>246875.2</v>
      </c>
      <c r="U122" s="108">
        <v>482634.7</v>
      </c>
      <c r="V122" s="108">
        <v>39128.800000000003</v>
      </c>
      <c r="W122" s="108">
        <v>127532.3</v>
      </c>
      <c r="X122" s="108">
        <v>116775.5</v>
      </c>
      <c r="Y122" s="108">
        <v>199198.1</v>
      </c>
      <c r="Z122" s="108">
        <v>15979</v>
      </c>
      <c r="AA122" s="108">
        <v>27033.1</v>
      </c>
      <c r="AB122" s="108">
        <v>39128.800000000003</v>
      </c>
      <c r="AC122" s="108">
        <v>89577.1</v>
      </c>
      <c r="AD122" s="108">
        <v>133182.70000000001</v>
      </c>
      <c r="AE122" s="108">
        <v>166661.1</v>
      </c>
      <c r="AF122" s="108">
        <v>246003</v>
      </c>
      <c r="AG122" s="108">
        <v>266098.5</v>
      </c>
      <c r="AH122" s="108">
        <v>283436.59999999998</v>
      </c>
      <c r="AI122" s="108">
        <v>389722.3</v>
      </c>
      <c r="AJ122" s="108">
        <v>444182.2</v>
      </c>
      <c r="AK122" s="108">
        <v>482634.7</v>
      </c>
    </row>
    <row r="123" spans="1:37" s="85" customFormat="1" ht="12" x14ac:dyDescent="0.2">
      <c r="A123" s="77">
        <v>1412</v>
      </c>
      <c r="B123" s="28" t="s">
        <v>594</v>
      </c>
      <c r="C123" s="76"/>
      <c r="D123" s="108">
        <v>560368.69999999995</v>
      </c>
      <c r="E123" s="108">
        <v>24111.8</v>
      </c>
      <c r="F123" s="108">
        <v>320951.09999999998</v>
      </c>
      <c r="G123" s="108">
        <v>118522.1</v>
      </c>
      <c r="H123" s="108">
        <v>96783.7</v>
      </c>
      <c r="I123" s="108">
        <v>16159.7</v>
      </c>
      <c r="J123" s="108">
        <v>16678.900000000001</v>
      </c>
      <c r="K123" s="108">
        <v>24111.8</v>
      </c>
      <c r="L123" s="108">
        <v>316630.2</v>
      </c>
      <c r="M123" s="108">
        <v>328605</v>
      </c>
      <c r="N123" s="108">
        <v>345062.9</v>
      </c>
      <c r="O123" s="108">
        <v>376531.4</v>
      </c>
      <c r="P123" s="108">
        <v>447266.1</v>
      </c>
      <c r="Q123" s="108">
        <v>463585</v>
      </c>
      <c r="R123" s="108">
        <v>482720.6</v>
      </c>
      <c r="S123" s="108">
        <v>494933.4</v>
      </c>
      <c r="T123" s="108">
        <v>560368.69999999995</v>
      </c>
      <c r="U123" s="108">
        <v>1124561.8999999999</v>
      </c>
      <c r="V123" s="108">
        <v>37940.5</v>
      </c>
      <c r="W123" s="108">
        <v>804371.3</v>
      </c>
      <c r="X123" s="108">
        <v>140395</v>
      </c>
      <c r="Y123" s="108">
        <v>141855.1</v>
      </c>
      <c r="Z123" s="108">
        <v>37864.800000000003</v>
      </c>
      <c r="AA123" s="108">
        <v>37864.800000000003</v>
      </c>
      <c r="AB123" s="108">
        <v>37940.5</v>
      </c>
      <c r="AC123" s="108">
        <v>833060.6</v>
      </c>
      <c r="AD123" s="108">
        <v>842000.6</v>
      </c>
      <c r="AE123" s="108">
        <v>842311.8</v>
      </c>
      <c r="AF123" s="108">
        <v>868320.1</v>
      </c>
      <c r="AG123" s="108">
        <v>960065.3</v>
      </c>
      <c r="AH123" s="108">
        <v>982706.8</v>
      </c>
      <c r="AI123" s="108">
        <v>1014684.1</v>
      </c>
      <c r="AJ123" s="108">
        <v>1086649.2</v>
      </c>
      <c r="AK123" s="108">
        <v>1124561.8999999999</v>
      </c>
    </row>
    <row r="124" spans="1:37" s="85" customFormat="1" ht="12" x14ac:dyDescent="0.2">
      <c r="A124" s="77">
        <v>14121</v>
      </c>
      <c r="B124" s="28" t="s">
        <v>595</v>
      </c>
      <c r="C124" s="76"/>
      <c r="D124" s="108">
        <v>270786</v>
      </c>
      <c r="E124" s="108">
        <v>24111.8</v>
      </c>
      <c r="F124" s="108">
        <v>31368.400000000001</v>
      </c>
      <c r="G124" s="108">
        <v>118522.1</v>
      </c>
      <c r="H124" s="108">
        <v>96783.7</v>
      </c>
      <c r="I124" s="108">
        <v>16159.7</v>
      </c>
      <c r="J124" s="108">
        <v>16678.900000000001</v>
      </c>
      <c r="K124" s="108">
        <v>24111.8</v>
      </c>
      <c r="L124" s="108">
        <v>27047.5</v>
      </c>
      <c r="M124" s="108">
        <v>39022.300000000003</v>
      </c>
      <c r="N124" s="108">
        <v>55480.2</v>
      </c>
      <c r="O124" s="108">
        <v>86948.7</v>
      </c>
      <c r="P124" s="108">
        <v>157683.4</v>
      </c>
      <c r="Q124" s="108">
        <v>174002.3</v>
      </c>
      <c r="R124" s="108">
        <v>193137.9</v>
      </c>
      <c r="S124" s="108">
        <v>205350.7</v>
      </c>
      <c r="T124" s="108">
        <v>270786</v>
      </c>
      <c r="U124" s="108">
        <v>333965.3</v>
      </c>
      <c r="V124" s="108">
        <v>37940.5</v>
      </c>
      <c r="W124" s="108">
        <v>13774.7</v>
      </c>
      <c r="X124" s="108">
        <v>140395</v>
      </c>
      <c r="Y124" s="108">
        <v>141855.1</v>
      </c>
      <c r="Z124" s="108">
        <v>37864.800000000003</v>
      </c>
      <c r="AA124" s="108">
        <v>37864.800000000003</v>
      </c>
      <c r="AB124" s="108">
        <v>37940.5</v>
      </c>
      <c r="AC124" s="108">
        <v>42464</v>
      </c>
      <c r="AD124" s="108">
        <v>51404</v>
      </c>
      <c r="AE124" s="108">
        <v>51715.199999999997</v>
      </c>
      <c r="AF124" s="108">
        <v>77723.5</v>
      </c>
      <c r="AG124" s="108">
        <v>169468.7</v>
      </c>
      <c r="AH124" s="108">
        <v>192110.2</v>
      </c>
      <c r="AI124" s="108">
        <v>224087.5</v>
      </c>
      <c r="AJ124" s="108">
        <v>296052.59999999998</v>
      </c>
      <c r="AK124" s="108">
        <v>333965.3</v>
      </c>
    </row>
    <row r="125" spans="1:37" s="85" customFormat="1" ht="24" x14ac:dyDescent="0.2">
      <c r="A125" s="77">
        <v>14121100</v>
      </c>
      <c r="B125" s="28" t="s">
        <v>596</v>
      </c>
      <c r="C125" s="76"/>
      <c r="D125" s="108">
        <v>270786</v>
      </c>
      <c r="E125" s="108">
        <v>24111.8</v>
      </c>
      <c r="F125" s="108">
        <v>31368.400000000001</v>
      </c>
      <c r="G125" s="108">
        <v>118522.1</v>
      </c>
      <c r="H125" s="108">
        <v>96783.7</v>
      </c>
      <c r="I125" s="108">
        <v>16159.7</v>
      </c>
      <c r="J125" s="108">
        <v>16678.900000000001</v>
      </c>
      <c r="K125" s="108">
        <v>24111.8</v>
      </c>
      <c r="L125" s="108">
        <v>27047.5</v>
      </c>
      <c r="M125" s="108">
        <v>39022.300000000003</v>
      </c>
      <c r="N125" s="108">
        <v>55480.2</v>
      </c>
      <c r="O125" s="108">
        <v>86948.7</v>
      </c>
      <c r="P125" s="108">
        <v>157683.4</v>
      </c>
      <c r="Q125" s="108">
        <v>174002.3</v>
      </c>
      <c r="R125" s="108">
        <v>193137.9</v>
      </c>
      <c r="S125" s="108">
        <v>205350.7</v>
      </c>
      <c r="T125" s="108">
        <v>270786</v>
      </c>
      <c r="U125" s="108">
        <v>333965.3</v>
      </c>
      <c r="V125" s="108">
        <v>37940.5</v>
      </c>
      <c r="W125" s="108">
        <v>13774.7</v>
      </c>
      <c r="X125" s="108">
        <v>140395</v>
      </c>
      <c r="Y125" s="108">
        <v>141855.1</v>
      </c>
      <c r="Z125" s="108">
        <v>37864.800000000003</v>
      </c>
      <c r="AA125" s="108">
        <v>37864.800000000003</v>
      </c>
      <c r="AB125" s="108">
        <v>37940.5</v>
      </c>
      <c r="AC125" s="108">
        <v>42464</v>
      </c>
      <c r="AD125" s="108">
        <v>51404</v>
      </c>
      <c r="AE125" s="108">
        <v>51715.199999999997</v>
      </c>
      <c r="AF125" s="108">
        <v>77723.5</v>
      </c>
      <c r="AG125" s="108">
        <v>169468.7</v>
      </c>
      <c r="AH125" s="108">
        <v>192110.2</v>
      </c>
      <c r="AI125" s="108">
        <v>224087.5</v>
      </c>
      <c r="AJ125" s="108">
        <v>296052.59999999998</v>
      </c>
      <c r="AK125" s="108">
        <v>333965.3</v>
      </c>
    </row>
    <row r="126" spans="1:37" s="85" customFormat="1" ht="12" x14ac:dyDescent="0.2">
      <c r="A126" s="77">
        <v>14122</v>
      </c>
      <c r="B126" s="28" t="s">
        <v>597</v>
      </c>
      <c r="C126" s="76"/>
      <c r="D126" s="108">
        <v>289582.7</v>
      </c>
      <c r="E126" s="108">
        <v>0</v>
      </c>
      <c r="F126" s="108">
        <v>289582.7</v>
      </c>
      <c r="G126" s="108">
        <v>0</v>
      </c>
      <c r="H126" s="108">
        <v>0</v>
      </c>
      <c r="I126" s="108">
        <v>0</v>
      </c>
      <c r="J126" s="108">
        <v>0</v>
      </c>
      <c r="K126" s="108">
        <v>0</v>
      </c>
      <c r="L126" s="108">
        <v>289582.7</v>
      </c>
      <c r="M126" s="108">
        <v>289582.7</v>
      </c>
      <c r="N126" s="108">
        <v>289582.7</v>
      </c>
      <c r="O126" s="108">
        <v>289582.7</v>
      </c>
      <c r="P126" s="108">
        <v>289582.7</v>
      </c>
      <c r="Q126" s="108">
        <v>289582.7</v>
      </c>
      <c r="R126" s="108">
        <v>289582.7</v>
      </c>
      <c r="S126" s="108">
        <v>289582.7</v>
      </c>
      <c r="T126" s="108">
        <v>289582.7</v>
      </c>
      <c r="U126" s="108">
        <v>790596.6</v>
      </c>
      <c r="V126" s="108">
        <v>0</v>
      </c>
      <c r="W126" s="108">
        <v>790596.6</v>
      </c>
      <c r="X126" s="108">
        <v>0</v>
      </c>
      <c r="Y126" s="108">
        <v>0</v>
      </c>
      <c r="Z126" s="108">
        <v>0</v>
      </c>
      <c r="AA126" s="108">
        <v>0</v>
      </c>
      <c r="AB126" s="108">
        <v>0</v>
      </c>
      <c r="AC126" s="108">
        <v>790596.6</v>
      </c>
      <c r="AD126" s="108">
        <v>790596.6</v>
      </c>
      <c r="AE126" s="108">
        <v>790596.6</v>
      </c>
      <c r="AF126" s="108">
        <v>790596.6</v>
      </c>
      <c r="AG126" s="108">
        <v>790596.6</v>
      </c>
      <c r="AH126" s="108">
        <v>790596.6</v>
      </c>
      <c r="AI126" s="108">
        <v>790596.6</v>
      </c>
      <c r="AJ126" s="108">
        <v>790596.6</v>
      </c>
      <c r="AK126" s="108">
        <v>790596.6</v>
      </c>
    </row>
    <row r="127" spans="1:37" s="85" customFormat="1" ht="24" x14ac:dyDescent="0.2">
      <c r="A127" s="77">
        <v>14122100</v>
      </c>
      <c r="B127" s="28" t="s">
        <v>598</v>
      </c>
      <c r="C127" s="76"/>
      <c r="D127" s="108">
        <v>289582.7</v>
      </c>
      <c r="E127" s="108"/>
      <c r="F127" s="108">
        <v>289582.7</v>
      </c>
      <c r="G127" s="108">
        <v>0</v>
      </c>
      <c r="H127" s="108">
        <v>0</v>
      </c>
      <c r="I127" s="108"/>
      <c r="J127" s="108"/>
      <c r="K127" s="108"/>
      <c r="L127" s="108">
        <v>289582.7</v>
      </c>
      <c r="M127" s="108">
        <v>289582.7</v>
      </c>
      <c r="N127" s="108">
        <v>289582.7</v>
      </c>
      <c r="O127" s="108">
        <v>289582.7</v>
      </c>
      <c r="P127" s="108">
        <v>289582.7</v>
      </c>
      <c r="Q127" s="108">
        <v>289582.7</v>
      </c>
      <c r="R127" s="108">
        <v>289582.7</v>
      </c>
      <c r="S127" s="108">
        <v>289582.7</v>
      </c>
      <c r="T127" s="108">
        <v>289582.7</v>
      </c>
      <c r="U127" s="108">
        <v>790596.6</v>
      </c>
      <c r="V127" s="108"/>
      <c r="W127" s="108">
        <v>790596.6</v>
      </c>
      <c r="X127" s="108">
        <v>0</v>
      </c>
      <c r="Y127" s="108">
        <v>0</v>
      </c>
      <c r="Z127" s="108"/>
      <c r="AA127" s="108"/>
      <c r="AB127" s="108"/>
      <c r="AC127" s="108">
        <v>790596.6</v>
      </c>
      <c r="AD127" s="108">
        <v>790596.6</v>
      </c>
      <c r="AE127" s="108">
        <v>790596.6</v>
      </c>
      <c r="AF127" s="108">
        <v>790596.6</v>
      </c>
      <c r="AG127" s="108">
        <v>790596.6</v>
      </c>
      <c r="AH127" s="108">
        <v>790596.6</v>
      </c>
      <c r="AI127" s="108">
        <v>790596.6</v>
      </c>
      <c r="AJ127" s="108">
        <v>790596.6</v>
      </c>
      <c r="AK127" s="108">
        <v>790596.6</v>
      </c>
    </row>
    <row r="128" spans="1:37" s="85" customFormat="1" ht="12" x14ac:dyDescent="0.2">
      <c r="A128" s="77">
        <v>1415</v>
      </c>
      <c r="B128" s="28" t="s">
        <v>599</v>
      </c>
      <c r="C128" s="76"/>
      <c r="D128" s="108">
        <v>1612762.1</v>
      </c>
      <c r="E128" s="108">
        <v>36509.9</v>
      </c>
      <c r="F128" s="108">
        <v>57320.800000000003</v>
      </c>
      <c r="G128" s="108">
        <v>715266.9</v>
      </c>
      <c r="H128" s="108">
        <v>803664.5</v>
      </c>
      <c r="I128" s="108">
        <v>11916.7</v>
      </c>
      <c r="J128" s="108">
        <v>22260</v>
      </c>
      <c r="K128" s="108">
        <v>36509.9</v>
      </c>
      <c r="L128" s="108">
        <v>57198.7</v>
      </c>
      <c r="M128" s="108">
        <v>76541.899999999994</v>
      </c>
      <c r="N128" s="108">
        <v>93830.7</v>
      </c>
      <c r="O128" s="108">
        <v>121021.8</v>
      </c>
      <c r="P128" s="108">
        <v>141671.70000000001</v>
      </c>
      <c r="Q128" s="108">
        <v>809097.6</v>
      </c>
      <c r="R128" s="108">
        <v>1448071.1</v>
      </c>
      <c r="S128" s="108">
        <v>1575060.6</v>
      </c>
      <c r="T128" s="108">
        <v>1612762.1</v>
      </c>
      <c r="U128" s="108">
        <v>1054953.5</v>
      </c>
      <c r="V128" s="108">
        <v>398461.2</v>
      </c>
      <c r="W128" s="108">
        <v>242751.6</v>
      </c>
      <c r="X128" s="108">
        <v>268300.90000000002</v>
      </c>
      <c r="Y128" s="108">
        <v>145439.79999999999</v>
      </c>
      <c r="Z128" s="108">
        <v>37088.5</v>
      </c>
      <c r="AA128" s="108">
        <v>375453.1</v>
      </c>
      <c r="AB128" s="108">
        <v>398461.2</v>
      </c>
      <c r="AC128" s="108">
        <v>424844.79999999999</v>
      </c>
      <c r="AD128" s="108">
        <v>610932</v>
      </c>
      <c r="AE128" s="108">
        <v>641212.80000000005</v>
      </c>
      <c r="AF128" s="108">
        <v>670767.4</v>
      </c>
      <c r="AG128" s="108">
        <v>707021.4</v>
      </c>
      <c r="AH128" s="108">
        <v>909513.7</v>
      </c>
      <c r="AI128" s="108">
        <v>959452.1</v>
      </c>
      <c r="AJ128" s="108">
        <v>1002320.7</v>
      </c>
      <c r="AK128" s="108">
        <v>1054953.5</v>
      </c>
    </row>
    <row r="129" spans="1:37" s="85" customFormat="1" ht="24" x14ac:dyDescent="0.2">
      <c r="A129" s="77">
        <v>14151</v>
      </c>
      <c r="B129" s="28" t="s">
        <v>600</v>
      </c>
      <c r="C129" s="76"/>
      <c r="D129" s="108">
        <v>698598</v>
      </c>
      <c r="E129" s="108">
        <v>0</v>
      </c>
      <c r="F129" s="108">
        <v>0</v>
      </c>
      <c r="G129" s="108">
        <v>0</v>
      </c>
      <c r="H129" s="108">
        <v>698598</v>
      </c>
      <c r="I129" s="108">
        <v>0</v>
      </c>
      <c r="J129" s="108">
        <v>0</v>
      </c>
      <c r="K129" s="108">
        <v>0</v>
      </c>
      <c r="L129" s="108">
        <v>0</v>
      </c>
      <c r="M129" s="108">
        <v>0</v>
      </c>
      <c r="N129" s="108">
        <v>0</v>
      </c>
      <c r="O129" s="108">
        <v>0</v>
      </c>
      <c r="P129" s="108">
        <v>0</v>
      </c>
      <c r="Q129" s="108">
        <v>0</v>
      </c>
      <c r="R129" s="108">
        <v>603000</v>
      </c>
      <c r="S129" s="108">
        <v>698598</v>
      </c>
      <c r="T129" s="108">
        <v>698598</v>
      </c>
      <c r="U129" s="108">
        <v>0</v>
      </c>
      <c r="V129" s="108">
        <v>0</v>
      </c>
      <c r="W129" s="108">
        <v>0</v>
      </c>
      <c r="X129" s="108">
        <v>0</v>
      </c>
      <c r="Y129" s="108">
        <v>0</v>
      </c>
      <c r="Z129" s="108">
        <v>0</v>
      </c>
      <c r="AA129" s="108">
        <v>0</v>
      </c>
      <c r="AB129" s="108">
        <v>0</v>
      </c>
      <c r="AC129" s="108">
        <v>0</v>
      </c>
      <c r="AD129" s="108">
        <v>0</v>
      </c>
      <c r="AE129" s="108">
        <v>0</v>
      </c>
      <c r="AF129" s="108">
        <v>0</v>
      </c>
      <c r="AG129" s="108">
        <v>0</v>
      </c>
      <c r="AH129" s="108">
        <v>0</v>
      </c>
      <c r="AI129" s="108">
        <v>0</v>
      </c>
      <c r="AJ129" s="108">
        <v>0</v>
      </c>
      <c r="AK129" s="108">
        <v>0</v>
      </c>
    </row>
    <row r="130" spans="1:37" s="85" customFormat="1" ht="24" x14ac:dyDescent="0.2">
      <c r="A130" s="77">
        <v>14151100</v>
      </c>
      <c r="B130" s="28" t="s">
        <v>600</v>
      </c>
      <c r="C130" s="76"/>
      <c r="D130" s="108">
        <v>698598</v>
      </c>
      <c r="E130" s="108"/>
      <c r="F130" s="108">
        <v>0</v>
      </c>
      <c r="G130" s="108">
        <v>0</v>
      </c>
      <c r="H130" s="108">
        <v>698598</v>
      </c>
      <c r="I130" s="108"/>
      <c r="J130" s="108"/>
      <c r="K130" s="108"/>
      <c r="L130" s="108"/>
      <c r="M130" s="108"/>
      <c r="N130" s="108"/>
      <c r="O130" s="108"/>
      <c r="P130" s="108"/>
      <c r="Q130" s="108"/>
      <c r="R130" s="108">
        <v>603000</v>
      </c>
      <c r="S130" s="108">
        <v>698598</v>
      </c>
      <c r="T130" s="108">
        <v>698598</v>
      </c>
      <c r="U130" s="108">
        <v>0</v>
      </c>
      <c r="V130" s="108"/>
      <c r="W130" s="108">
        <v>0</v>
      </c>
      <c r="X130" s="108">
        <v>0</v>
      </c>
      <c r="Y130" s="108">
        <v>0</v>
      </c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</row>
    <row r="131" spans="1:37" s="85" customFormat="1" ht="12" x14ac:dyDescent="0.2">
      <c r="A131" s="77">
        <v>14152</v>
      </c>
      <c r="B131" s="28" t="s">
        <v>601</v>
      </c>
      <c r="C131" s="76"/>
      <c r="D131" s="108">
        <v>875204</v>
      </c>
      <c r="E131" s="108">
        <v>30611.5</v>
      </c>
      <c r="F131" s="108">
        <v>47801.7</v>
      </c>
      <c r="G131" s="108">
        <v>706633.6</v>
      </c>
      <c r="H131" s="108">
        <v>90157.2</v>
      </c>
      <c r="I131" s="108">
        <v>10138.200000000001</v>
      </c>
      <c r="J131" s="108">
        <v>18944.599999999999</v>
      </c>
      <c r="K131" s="108">
        <v>30611.5</v>
      </c>
      <c r="L131" s="108">
        <v>49123.6</v>
      </c>
      <c r="M131" s="108">
        <v>64914.7</v>
      </c>
      <c r="N131" s="108">
        <v>78413.2</v>
      </c>
      <c r="O131" s="108">
        <v>103038.8</v>
      </c>
      <c r="P131" s="108">
        <v>121247.1</v>
      </c>
      <c r="Q131" s="108">
        <v>785046.8</v>
      </c>
      <c r="R131" s="108">
        <v>815886.4</v>
      </c>
      <c r="S131" s="108">
        <v>840669.1</v>
      </c>
      <c r="T131" s="108">
        <v>875204</v>
      </c>
      <c r="U131" s="108">
        <v>989791.7</v>
      </c>
      <c r="V131" s="108">
        <v>385369.7</v>
      </c>
      <c r="W131" s="108">
        <v>227674.1</v>
      </c>
      <c r="X131" s="108">
        <v>254930.3</v>
      </c>
      <c r="Y131" s="108">
        <v>121817.60000000001</v>
      </c>
      <c r="Z131" s="108">
        <v>33611.599999999999</v>
      </c>
      <c r="AA131" s="108">
        <v>367402.2</v>
      </c>
      <c r="AB131" s="108">
        <v>385369.7</v>
      </c>
      <c r="AC131" s="108">
        <v>407765.9</v>
      </c>
      <c r="AD131" s="108">
        <v>588062.4</v>
      </c>
      <c r="AE131" s="108">
        <v>613043.80000000005</v>
      </c>
      <c r="AF131" s="108">
        <v>640182.69999999995</v>
      </c>
      <c r="AG131" s="108">
        <v>670325.6</v>
      </c>
      <c r="AH131" s="108">
        <v>867974.1</v>
      </c>
      <c r="AI131" s="108">
        <v>910374.1</v>
      </c>
      <c r="AJ131" s="108">
        <v>944711.7</v>
      </c>
      <c r="AK131" s="108">
        <v>989791.7</v>
      </c>
    </row>
    <row r="132" spans="1:37" s="85" customFormat="1" ht="12" x14ac:dyDescent="0.2">
      <c r="A132" s="77">
        <v>14152100</v>
      </c>
      <c r="B132" s="28" t="s">
        <v>602</v>
      </c>
      <c r="C132" s="76"/>
      <c r="D132" s="108">
        <v>122702.2</v>
      </c>
      <c r="E132" s="108">
        <v>15686.4</v>
      </c>
      <c r="F132" s="108">
        <v>31626.1</v>
      </c>
      <c r="G132" s="108">
        <v>29958.3</v>
      </c>
      <c r="H132" s="108">
        <v>45431.4</v>
      </c>
      <c r="I132" s="108">
        <v>6501.5</v>
      </c>
      <c r="J132" s="108">
        <v>11701.4</v>
      </c>
      <c r="K132" s="108">
        <v>15686.4</v>
      </c>
      <c r="L132" s="108">
        <v>28941.1</v>
      </c>
      <c r="M132" s="108">
        <v>39298.9</v>
      </c>
      <c r="N132" s="108">
        <v>47312.5</v>
      </c>
      <c r="O132" s="108">
        <v>61426.1</v>
      </c>
      <c r="P132" s="108">
        <v>68831</v>
      </c>
      <c r="Q132" s="108">
        <v>77270.8</v>
      </c>
      <c r="R132" s="108">
        <v>94645.8</v>
      </c>
      <c r="S132" s="108">
        <v>104707.8</v>
      </c>
      <c r="T132" s="108">
        <v>122702.2</v>
      </c>
      <c r="U132" s="108">
        <v>219597.9</v>
      </c>
      <c r="V132" s="108">
        <v>44857.599999999999</v>
      </c>
      <c r="W132" s="108">
        <v>47944</v>
      </c>
      <c r="X132" s="108">
        <v>58494.1</v>
      </c>
      <c r="Y132" s="108">
        <v>68302.2</v>
      </c>
      <c r="Z132" s="108">
        <v>27281.1</v>
      </c>
      <c r="AA132" s="108">
        <v>36359.599999999999</v>
      </c>
      <c r="AB132" s="108">
        <v>44857.599999999999</v>
      </c>
      <c r="AC132" s="108">
        <v>59246.8</v>
      </c>
      <c r="AD132" s="108">
        <v>75318.7</v>
      </c>
      <c r="AE132" s="108">
        <v>92801.600000000006</v>
      </c>
      <c r="AF132" s="108">
        <v>110201.5</v>
      </c>
      <c r="AG132" s="108">
        <v>128844.6</v>
      </c>
      <c r="AH132" s="108">
        <v>151295.70000000001</v>
      </c>
      <c r="AI132" s="108">
        <v>176477.8</v>
      </c>
      <c r="AJ132" s="108">
        <v>193901.7</v>
      </c>
      <c r="AK132" s="108">
        <v>219597.9</v>
      </c>
    </row>
    <row r="133" spans="1:37" s="85" customFormat="1" ht="24" x14ac:dyDescent="0.2">
      <c r="A133" s="77">
        <v>14152200</v>
      </c>
      <c r="B133" s="28" t="s">
        <v>603</v>
      </c>
      <c r="C133" s="76"/>
      <c r="D133" s="108">
        <v>110702.7</v>
      </c>
      <c r="E133" s="108">
        <v>14925.1</v>
      </c>
      <c r="F133" s="108">
        <v>16175.6</v>
      </c>
      <c r="G133" s="108">
        <v>34820</v>
      </c>
      <c r="H133" s="108">
        <v>44782</v>
      </c>
      <c r="I133" s="108">
        <v>3636.7</v>
      </c>
      <c r="J133" s="108">
        <v>7243.2</v>
      </c>
      <c r="K133" s="108">
        <v>14925.1</v>
      </c>
      <c r="L133" s="108">
        <v>20182.5</v>
      </c>
      <c r="M133" s="108">
        <v>25615.8</v>
      </c>
      <c r="N133" s="108">
        <v>31100.7</v>
      </c>
      <c r="O133" s="108">
        <v>41612.699999999997</v>
      </c>
      <c r="P133" s="108">
        <v>52413.1</v>
      </c>
      <c r="Q133" s="108">
        <v>65920.7</v>
      </c>
      <c r="R133" s="108">
        <v>79385.3</v>
      </c>
      <c r="S133" s="108">
        <v>94106</v>
      </c>
      <c r="T133" s="108">
        <v>110702.7</v>
      </c>
      <c r="U133" s="108">
        <v>136338.20000000001</v>
      </c>
      <c r="V133" s="108">
        <v>24273.4</v>
      </c>
      <c r="W133" s="108">
        <v>21724.7</v>
      </c>
      <c r="X133" s="108">
        <v>36828.5</v>
      </c>
      <c r="Y133" s="108">
        <v>53511.6</v>
      </c>
      <c r="Z133" s="108">
        <v>6330.5</v>
      </c>
      <c r="AA133" s="108">
        <v>14795.2</v>
      </c>
      <c r="AB133" s="108">
        <v>24273.4</v>
      </c>
      <c r="AC133" s="108">
        <v>32271.1</v>
      </c>
      <c r="AD133" s="108">
        <v>38502</v>
      </c>
      <c r="AE133" s="108">
        <v>45998.1</v>
      </c>
      <c r="AF133" s="108">
        <v>55734.1</v>
      </c>
      <c r="AG133" s="108">
        <v>67233.3</v>
      </c>
      <c r="AH133" s="108">
        <v>82826.600000000006</v>
      </c>
      <c r="AI133" s="108">
        <v>100044.3</v>
      </c>
      <c r="AJ133" s="108">
        <v>116958</v>
      </c>
      <c r="AK133" s="108">
        <v>136338.20000000001</v>
      </c>
    </row>
    <row r="134" spans="1:37" s="85" customFormat="1" ht="12" x14ac:dyDescent="0.2">
      <c r="A134" s="77">
        <v>14152300</v>
      </c>
      <c r="B134" s="28" t="s">
        <v>604</v>
      </c>
      <c r="C134" s="76"/>
      <c r="D134" s="108"/>
      <c r="E134" s="108"/>
      <c r="F134" s="108">
        <v>0</v>
      </c>
      <c r="G134" s="108">
        <v>0</v>
      </c>
      <c r="H134" s="108">
        <v>0</v>
      </c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>
        <v>3.6</v>
      </c>
      <c r="V134" s="108"/>
      <c r="W134" s="108">
        <v>0.6</v>
      </c>
      <c r="X134" s="108">
        <v>3</v>
      </c>
      <c r="Y134" s="108">
        <v>0</v>
      </c>
      <c r="Z134" s="108"/>
      <c r="AA134" s="108"/>
      <c r="AB134" s="108"/>
      <c r="AC134" s="108">
        <v>0.6</v>
      </c>
      <c r="AD134" s="108">
        <v>0.6</v>
      </c>
      <c r="AE134" s="108">
        <v>0.6</v>
      </c>
      <c r="AF134" s="108">
        <v>3.6</v>
      </c>
      <c r="AG134" s="108">
        <v>3.6</v>
      </c>
      <c r="AH134" s="108">
        <v>3.6</v>
      </c>
      <c r="AI134" s="108">
        <v>3.6</v>
      </c>
      <c r="AJ134" s="108">
        <v>3.6</v>
      </c>
      <c r="AK134" s="108">
        <v>3.6</v>
      </c>
    </row>
    <row r="135" spans="1:37" s="85" customFormat="1" ht="12" x14ac:dyDescent="0.2">
      <c r="A135" s="77">
        <v>14152400</v>
      </c>
      <c r="B135" s="28" t="s">
        <v>605</v>
      </c>
      <c r="C135" s="76"/>
      <c r="D135" s="108">
        <v>12.2</v>
      </c>
      <c r="E135" s="108"/>
      <c r="F135" s="108">
        <v>0</v>
      </c>
      <c r="G135" s="108">
        <v>4</v>
      </c>
      <c r="H135" s="108">
        <v>8.1999999999999993</v>
      </c>
      <c r="I135" s="108"/>
      <c r="J135" s="108"/>
      <c r="K135" s="108"/>
      <c r="L135" s="108"/>
      <c r="M135" s="108"/>
      <c r="N135" s="108"/>
      <c r="O135" s="108"/>
      <c r="P135" s="108">
        <v>3</v>
      </c>
      <c r="Q135" s="108">
        <v>4</v>
      </c>
      <c r="R135" s="108">
        <v>4</v>
      </c>
      <c r="S135" s="108">
        <v>4</v>
      </c>
      <c r="T135" s="108">
        <v>12.2</v>
      </c>
      <c r="U135" s="108">
        <v>10.9</v>
      </c>
      <c r="V135" s="108">
        <v>-6.3</v>
      </c>
      <c r="W135" s="108">
        <v>11.1</v>
      </c>
      <c r="X135" s="108">
        <v>2.2999999999999998</v>
      </c>
      <c r="Y135" s="108">
        <v>3.8</v>
      </c>
      <c r="Z135" s="108"/>
      <c r="AA135" s="108">
        <v>2.4</v>
      </c>
      <c r="AB135" s="108">
        <v>-6.3</v>
      </c>
      <c r="AC135" s="108">
        <v>2.4</v>
      </c>
      <c r="AD135" s="108">
        <v>2.4</v>
      </c>
      <c r="AE135" s="108">
        <v>4.8</v>
      </c>
      <c r="AF135" s="108">
        <v>4.8</v>
      </c>
      <c r="AG135" s="108">
        <v>5.4</v>
      </c>
      <c r="AH135" s="108">
        <v>7.1</v>
      </c>
      <c r="AI135" s="108">
        <v>7.3</v>
      </c>
      <c r="AJ135" s="108">
        <v>7.3</v>
      </c>
      <c r="AK135" s="108">
        <v>10.9</v>
      </c>
    </row>
    <row r="136" spans="1:37" s="85" customFormat="1" ht="24" x14ac:dyDescent="0.2">
      <c r="A136" s="77">
        <v>14152900</v>
      </c>
      <c r="B136" s="28" t="s">
        <v>606</v>
      </c>
      <c r="C136" s="76"/>
      <c r="D136" s="108">
        <v>641786.9</v>
      </c>
      <c r="E136" s="108"/>
      <c r="F136" s="108">
        <v>0</v>
      </c>
      <c r="G136" s="108">
        <v>641851.30000000005</v>
      </c>
      <c r="H136" s="108">
        <v>-64.400000000000006</v>
      </c>
      <c r="I136" s="108"/>
      <c r="J136" s="108"/>
      <c r="K136" s="108"/>
      <c r="L136" s="108"/>
      <c r="M136" s="108"/>
      <c r="N136" s="108"/>
      <c r="O136" s="108"/>
      <c r="P136" s="108"/>
      <c r="Q136" s="108">
        <v>641851.30000000005</v>
      </c>
      <c r="R136" s="108">
        <v>641851.30000000005</v>
      </c>
      <c r="S136" s="108">
        <v>641851.30000000005</v>
      </c>
      <c r="T136" s="108">
        <v>641786.9</v>
      </c>
      <c r="U136" s="108">
        <v>633841.1</v>
      </c>
      <c r="V136" s="108">
        <v>316245</v>
      </c>
      <c r="W136" s="108">
        <v>157993.70000000001</v>
      </c>
      <c r="X136" s="108">
        <v>159602.4</v>
      </c>
      <c r="Y136" s="108">
        <v>0</v>
      </c>
      <c r="Z136" s="108"/>
      <c r="AA136" s="108">
        <v>316245</v>
      </c>
      <c r="AB136" s="108">
        <v>316245</v>
      </c>
      <c r="AC136" s="108">
        <v>316245</v>
      </c>
      <c r="AD136" s="108">
        <v>474238.7</v>
      </c>
      <c r="AE136" s="108">
        <v>474238.7</v>
      </c>
      <c r="AF136" s="108">
        <v>474238.7</v>
      </c>
      <c r="AG136" s="108">
        <v>474238.7</v>
      </c>
      <c r="AH136" s="108">
        <v>633841.1</v>
      </c>
      <c r="AI136" s="108">
        <v>633841.1</v>
      </c>
      <c r="AJ136" s="108">
        <v>633841.1</v>
      </c>
      <c r="AK136" s="108">
        <v>633841.1</v>
      </c>
    </row>
    <row r="137" spans="1:37" s="85" customFormat="1" ht="36" x14ac:dyDescent="0.2">
      <c r="A137" s="77">
        <v>14153</v>
      </c>
      <c r="B137" s="28" t="s">
        <v>607</v>
      </c>
      <c r="C137" s="76"/>
      <c r="D137" s="108">
        <v>38960.1</v>
      </c>
      <c r="E137" s="108">
        <v>5898.4</v>
      </c>
      <c r="F137" s="108">
        <v>9519.1</v>
      </c>
      <c r="G137" s="108">
        <v>8633.2999999999993</v>
      </c>
      <c r="H137" s="108">
        <v>14909.3</v>
      </c>
      <c r="I137" s="108">
        <v>1778.5</v>
      </c>
      <c r="J137" s="108">
        <v>3315.4</v>
      </c>
      <c r="K137" s="108">
        <v>5898.4</v>
      </c>
      <c r="L137" s="108">
        <v>8075.1</v>
      </c>
      <c r="M137" s="108">
        <v>11627.2</v>
      </c>
      <c r="N137" s="108">
        <v>15417.5</v>
      </c>
      <c r="O137" s="108">
        <v>17983</v>
      </c>
      <c r="P137" s="108">
        <v>20424.599999999999</v>
      </c>
      <c r="Q137" s="108">
        <v>24050.799999999999</v>
      </c>
      <c r="R137" s="108">
        <v>29184.7</v>
      </c>
      <c r="S137" s="108">
        <v>35793.5</v>
      </c>
      <c r="T137" s="108">
        <v>38960.1</v>
      </c>
      <c r="U137" s="108">
        <v>65161.8</v>
      </c>
      <c r="V137" s="108">
        <v>13091.5</v>
      </c>
      <c r="W137" s="108">
        <v>15077.5</v>
      </c>
      <c r="X137" s="108">
        <v>13370.6</v>
      </c>
      <c r="Y137" s="108">
        <v>23622.2</v>
      </c>
      <c r="Z137" s="108">
        <v>3476.9</v>
      </c>
      <c r="AA137" s="108">
        <v>8050.9</v>
      </c>
      <c r="AB137" s="108">
        <v>13091.5</v>
      </c>
      <c r="AC137" s="108">
        <v>17078.900000000001</v>
      </c>
      <c r="AD137" s="108">
        <v>22869.599999999999</v>
      </c>
      <c r="AE137" s="108">
        <v>28169</v>
      </c>
      <c r="AF137" s="108">
        <v>30584.7</v>
      </c>
      <c r="AG137" s="108">
        <v>36695.800000000003</v>
      </c>
      <c r="AH137" s="108">
        <v>41539.599999999999</v>
      </c>
      <c r="AI137" s="108">
        <v>49078</v>
      </c>
      <c r="AJ137" s="108">
        <v>57609</v>
      </c>
      <c r="AK137" s="108">
        <v>65161.8</v>
      </c>
    </row>
    <row r="138" spans="1:37" s="85" customFormat="1" ht="12" x14ac:dyDescent="0.2">
      <c r="A138" s="77">
        <v>14153100</v>
      </c>
      <c r="B138" s="28" t="s">
        <v>608</v>
      </c>
      <c r="C138" s="76"/>
      <c r="D138" s="108"/>
      <c r="E138" s="108">
        <v>60.3</v>
      </c>
      <c r="F138" s="108">
        <v>5423.7</v>
      </c>
      <c r="G138" s="108">
        <v>3353.8</v>
      </c>
      <c r="H138" s="108">
        <v>-8837.7999999999993</v>
      </c>
      <c r="I138" s="108">
        <v>10.199999999999999</v>
      </c>
      <c r="J138" s="108">
        <v>29.3</v>
      </c>
      <c r="K138" s="108">
        <v>60.3</v>
      </c>
      <c r="L138" s="108">
        <v>3397.5</v>
      </c>
      <c r="M138" s="108">
        <v>4153.5</v>
      </c>
      <c r="N138" s="108">
        <v>5484</v>
      </c>
      <c r="O138" s="108">
        <v>6547.9</v>
      </c>
      <c r="P138" s="108">
        <v>7741.8</v>
      </c>
      <c r="Q138" s="108">
        <v>8837.7999999999993</v>
      </c>
      <c r="R138" s="108"/>
      <c r="S138" s="108"/>
      <c r="T138" s="108"/>
      <c r="U138" s="108">
        <v>52637.3</v>
      </c>
      <c r="V138" s="108">
        <v>13091.5</v>
      </c>
      <c r="W138" s="108">
        <v>15049.4</v>
      </c>
      <c r="X138" s="108">
        <v>9859.2000000000007</v>
      </c>
      <c r="Y138" s="108">
        <v>14637.2</v>
      </c>
      <c r="Z138" s="108">
        <v>797.2</v>
      </c>
      <c r="AA138" s="108">
        <v>2387.6</v>
      </c>
      <c r="AB138" s="108">
        <v>13091.5</v>
      </c>
      <c r="AC138" s="108">
        <v>17078.900000000001</v>
      </c>
      <c r="AD138" s="108">
        <v>22869.599999999999</v>
      </c>
      <c r="AE138" s="108">
        <v>28140.9</v>
      </c>
      <c r="AF138" s="108">
        <v>30556.6</v>
      </c>
      <c r="AG138" s="108">
        <v>35986.800000000003</v>
      </c>
      <c r="AH138" s="108">
        <v>38000.1</v>
      </c>
      <c r="AI138" s="108">
        <v>42415.4</v>
      </c>
      <c r="AJ138" s="108">
        <v>47215.6</v>
      </c>
      <c r="AK138" s="108">
        <v>52637.3</v>
      </c>
    </row>
    <row r="139" spans="1:37" s="85" customFormat="1" ht="12" x14ac:dyDescent="0.2">
      <c r="A139" s="77">
        <v>14153200</v>
      </c>
      <c r="B139" s="28" t="s">
        <v>609</v>
      </c>
      <c r="C139" s="76"/>
      <c r="D139" s="108"/>
      <c r="E139" s="108">
        <v>5838.1</v>
      </c>
      <c r="F139" s="108">
        <v>4095.4</v>
      </c>
      <c r="G139" s="108">
        <v>5279.5</v>
      </c>
      <c r="H139" s="108">
        <v>-15213</v>
      </c>
      <c r="I139" s="108">
        <v>1768.3</v>
      </c>
      <c r="J139" s="108">
        <v>3286.1</v>
      </c>
      <c r="K139" s="108">
        <v>5838.1</v>
      </c>
      <c r="L139" s="108">
        <v>4677.6000000000004</v>
      </c>
      <c r="M139" s="108">
        <v>7473.7</v>
      </c>
      <c r="N139" s="108">
        <v>9933.5</v>
      </c>
      <c r="O139" s="108">
        <v>11435.1</v>
      </c>
      <c r="P139" s="108">
        <v>12682.8</v>
      </c>
      <c r="Q139" s="108">
        <v>15213</v>
      </c>
      <c r="R139" s="108"/>
      <c r="S139" s="108"/>
      <c r="T139" s="108"/>
      <c r="U139" s="108">
        <v>0</v>
      </c>
      <c r="V139" s="108"/>
      <c r="W139" s="108">
        <v>0</v>
      </c>
      <c r="X139" s="108">
        <v>0</v>
      </c>
      <c r="Y139" s="108">
        <v>0</v>
      </c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</row>
    <row r="140" spans="1:37" s="85" customFormat="1" ht="12" x14ac:dyDescent="0.2">
      <c r="A140" s="77">
        <v>14153900</v>
      </c>
      <c r="B140" s="28" t="s">
        <v>640</v>
      </c>
      <c r="C140" s="2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  <c r="R140" s="108"/>
      <c r="S140" s="108"/>
      <c r="T140" s="108"/>
      <c r="U140" s="108"/>
      <c r="V140" s="108"/>
      <c r="W140" s="108"/>
      <c r="X140" s="108"/>
      <c r="Y140" s="108"/>
      <c r="Z140" s="108">
        <v>2679.7</v>
      </c>
      <c r="AA140" s="108">
        <v>5663.3</v>
      </c>
      <c r="AB140" s="108"/>
      <c r="AC140" s="108"/>
      <c r="AD140" s="108"/>
      <c r="AE140" s="108">
        <v>28.1</v>
      </c>
      <c r="AF140" s="108">
        <v>28.1</v>
      </c>
      <c r="AG140" s="108">
        <v>709</v>
      </c>
      <c r="AH140" s="108">
        <v>3539.5</v>
      </c>
      <c r="AI140" s="108">
        <v>6662.6</v>
      </c>
      <c r="AJ140" s="108">
        <v>10393.4</v>
      </c>
      <c r="AK140" s="108">
        <v>12524.5</v>
      </c>
    </row>
    <row r="141" spans="1:37" s="85" customFormat="1" ht="12" x14ac:dyDescent="0.2">
      <c r="A141" s="77">
        <v>142</v>
      </c>
      <c r="B141" s="28" t="s">
        <v>610</v>
      </c>
      <c r="C141" s="76"/>
      <c r="D141" s="108">
        <v>4195074.5999999996</v>
      </c>
      <c r="E141" s="108">
        <v>793609.2</v>
      </c>
      <c r="F141" s="108">
        <v>1024673.7</v>
      </c>
      <c r="G141" s="108">
        <v>1158485.3</v>
      </c>
      <c r="H141" s="108">
        <v>1218306.3999999999</v>
      </c>
      <c r="I141" s="108">
        <v>245630</v>
      </c>
      <c r="J141" s="108">
        <v>504011.1</v>
      </c>
      <c r="K141" s="108">
        <v>793609.2</v>
      </c>
      <c r="L141" s="108">
        <v>1083695</v>
      </c>
      <c r="M141" s="108">
        <v>1461367.2</v>
      </c>
      <c r="N141" s="108">
        <v>1818282.9</v>
      </c>
      <c r="O141" s="108">
        <v>2167739.9</v>
      </c>
      <c r="P141" s="108">
        <v>2533273.7999999998</v>
      </c>
      <c r="Q141" s="108">
        <v>2976768.2</v>
      </c>
      <c r="R141" s="108">
        <v>3409790.1</v>
      </c>
      <c r="S141" s="108">
        <v>3805397.4</v>
      </c>
      <c r="T141" s="108">
        <v>4195074.5999999996</v>
      </c>
      <c r="U141" s="108">
        <v>4740474.5999999996</v>
      </c>
      <c r="V141" s="108">
        <v>925437.8</v>
      </c>
      <c r="W141" s="108">
        <v>1157086.2</v>
      </c>
      <c r="X141" s="108">
        <v>1300024.1000000001</v>
      </c>
      <c r="Y141" s="108">
        <v>1357926.5</v>
      </c>
      <c r="Z141" s="108">
        <v>281531.2</v>
      </c>
      <c r="AA141" s="108">
        <v>590175.69999999995</v>
      </c>
      <c r="AB141" s="108">
        <v>925437.8</v>
      </c>
      <c r="AC141" s="108">
        <v>1328469.8999999999</v>
      </c>
      <c r="AD141" s="108">
        <v>1710499</v>
      </c>
      <c r="AE141" s="108">
        <v>2082524</v>
      </c>
      <c r="AF141" s="108">
        <v>2497652.1</v>
      </c>
      <c r="AG141" s="108">
        <v>2840767.2</v>
      </c>
      <c r="AH141" s="108">
        <v>3382548.1</v>
      </c>
      <c r="AI141" s="108">
        <v>3874826.5</v>
      </c>
      <c r="AJ141" s="108">
        <v>4286707.3</v>
      </c>
      <c r="AK141" s="108">
        <v>4740474.5999999996</v>
      </c>
    </row>
    <row r="142" spans="1:37" s="85" customFormat="1" ht="12" x14ac:dyDescent="0.2">
      <c r="A142" s="77">
        <v>1422</v>
      </c>
      <c r="B142" s="28" t="s">
        <v>611</v>
      </c>
      <c r="C142" s="76"/>
      <c r="D142" s="108">
        <v>790969.1</v>
      </c>
      <c r="E142" s="108">
        <v>156796.29999999999</v>
      </c>
      <c r="F142" s="108">
        <v>210146.2</v>
      </c>
      <c r="G142" s="108">
        <v>206144.9</v>
      </c>
      <c r="H142" s="108">
        <v>217881.7</v>
      </c>
      <c r="I142" s="108">
        <v>48008.6</v>
      </c>
      <c r="J142" s="108">
        <v>97082.1</v>
      </c>
      <c r="K142" s="108">
        <v>156796.29999999999</v>
      </c>
      <c r="L142" s="108">
        <v>217557.7</v>
      </c>
      <c r="M142" s="108">
        <v>291280.40000000002</v>
      </c>
      <c r="N142" s="108">
        <v>366942.5</v>
      </c>
      <c r="O142" s="108">
        <v>445928.3</v>
      </c>
      <c r="P142" s="108">
        <v>512960.7</v>
      </c>
      <c r="Q142" s="108">
        <v>573087.4</v>
      </c>
      <c r="R142" s="108">
        <v>640793.59999999998</v>
      </c>
      <c r="S142" s="108">
        <v>717349.2</v>
      </c>
      <c r="T142" s="108">
        <v>790969.1</v>
      </c>
      <c r="U142" s="108">
        <v>818095.8</v>
      </c>
      <c r="V142" s="108">
        <v>163438.5</v>
      </c>
      <c r="W142" s="108">
        <v>223821.3</v>
      </c>
      <c r="X142" s="108">
        <v>212950.2</v>
      </c>
      <c r="Y142" s="108">
        <v>217885.8</v>
      </c>
      <c r="Z142" s="108">
        <v>48279.4</v>
      </c>
      <c r="AA142" s="108">
        <v>104858.7</v>
      </c>
      <c r="AB142" s="108">
        <v>163438.5</v>
      </c>
      <c r="AC142" s="108">
        <v>235904.1</v>
      </c>
      <c r="AD142" s="108">
        <v>308234.8</v>
      </c>
      <c r="AE142" s="108">
        <v>387259.8</v>
      </c>
      <c r="AF142" s="108">
        <v>462610.5</v>
      </c>
      <c r="AG142" s="108">
        <v>528369.19999999995</v>
      </c>
      <c r="AH142" s="108">
        <v>600210</v>
      </c>
      <c r="AI142" s="108">
        <v>671036.19999999995</v>
      </c>
      <c r="AJ142" s="108">
        <v>726970.5</v>
      </c>
      <c r="AK142" s="108">
        <v>818095.8</v>
      </c>
    </row>
    <row r="143" spans="1:37" s="85" customFormat="1" ht="12" x14ac:dyDescent="0.2">
      <c r="A143" s="77">
        <v>14221</v>
      </c>
      <c r="B143" s="28" t="s">
        <v>612</v>
      </c>
      <c r="C143" s="76"/>
      <c r="D143" s="108">
        <v>334507.40000000002</v>
      </c>
      <c r="E143" s="108">
        <v>55962.6</v>
      </c>
      <c r="F143" s="108">
        <v>93491.1</v>
      </c>
      <c r="G143" s="108">
        <v>88809.7</v>
      </c>
      <c r="H143" s="108">
        <v>96244</v>
      </c>
      <c r="I143" s="108">
        <v>18511.599999999999</v>
      </c>
      <c r="J143" s="108">
        <v>33104.199999999997</v>
      </c>
      <c r="K143" s="108">
        <v>55962.6</v>
      </c>
      <c r="L143" s="108">
        <v>81726.3</v>
      </c>
      <c r="M143" s="108">
        <v>115426.7</v>
      </c>
      <c r="N143" s="108">
        <v>149453.70000000001</v>
      </c>
      <c r="O143" s="108">
        <v>187905.3</v>
      </c>
      <c r="P143" s="108">
        <v>214019.6</v>
      </c>
      <c r="Q143" s="108">
        <v>238263.4</v>
      </c>
      <c r="R143" s="108">
        <v>266607.59999999998</v>
      </c>
      <c r="S143" s="108">
        <v>302924.79999999999</v>
      </c>
      <c r="T143" s="108">
        <v>334507.40000000002</v>
      </c>
      <c r="U143" s="108">
        <v>357324.79999999999</v>
      </c>
      <c r="V143" s="108">
        <v>64826.6</v>
      </c>
      <c r="W143" s="108">
        <v>97365.8</v>
      </c>
      <c r="X143" s="108">
        <v>89556.1</v>
      </c>
      <c r="Y143" s="108">
        <v>105576.3</v>
      </c>
      <c r="Z143" s="108">
        <v>21071.8</v>
      </c>
      <c r="AA143" s="108">
        <v>42138.400000000001</v>
      </c>
      <c r="AB143" s="108">
        <v>64826.6</v>
      </c>
      <c r="AC143" s="108">
        <v>96611.7</v>
      </c>
      <c r="AD143" s="108">
        <v>130854.5</v>
      </c>
      <c r="AE143" s="108">
        <v>162192.4</v>
      </c>
      <c r="AF143" s="108">
        <v>193753.60000000001</v>
      </c>
      <c r="AG143" s="108">
        <v>222155.2</v>
      </c>
      <c r="AH143" s="108">
        <v>251748.5</v>
      </c>
      <c r="AI143" s="108">
        <v>283647.5</v>
      </c>
      <c r="AJ143" s="108">
        <v>309760.90000000002</v>
      </c>
      <c r="AK143" s="108">
        <v>357324.79999999999</v>
      </c>
    </row>
    <row r="144" spans="1:37" s="85" customFormat="1" ht="12" x14ac:dyDescent="0.2">
      <c r="A144" s="77">
        <v>14221100</v>
      </c>
      <c r="B144" s="28" t="s">
        <v>613</v>
      </c>
      <c r="C144" s="76"/>
      <c r="D144" s="108">
        <v>27942</v>
      </c>
      <c r="E144" s="108">
        <v>13434</v>
      </c>
      <c r="F144" s="108">
        <v>4550.7</v>
      </c>
      <c r="G144" s="108">
        <v>5222.5</v>
      </c>
      <c r="H144" s="108">
        <v>4734.8</v>
      </c>
      <c r="I144" s="108">
        <v>7935.9</v>
      </c>
      <c r="J144" s="108">
        <v>11691</v>
      </c>
      <c r="K144" s="108">
        <v>13434</v>
      </c>
      <c r="L144" s="108">
        <v>15604.2</v>
      </c>
      <c r="M144" s="108">
        <v>15792.8</v>
      </c>
      <c r="N144" s="108">
        <v>17984.7</v>
      </c>
      <c r="O144" s="108">
        <v>20068.2</v>
      </c>
      <c r="P144" s="108">
        <v>21174.400000000001</v>
      </c>
      <c r="Q144" s="108">
        <v>23207.200000000001</v>
      </c>
      <c r="R144" s="108">
        <v>25137.200000000001</v>
      </c>
      <c r="S144" s="108">
        <v>26802.400000000001</v>
      </c>
      <c r="T144" s="108">
        <v>27942</v>
      </c>
      <c r="U144" s="108">
        <v>12750.7</v>
      </c>
      <c r="V144" s="108">
        <v>3193.4</v>
      </c>
      <c r="W144" s="108">
        <v>4080.4</v>
      </c>
      <c r="X144" s="108">
        <v>3441.6</v>
      </c>
      <c r="Y144" s="108">
        <v>2035.3</v>
      </c>
      <c r="Z144" s="108">
        <v>953.3</v>
      </c>
      <c r="AA144" s="108">
        <v>1833.3</v>
      </c>
      <c r="AB144" s="108">
        <v>3193.4</v>
      </c>
      <c r="AC144" s="108">
        <v>4819.2</v>
      </c>
      <c r="AD144" s="108">
        <v>6065.6</v>
      </c>
      <c r="AE144" s="108">
        <v>7273.8</v>
      </c>
      <c r="AF144" s="108">
        <v>8617</v>
      </c>
      <c r="AG144" s="108">
        <v>9770.6</v>
      </c>
      <c r="AH144" s="108">
        <v>10715.4</v>
      </c>
      <c r="AI144" s="108">
        <v>11471.3</v>
      </c>
      <c r="AJ144" s="108">
        <v>12041.1</v>
      </c>
      <c r="AK144" s="108">
        <v>12750.7</v>
      </c>
    </row>
    <row r="145" spans="1:37" s="85" customFormat="1" ht="24" x14ac:dyDescent="0.2">
      <c r="A145" s="77">
        <v>14221200</v>
      </c>
      <c r="B145" s="28" t="s">
        <v>614</v>
      </c>
      <c r="C145" s="76"/>
      <c r="D145" s="108">
        <v>105347.5</v>
      </c>
      <c r="E145" s="108">
        <v>7354.2</v>
      </c>
      <c r="F145" s="108">
        <v>36943.599999999999</v>
      </c>
      <c r="G145" s="108">
        <v>31484.5</v>
      </c>
      <c r="H145" s="108">
        <v>29565.200000000001</v>
      </c>
      <c r="I145" s="108">
        <v>731</v>
      </c>
      <c r="J145" s="108">
        <v>1425.7</v>
      </c>
      <c r="K145" s="108">
        <v>7354.2</v>
      </c>
      <c r="L145" s="108">
        <v>15007</v>
      </c>
      <c r="M145" s="108">
        <v>29340.6</v>
      </c>
      <c r="N145" s="108">
        <v>44297.8</v>
      </c>
      <c r="O145" s="108">
        <v>63214</v>
      </c>
      <c r="P145" s="108">
        <v>71279.399999999994</v>
      </c>
      <c r="Q145" s="108">
        <v>75782.3</v>
      </c>
      <c r="R145" s="108">
        <v>82021.7</v>
      </c>
      <c r="S145" s="108">
        <v>96255.2</v>
      </c>
      <c r="T145" s="108">
        <v>105347.5</v>
      </c>
      <c r="U145" s="108">
        <v>117909.8</v>
      </c>
      <c r="V145" s="108">
        <v>10179.5</v>
      </c>
      <c r="W145" s="108">
        <v>37305.5</v>
      </c>
      <c r="X145" s="108">
        <v>30745.8</v>
      </c>
      <c r="Y145" s="108">
        <v>39679</v>
      </c>
      <c r="Z145" s="108">
        <v>2558.1</v>
      </c>
      <c r="AA145" s="108">
        <v>5632.9</v>
      </c>
      <c r="AB145" s="108">
        <v>10179.5</v>
      </c>
      <c r="AC145" s="108">
        <v>20567.099999999999</v>
      </c>
      <c r="AD145" s="108">
        <v>35155.199999999997</v>
      </c>
      <c r="AE145" s="108">
        <v>47485</v>
      </c>
      <c r="AF145" s="108">
        <v>58254</v>
      </c>
      <c r="AG145" s="108">
        <v>67856.5</v>
      </c>
      <c r="AH145" s="108">
        <v>78230.8</v>
      </c>
      <c r="AI145" s="108">
        <v>91449.9</v>
      </c>
      <c r="AJ145" s="108">
        <v>101866</v>
      </c>
      <c r="AK145" s="108">
        <v>117909.8</v>
      </c>
    </row>
    <row r="146" spans="1:37" s="85" customFormat="1" ht="24" x14ac:dyDescent="0.2">
      <c r="A146" s="77">
        <v>14221300</v>
      </c>
      <c r="B146" s="28" t="s">
        <v>615</v>
      </c>
      <c r="C146" s="76"/>
      <c r="D146" s="108">
        <v>8167.4</v>
      </c>
      <c r="E146" s="108">
        <v>2369.3000000000002</v>
      </c>
      <c r="F146" s="108">
        <v>3774.1</v>
      </c>
      <c r="G146" s="108">
        <v>1600.9</v>
      </c>
      <c r="H146" s="108">
        <v>423.1</v>
      </c>
      <c r="I146" s="108">
        <v>1292.9000000000001</v>
      </c>
      <c r="J146" s="108">
        <v>1604.6</v>
      </c>
      <c r="K146" s="108">
        <v>2369.3000000000002</v>
      </c>
      <c r="L146" s="108">
        <v>3396.2</v>
      </c>
      <c r="M146" s="108">
        <v>5350.3</v>
      </c>
      <c r="N146" s="108">
        <v>6143.4</v>
      </c>
      <c r="O146" s="108">
        <v>6998.4</v>
      </c>
      <c r="P146" s="108">
        <v>7402.4</v>
      </c>
      <c r="Q146" s="108">
        <v>7744.3</v>
      </c>
      <c r="R146" s="108">
        <v>7784.4</v>
      </c>
      <c r="S146" s="108">
        <v>7990.8</v>
      </c>
      <c r="T146" s="108">
        <v>8167.4</v>
      </c>
      <c r="U146" s="108">
        <v>4674</v>
      </c>
      <c r="V146" s="108">
        <v>2535.1</v>
      </c>
      <c r="W146" s="108">
        <v>424.6</v>
      </c>
      <c r="X146" s="108">
        <v>770.4</v>
      </c>
      <c r="Y146" s="108">
        <v>943.9</v>
      </c>
      <c r="Z146" s="108">
        <v>1591</v>
      </c>
      <c r="AA146" s="108">
        <v>2269.3000000000002</v>
      </c>
      <c r="AB146" s="108">
        <v>2535.1</v>
      </c>
      <c r="AC146" s="108">
        <v>2795.6</v>
      </c>
      <c r="AD146" s="108">
        <v>2924.4</v>
      </c>
      <c r="AE146" s="108">
        <v>2959.7</v>
      </c>
      <c r="AF146" s="108">
        <v>3533</v>
      </c>
      <c r="AG146" s="108">
        <v>3533.2</v>
      </c>
      <c r="AH146" s="108">
        <v>3730.1</v>
      </c>
      <c r="AI146" s="108">
        <v>4501.8999999999996</v>
      </c>
      <c r="AJ146" s="108">
        <v>4605</v>
      </c>
      <c r="AK146" s="108">
        <v>4674</v>
      </c>
    </row>
    <row r="147" spans="1:37" s="85" customFormat="1" ht="24" x14ac:dyDescent="0.2">
      <c r="A147" s="77">
        <v>14221400</v>
      </c>
      <c r="B147" s="28" t="s">
        <v>616</v>
      </c>
      <c r="C147" s="76"/>
      <c r="D147" s="108">
        <v>184498.2</v>
      </c>
      <c r="E147" s="108">
        <v>31514.9</v>
      </c>
      <c r="F147" s="108">
        <v>46278.7</v>
      </c>
      <c r="G147" s="108">
        <v>48107.4</v>
      </c>
      <c r="H147" s="108">
        <v>58597.2</v>
      </c>
      <c r="I147" s="108">
        <v>8138.5</v>
      </c>
      <c r="J147" s="108">
        <v>17149.900000000001</v>
      </c>
      <c r="K147" s="108">
        <v>31514.9</v>
      </c>
      <c r="L147" s="108">
        <v>45807.6</v>
      </c>
      <c r="M147" s="108">
        <v>62391.1</v>
      </c>
      <c r="N147" s="108">
        <v>77793.600000000006</v>
      </c>
      <c r="O147" s="108">
        <v>93810.7</v>
      </c>
      <c r="P147" s="108">
        <v>109745.7</v>
      </c>
      <c r="Q147" s="108">
        <v>125901</v>
      </c>
      <c r="R147" s="108">
        <v>145492.29999999999</v>
      </c>
      <c r="S147" s="108">
        <v>164875.5</v>
      </c>
      <c r="T147" s="108">
        <v>184498.2</v>
      </c>
      <c r="U147" s="108">
        <v>212088.4</v>
      </c>
      <c r="V147" s="108">
        <v>47044.1</v>
      </c>
      <c r="W147" s="108">
        <v>53437.4</v>
      </c>
      <c r="X147" s="108">
        <v>52369.1</v>
      </c>
      <c r="Y147" s="108">
        <v>59237.8</v>
      </c>
      <c r="Z147" s="108">
        <v>15790.9</v>
      </c>
      <c r="AA147" s="108">
        <v>31751.3</v>
      </c>
      <c r="AB147" s="108">
        <v>47044.1</v>
      </c>
      <c r="AC147" s="108">
        <v>65865</v>
      </c>
      <c r="AD147" s="108">
        <v>83398</v>
      </c>
      <c r="AE147" s="108">
        <v>100481.5</v>
      </c>
      <c r="AF147" s="108">
        <v>118728.2</v>
      </c>
      <c r="AG147" s="108">
        <v>135546.29999999999</v>
      </c>
      <c r="AH147" s="108">
        <v>152850.6</v>
      </c>
      <c r="AI147" s="108">
        <v>169238.2</v>
      </c>
      <c r="AJ147" s="108">
        <v>182976.2</v>
      </c>
      <c r="AK147" s="108">
        <v>212088.4</v>
      </c>
    </row>
    <row r="148" spans="1:37" s="85" customFormat="1" ht="12" x14ac:dyDescent="0.2">
      <c r="A148" s="77">
        <v>14221500</v>
      </c>
      <c r="B148" s="28" t="s">
        <v>617</v>
      </c>
      <c r="C148" s="76"/>
      <c r="D148" s="108">
        <v>2254</v>
      </c>
      <c r="E148" s="108">
        <v>557.9</v>
      </c>
      <c r="F148" s="108">
        <v>508.3</v>
      </c>
      <c r="G148" s="108">
        <v>655.4</v>
      </c>
      <c r="H148" s="108">
        <v>532.4</v>
      </c>
      <c r="I148" s="108">
        <v>207.5</v>
      </c>
      <c r="J148" s="108">
        <v>393.6</v>
      </c>
      <c r="K148" s="108">
        <v>557.9</v>
      </c>
      <c r="L148" s="108">
        <v>687.9</v>
      </c>
      <c r="M148" s="108">
        <v>907.3</v>
      </c>
      <c r="N148" s="108">
        <v>1066.2</v>
      </c>
      <c r="O148" s="108">
        <v>1249</v>
      </c>
      <c r="P148" s="108">
        <v>1451.7</v>
      </c>
      <c r="Q148" s="108">
        <v>1721.6</v>
      </c>
      <c r="R148" s="108">
        <v>1878.2</v>
      </c>
      <c r="S148" s="108">
        <v>2134.6999999999998</v>
      </c>
      <c r="T148" s="108">
        <v>2254</v>
      </c>
      <c r="U148" s="108">
        <v>3141</v>
      </c>
      <c r="V148" s="108">
        <v>786.8</v>
      </c>
      <c r="W148" s="108">
        <v>706.8</v>
      </c>
      <c r="X148" s="108">
        <v>731</v>
      </c>
      <c r="Y148" s="108">
        <v>916.4</v>
      </c>
      <c r="Z148" s="108">
        <v>103</v>
      </c>
      <c r="AA148" s="108">
        <v>220</v>
      </c>
      <c r="AB148" s="108">
        <v>786.8</v>
      </c>
      <c r="AC148" s="108">
        <v>1084.2</v>
      </c>
      <c r="AD148" s="108">
        <v>1266.5999999999999</v>
      </c>
      <c r="AE148" s="108">
        <v>1493.6</v>
      </c>
      <c r="AF148" s="108">
        <v>1717.7</v>
      </c>
      <c r="AG148" s="108">
        <v>1966.2</v>
      </c>
      <c r="AH148" s="108">
        <v>2224.6</v>
      </c>
      <c r="AI148" s="108">
        <v>2584.5</v>
      </c>
      <c r="AJ148" s="108">
        <v>2863.1</v>
      </c>
      <c r="AK148" s="108">
        <v>3141</v>
      </c>
    </row>
    <row r="149" spans="1:37" s="85" customFormat="1" ht="12" x14ac:dyDescent="0.2">
      <c r="A149" s="77">
        <v>14221600</v>
      </c>
      <c r="B149" s="28" t="s">
        <v>618</v>
      </c>
      <c r="C149" s="76"/>
      <c r="D149" s="108">
        <v>6298.3</v>
      </c>
      <c r="E149" s="108">
        <v>732.3</v>
      </c>
      <c r="F149" s="108">
        <v>1435.7</v>
      </c>
      <c r="G149" s="108">
        <v>1739</v>
      </c>
      <c r="H149" s="108">
        <v>2391.3000000000002</v>
      </c>
      <c r="I149" s="108">
        <v>205.8</v>
      </c>
      <c r="J149" s="108">
        <v>839.4</v>
      </c>
      <c r="K149" s="108">
        <v>732.3</v>
      </c>
      <c r="L149" s="108">
        <v>1223.4000000000001</v>
      </c>
      <c r="M149" s="108">
        <v>1644.6</v>
      </c>
      <c r="N149" s="108">
        <v>2168</v>
      </c>
      <c r="O149" s="108">
        <v>2565</v>
      </c>
      <c r="P149" s="108">
        <v>2966</v>
      </c>
      <c r="Q149" s="108">
        <v>3907</v>
      </c>
      <c r="R149" s="108">
        <v>4293.8</v>
      </c>
      <c r="S149" s="108">
        <v>4866.2</v>
      </c>
      <c r="T149" s="108">
        <v>6298.3</v>
      </c>
      <c r="U149" s="108">
        <v>6760.9</v>
      </c>
      <c r="V149" s="108">
        <v>1087.7</v>
      </c>
      <c r="W149" s="108">
        <v>1411.1</v>
      </c>
      <c r="X149" s="108">
        <v>1498.2</v>
      </c>
      <c r="Y149" s="108">
        <v>2763.9</v>
      </c>
      <c r="Z149" s="108">
        <v>75.5</v>
      </c>
      <c r="AA149" s="108">
        <v>431.6</v>
      </c>
      <c r="AB149" s="108">
        <v>1087.7</v>
      </c>
      <c r="AC149" s="108">
        <v>1480.6</v>
      </c>
      <c r="AD149" s="108">
        <v>2044.7</v>
      </c>
      <c r="AE149" s="108">
        <v>2498.8000000000002</v>
      </c>
      <c r="AF149" s="108">
        <v>2903.7</v>
      </c>
      <c r="AG149" s="108">
        <v>3482.4</v>
      </c>
      <c r="AH149" s="108">
        <v>3997</v>
      </c>
      <c r="AI149" s="108">
        <v>4401.7</v>
      </c>
      <c r="AJ149" s="108">
        <v>5409.5</v>
      </c>
      <c r="AK149" s="108">
        <v>6760.9</v>
      </c>
    </row>
    <row r="150" spans="1:37" s="85" customFormat="1" ht="12" x14ac:dyDescent="0.2">
      <c r="A150" s="77">
        <v>14222</v>
      </c>
      <c r="B150" s="28" t="s">
        <v>619</v>
      </c>
      <c r="C150" s="76"/>
      <c r="D150" s="108">
        <v>456461.7</v>
      </c>
      <c r="E150" s="108">
        <v>100833.7</v>
      </c>
      <c r="F150" s="108">
        <v>116655.1</v>
      </c>
      <c r="G150" s="108">
        <v>117335.2</v>
      </c>
      <c r="H150" s="108">
        <v>121637.7</v>
      </c>
      <c r="I150" s="108">
        <v>29497</v>
      </c>
      <c r="J150" s="108">
        <v>63977.9</v>
      </c>
      <c r="K150" s="108">
        <v>100833.7</v>
      </c>
      <c r="L150" s="108">
        <v>135831.4</v>
      </c>
      <c r="M150" s="108">
        <v>175853.7</v>
      </c>
      <c r="N150" s="108">
        <v>217488.8</v>
      </c>
      <c r="O150" s="108">
        <v>258023</v>
      </c>
      <c r="P150" s="108">
        <v>298941.09999999998</v>
      </c>
      <c r="Q150" s="108">
        <v>334824</v>
      </c>
      <c r="R150" s="108">
        <v>374186</v>
      </c>
      <c r="S150" s="108">
        <v>414424.4</v>
      </c>
      <c r="T150" s="108">
        <v>456461.7</v>
      </c>
      <c r="U150" s="108">
        <v>460771</v>
      </c>
      <c r="V150" s="108">
        <v>98611.9</v>
      </c>
      <c r="W150" s="108">
        <v>126455.5</v>
      </c>
      <c r="X150" s="108">
        <v>123394.1</v>
      </c>
      <c r="Y150" s="108">
        <v>112309.5</v>
      </c>
      <c r="Z150" s="108">
        <v>27207.599999999999</v>
      </c>
      <c r="AA150" s="108">
        <v>62720.3</v>
      </c>
      <c r="AB150" s="108">
        <v>98611.9</v>
      </c>
      <c r="AC150" s="108">
        <v>139292.4</v>
      </c>
      <c r="AD150" s="108">
        <v>177380.3</v>
      </c>
      <c r="AE150" s="108">
        <v>225067.4</v>
      </c>
      <c r="AF150" s="108">
        <v>268856.90000000002</v>
      </c>
      <c r="AG150" s="108">
        <v>306214</v>
      </c>
      <c r="AH150" s="108">
        <v>348461.5</v>
      </c>
      <c r="AI150" s="108">
        <v>387388.7</v>
      </c>
      <c r="AJ150" s="108">
        <v>417209.59999999998</v>
      </c>
      <c r="AK150" s="108">
        <v>460771</v>
      </c>
    </row>
    <row r="151" spans="1:37" s="85" customFormat="1" ht="24" x14ac:dyDescent="0.2">
      <c r="A151" s="77">
        <v>14222100</v>
      </c>
      <c r="B151" s="28" t="s">
        <v>620</v>
      </c>
      <c r="C151" s="76"/>
      <c r="D151" s="108">
        <v>29114.400000000001</v>
      </c>
      <c r="E151" s="108">
        <v>9730.2000000000007</v>
      </c>
      <c r="F151" s="108">
        <v>9587</v>
      </c>
      <c r="G151" s="108">
        <v>7693.2</v>
      </c>
      <c r="H151" s="108">
        <v>2104</v>
      </c>
      <c r="I151" s="108">
        <v>2728.7</v>
      </c>
      <c r="J151" s="108">
        <v>6268.9</v>
      </c>
      <c r="K151" s="108">
        <v>9730.2000000000007</v>
      </c>
      <c r="L151" s="108">
        <v>13414.2</v>
      </c>
      <c r="M151" s="108">
        <v>16601.8</v>
      </c>
      <c r="N151" s="108">
        <v>19317.2</v>
      </c>
      <c r="O151" s="108">
        <v>22863.599999999999</v>
      </c>
      <c r="P151" s="108">
        <v>25525.1</v>
      </c>
      <c r="Q151" s="108">
        <v>27010.400000000001</v>
      </c>
      <c r="R151" s="108">
        <v>27801.8</v>
      </c>
      <c r="S151" s="108">
        <v>28278.3</v>
      </c>
      <c r="T151" s="108">
        <v>29114.400000000001</v>
      </c>
      <c r="U151" s="108">
        <v>6847.6</v>
      </c>
      <c r="V151" s="108">
        <v>2149.3000000000002</v>
      </c>
      <c r="W151" s="108">
        <v>1281.2</v>
      </c>
      <c r="X151" s="108">
        <v>1901.3</v>
      </c>
      <c r="Y151" s="108">
        <v>1515.8</v>
      </c>
      <c r="Z151" s="108">
        <v>854.3</v>
      </c>
      <c r="AA151" s="108">
        <v>1629.5</v>
      </c>
      <c r="AB151" s="108">
        <v>2149.3000000000002</v>
      </c>
      <c r="AC151" s="108">
        <v>2592.5</v>
      </c>
      <c r="AD151" s="108">
        <v>2986.6</v>
      </c>
      <c r="AE151" s="108">
        <v>3430.5</v>
      </c>
      <c r="AF151" s="108">
        <v>4154.5</v>
      </c>
      <c r="AG151" s="108">
        <v>4797.7</v>
      </c>
      <c r="AH151" s="108">
        <v>5331.8</v>
      </c>
      <c r="AI151" s="108">
        <v>5827.3</v>
      </c>
      <c r="AJ151" s="108">
        <v>6393.7</v>
      </c>
      <c r="AK151" s="108">
        <v>6847.6</v>
      </c>
    </row>
    <row r="152" spans="1:37" s="85" customFormat="1" ht="24" x14ac:dyDescent="0.2">
      <c r="A152" s="77">
        <v>14222200</v>
      </c>
      <c r="B152" s="28" t="s">
        <v>621</v>
      </c>
      <c r="C152" s="76"/>
      <c r="D152" s="108">
        <v>401238.8</v>
      </c>
      <c r="E152" s="108">
        <v>91103.5</v>
      </c>
      <c r="F152" s="108">
        <v>107068.1</v>
      </c>
      <c r="G152" s="108">
        <v>109642</v>
      </c>
      <c r="H152" s="108">
        <v>93425.2</v>
      </c>
      <c r="I152" s="108">
        <v>26768.3</v>
      </c>
      <c r="J152" s="108">
        <v>57709</v>
      </c>
      <c r="K152" s="108">
        <v>91103.5</v>
      </c>
      <c r="L152" s="108">
        <v>122417.2</v>
      </c>
      <c r="M152" s="108">
        <v>159251.9</v>
      </c>
      <c r="N152" s="108">
        <v>198171.6</v>
      </c>
      <c r="O152" s="108">
        <v>235159.4</v>
      </c>
      <c r="P152" s="108">
        <v>273416</v>
      </c>
      <c r="Q152" s="108">
        <v>307813.59999999998</v>
      </c>
      <c r="R152" s="108">
        <v>324296.8</v>
      </c>
      <c r="S152" s="108">
        <v>361463.3</v>
      </c>
      <c r="T152" s="108">
        <v>401238.8</v>
      </c>
      <c r="U152" s="108">
        <v>431668.8</v>
      </c>
      <c r="V152" s="108">
        <v>89502.8</v>
      </c>
      <c r="W152" s="108">
        <v>115735.3</v>
      </c>
      <c r="X152" s="108">
        <v>117647.5</v>
      </c>
      <c r="Y152" s="108">
        <v>108783.2</v>
      </c>
      <c r="Z152" s="108">
        <v>24127</v>
      </c>
      <c r="AA152" s="108">
        <v>56010.1</v>
      </c>
      <c r="AB152" s="108">
        <v>89502.8</v>
      </c>
      <c r="AC152" s="108">
        <v>128204</v>
      </c>
      <c r="AD152" s="108">
        <v>162845.29999999999</v>
      </c>
      <c r="AE152" s="108">
        <v>205238.1</v>
      </c>
      <c r="AF152" s="108">
        <v>245694.7</v>
      </c>
      <c r="AG152" s="108">
        <v>281509</v>
      </c>
      <c r="AH152" s="108">
        <v>322885.59999999998</v>
      </c>
      <c r="AI152" s="108">
        <v>360558.2</v>
      </c>
      <c r="AJ152" s="108">
        <v>389241.5</v>
      </c>
      <c r="AK152" s="108">
        <v>431668.8</v>
      </c>
    </row>
    <row r="153" spans="1:37" s="85" customFormat="1" ht="24" x14ac:dyDescent="0.2">
      <c r="A153" s="77">
        <v>14222300</v>
      </c>
      <c r="B153" s="28" t="s">
        <v>622</v>
      </c>
      <c r="C153" s="76"/>
      <c r="D153" s="108">
        <v>26108.5</v>
      </c>
      <c r="E153" s="108">
        <v>4899.2</v>
      </c>
      <c r="F153" s="108">
        <v>7056.4</v>
      </c>
      <c r="G153" s="108">
        <v>7430.9</v>
      </c>
      <c r="H153" s="108">
        <v>6722</v>
      </c>
      <c r="I153" s="108">
        <v>1284.8</v>
      </c>
      <c r="J153" s="108">
        <v>3021.2</v>
      </c>
      <c r="K153" s="108">
        <v>4899.2</v>
      </c>
      <c r="L153" s="108">
        <v>6405.5</v>
      </c>
      <c r="M153" s="108">
        <v>9279</v>
      </c>
      <c r="N153" s="108">
        <v>11955.6</v>
      </c>
      <c r="O153" s="108">
        <v>14484.3</v>
      </c>
      <c r="P153" s="108">
        <v>17573.599999999999</v>
      </c>
      <c r="Q153" s="108">
        <v>19386.5</v>
      </c>
      <c r="R153" s="108">
        <v>22087.4</v>
      </c>
      <c r="S153" s="108">
        <v>24682.799999999999</v>
      </c>
      <c r="T153" s="108">
        <v>26108.5</v>
      </c>
      <c r="U153" s="108">
        <v>22254.6</v>
      </c>
      <c r="V153" s="108">
        <v>6959.8</v>
      </c>
      <c r="W153" s="108">
        <v>9439</v>
      </c>
      <c r="X153" s="108">
        <v>3845.3</v>
      </c>
      <c r="Y153" s="108">
        <v>2010.5</v>
      </c>
      <c r="Z153" s="108">
        <v>2226.3000000000002</v>
      </c>
      <c r="AA153" s="108">
        <v>5080.7</v>
      </c>
      <c r="AB153" s="108">
        <v>6959.8</v>
      </c>
      <c r="AC153" s="108">
        <v>8495.9</v>
      </c>
      <c r="AD153" s="108">
        <v>11548.4</v>
      </c>
      <c r="AE153" s="108">
        <v>16398.8</v>
      </c>
      <c r="AF153" s="108">
        <v>19007.7</v>
      </c>
      <c r="AG153" s="108">
        <v>19907.3</v>
      </c>
      <c r="AH153" s="108">
        <v>20244.099999999999</v>
      </c>
      <c r="AI153" s="108">
        <v>21003.200000000001</v>
      </c>
      <c r="AJ153" s="108">
        <v>21574.400000000001</v>
      </c>
      <c r="AK153" s="108">
        <v>22254.6</v>
      </c>
    </row>
    <row r="154" spans="1:37" s="85" customFormat="1" ht="12" x14ac:dyDescent="0.2">
      <c r="A154" s="77">
        <v>1423</v>
      </c>
      <c r="B154" s="28" t="s">
        <v>623</v>
      </c>
      <c r="C154" s="76"/>
      <c r="D154" s="108">
        <v>3404105.5</v>
      </c>
      <c r="E154" s="108">
        <v>636812.9</v>
      </c>
      <c r="F154" s="108">
        <v>814527.5</v>
      </c>
      <c r="G154" s="108">
        <v>952340.4</v>
      </c>
      <c r="H154" s="108">
        <v>1000424.7</v>
      </c>
      <c r="I154" s="108">
        <v>197621.4</v>
      </c>
      <c r="J154" s="108">
        <v>406929</v>
      </c>
      <c r="K154" s="108">
        <v>636812.9</v>
      </c>
      <c r="L154" s="108">
        <v>866137.3</v>
      </c>
      <c r="M154" s="108">
        <v>1170086.8</v>
      </c>
      <c r="N154" s="108">
        <v>1451340.4</v>
      </c>
      <c r="O154" s="108">
        <v>1721811.6</v>
      </c>
      <c r="P154" s="108">
        <v>2020313.1</v>
      </c>
      <c r="Q154" s="108">
        <v>2403680.7999999998</v>
      </c>
      <c r="R154" s="108">
        <v>2768996.5</v>
      </c>
      <c r="S154" s="108">
        <v>3088048.2</v>
      </c>
      <c r="T154" s="108">
        <v>3404105.5</v>
      </c>
      <c r="U154" s="108">
        <v>3922378.8</v>
      </c>
      <c r="V154" s="108">
        <v>761999.3</v>
      </c>
      <c r="W154" s="108">
        <v>933264.9</v>
      </c>
      <c r="X154" s="108">
        <v>1087073.8999999999</v>
      </c>
      <c r="Y154" s="108">
        <v>1140040.7</v>
      </c>
      <c r="Z154" s="108">
        <v>233251.8</v>
      </c>
      <c r="AA154" s="108">
        <v>485317</v>
      </c>
      <c r="AB154" s="108">
        <v>761999.3</v>
      </c>
      <c r="AC154" s="108">
        <v>1092565.8</v>
      </c>
      <c r="AD154" s="108">
        <v>1402264.2</v>
      </c>
      <c r="AE154" s="108">
        <v>1695264.2</v>
      </c>
      <c r="AF154" s="108">
        <v>2035041.6</v>
      </c>
      <c r="AG154" s="108">
        <v>2312398</v>
      </c>
      <c r="AH154" s="108">
        <v>2782338.1</v>
      </c>
      <c r="AI154" s="108">
        <v>3203790.3</v>
      </c>
      <c r="AJ154" s="108">
        <v>3559736.8</v>
      </c>
      <c r="AK154" s="108">
        <v>3922378.8</v>
      </c>
    </row>
    <row r="155" spans="1:37" s="85" customFormat="1" ht="12" x14ac:dyDescent="0.2">
      <c r="A155" s="77">
        <v>14231</v>
      </c>
      <c r="B155" s="28" t="s">
        <v>624</v>
      </c>
      <c r="C155" s="76"/>
      <c r="D155" s="108">
        <v>267544.7</v>
      </c>
      <c r="E155" s="108">
        <v>58560.1</v>
      </c>
      <c r="F155" s="108">
        <v>66023.3</v>
      </c>
      <c r="G155" s="108">
        <v>68891.899999999994</v>
      </c>
      <c r="H155" s="108">
        <v>74069.399999999994</v>
      </c>
      <c r="I155" s="108">
        <v>17456.2</v>
      </c>
      <c r="J155" s="108">
        <v>36811.9</v>
      </c>
      <c r="K155" s="108">
        <v>58560.1</v>
      </c>
      <c r="L155" s="108">
        <v>76683.7</v>
      </c>
      <c r="M155" s="108">
        <v>102283.7</v>
      </c>
      <c r="N155" s="108">
        <v>124583.4</v>
      </c>
      <c r="O155" s="108">
        <v>149073.70000000001</v>
      </c>
      <c r="P155" s="108">
        <v>174557.3</v>
      </c>
      <c r="Q155" s="108">
        <v>193475.3</v>
      </c>
      <c r="R155" s="108">
        <v>219336.3</v>
      </c>
      <c r="S155" s="108">
        <v>246202.1</v>
      </c>
      <c r="T155" s="108">
        <v>267544.7</v>
      </c>
      <c r="U155" s="108">
        <v>283086</v>
      </c>
      <c r="V155" s="108">
        <v>66876.3</v>
      </c>
      <c r="W155" s="108">
        <v>77043.3</v>
      </c>
      <c r="X155" s="108">
        <v>80824.2</v>
      </c>
      <c r="Y155" s="108">
        <v>58342.2</v>
      </c>
      <c r="Z155" s="108">
        <v>19785.8</v>
      </c>
      <c r="AA155" s="108">
        <v>42020.2</v>
      </c>
      <c r="AB155" s="108">
        <v>66876.3</v>
      </c>
      <c r="AC155" s="108">
        <v>100467.1</v>
      </c>
      <c r="AD155" s="108">
        <v>120605.5</v>
      </c>
      <c r="AE155" s="108">
        <v>143919.6</v>
      </c>
      <c r="AF155" s="108">
        <v>170225.3</v>
      </c>
      <c r="AG155" s="108">
        <v>193479.9</v>
      </c>
      <c r="AH155" s="108">
        <v>224743.8</v>
      </c>
      <c r="AI155" s="108">
        <v>247219.6</v>
      </c>
      <c r="AJ155" s="108">
        <v>266118.5</v>
      </c>
      <c r="AK155" s="108">
        <v>283086</v>
      </c>
    </row>
    <row r="156" spans="1:37" s="85" customFormat="1" ht="12" x14ac:dyDescent="0.2">
      <c r="A156" s="77">
        <v>14232</v>
      </c>
      <c r="B156" s="28" t="s">
        <v>625</v>
      </c>
      <c r="C156" s="76"/>
      <c r="D156" s="108">
        <v>1285035.2</v>
      </c>
      <c r="E156" s="108">
        <v>256613.8</v>
      </c>
      <c r="F156" s="108">
        <v>267697.40000000002</v>
      </c>
      <c r="G156" s="108">
        <v>323636.40000000002</v>
      </c>
      <c r="H156" s="108">
        <v>437087.6</v>
      </c>
      <c r="I156" s="108">
        <v>90409.600000000006</v>
      </c>
      <c r="J156" s="108">
        <v>166875.29999999999</v>
      </c>
      <c r="K156" s="108">
        <v>256613.8</v>
      </c>
      <c r="L156" s="108">
        <v>337982.2</v>
      </c>
      <c r="M156" s="108">
        <v>449086.3</v>
      </c>
      <c r="N156" s="108">
        <v>524311.19999999995</v>
      </c>
      <c r="O156" s="108">
        <v>582280.5</v>
      </c>
      <c r="P156" s="108">
        <v>673098.4</v>
      </c>
      <c r="Q156" s="108">
        <v>847947.6</v>
      </c>
      <c r="R156" s="108">
        <v>997345.9</v>
      </c>
      <c r="S156" s="108">
        <v>1140469</v>
      </c>
      <c r="T156" s="108">
        <v>1285035.2</v>
      </c>
      <c r="U156" s="108">
        <v>1563842.8</v>
      </c>
      <c r="V156" s="108">
        <v>298134.59999999998</v>
      </c>
      <c r="W156" s="108">
        <v>295682.7</v>
      </c>
      <c r="X156" s="108">
        <v>427909.7</v>
      </c>
      <c r="Y156" s="108">
        <v>542115.80000000005</v>
      </c>
      <c r="Z156" s="108">
        <v>92471.1</v>
      </c>
      <c r="AA156" s="108">
        <v>194344.4</v>
      </c>
      <c r="AB156" s="108">
        <v>298134.59999999998</v>
      </c>
      <c r="AC156" s="108">
        <v>421070.7</v>
      </c>
      <c r="AD156" s="108">
        <v>524981.80000000005</v>
      </c>
      <c r="AE156" s="108">
        <v>593817.30000000005</v>
      </c>
      <c r="AF156" s="108">
        <v>673016.7</v>
      </c>
      <c r="AG156" s="108">
        <v>778687</v>
      </c>
      <c r="AH156" s="108">
        <v>1021727</v>
      </c>
      <c r="AI156" s="108">
        <v>1206113.2</v>
      </c>
      <c r="AJ156" s="108">
        <v>1363214.3</v>
      </c>
      <c r="AK156" s="108">
        <v>1563842.8</v>
      </c>
    </row>
    <row r="157" spans="1:37" s="85" customFormat="1" ht="12" x14ac:dyDescent="0.2">
      <c r="A157" s="77">
        <v>14233</v>
      </c>
      <c r="B157" s="28" t="s">
        <v>626</v>
      </c>
      <c r="C157" s="76"/>
      <c r="D157" s="108">
        <v>23278.1</v>
      </c>
      <c r="E157" s="108">
        <v>5595.4</v>
      </c>
      <c r="F157" s="108">
        <v>4185.8</v>
      </c>
      <c r="G157" s="108">
        <v>5443.2</v>
      </c>
      <c r="H157" s="108">
        <v>8053.7</v>
      </c>
      <c r="I157" s="108">
        <v>1185.4000000000001</v>
      </c>
      <c r="J157" s="108">
        <v>3496.8</v>
      </c>
      <c r="K157" s="108">
        <v>5595.4</v>
      </c>
      <c r="L157" s="108">
        <v>7628.6</v>
      </c>
      <c r="M157" s="108">
        <v>8010.1</v>
      </c>
      <c r="N157" s="108">
        <v>9781.2000000000007</v>
      </c>
      <c r="O157" s="108">
        <v>11028.3</v>
      </c>
      <c r="P157" s="108">
        <v>13693.7</v>
      </c>
      <c r="Q157" s="108">
        <v>15224.4</v>
      </c>
      <c r="R157" s="108">
        <v>17805.3</v>
      </c>
      <c r="S157" s="108">
        <v>20564.8</v>
      </c>
      <c r="T157" s="108">
        <v>23278.1</v>
      </c>
      <c r="U157" s="108">
        <v>21572.5</v>
      </c>
      <c r="V157" s="108">
        <v>4318</v>
      </c>
      <c r="W157" s="108">
        <v>6682.3</v>
      </c>
      <c r="X157" s="108">
        <v>6718.5</v>
      </c>
      <c r="Y157" s="108">
        <v>3853.7</v>
      </c>
      <c r="Z157" s="108">
        <v>1144.5</v>
      </c>
      <c r="AA157" s="108">
        <v>2291.6999999999998</v>
      </c>
      <c r="AB157" s="108">
        <v>4318</v>
      </c>
      <c r="AC157" s="108">
        <v>6423.5</v>
      </c>
      <c r="AD157" s="108">
        <v>8793.7000000000007</v>
      </c>
      <c r="AE157" s="108">
        <v>11000.3</v>
      </c>
      <c r="AF157" s="108">
        <v>12939.6</v>
      </c>
      <c r="AG157" s="108">
        <v>14521</v>
      </c>
      <c r="AH157" s="108">
        <v>17718.8</v>
      </c>
      <c r="AI157" s="108">
        <v>19826.3</v>
      </c>
      <c r="AJ157" s="108">
        <v>21608.799999999999</v>
      </c>
      <c r="AK157" s="108">
        <v>21572.5</v>
      </c>
    </row>
    <row r="158" spans="1:37" s="85" customFormat="1" ht="24" x14ac:dyDescent="0.2">
      <c r="A158" s="77">
        <v>14234</v>
      </c>
      <c r="B158" s="28" t="s">
        <v>627</v>
      </c>
      <c r="C158" s="76"/>
      <c r="D158" s="108">
        <v>29712.5</v>
      </c>
      <c r="E158" s="108">
        <v>4945.7</v>
      </c>
      <c r="F158" s="108">
        <v>12004</v>
      </c>
      <c r="G158" s="108">
        <v>4395.1000000000004</v>
      </c>
      <c r="H158" s="108">
        <v>8367.7000000000007</v>
      </c>
      <c r="I158" s="108">
        <v>875</v>
      </c>
      <c r="J158" s="108">
        <v>2918.2</v>
      </c>
      <c r="K158" s="108">
        <v>4945.7</v>
      </c>
      <c r="L158" s="108">
        <v>7748.6</v>
      </c>
      <c r="M158" s="108">
        <v>9711.9</v>
      </c>
      <c r="N158" s="108">
        <v>16949.7</v>
      </c>
      <c r="O158" s="108">
        <v>20453.3</v>
      </c>
      <c r="P158" s="108">
        <v>23766.799999999999</v>
      </c>
      <c r="Q158" s="108">
        <v>21344.799999999999</v>
      </c>
      <c r="R158" s="108">
        <v>24118.9</v>
      </c>
      <c r="S158" s="108">
        <v>26694.7</v>
      </c>
      <c r="T158" s="108">
        <v>29712.5</v>
      </c>
      <c r="U158" s="108">
        <v>36086.699999999997</v>
      </c>
      <c r="V158" s="108">
        <v>6218</v>
      </c>
      <c r="W158" s="108">
        <v>9873.4</v>
      </c>
      <c r="X158" s="108">
        <v>14047.5</v>
      </c>
      <c r="Y158" s="108">
        <v>5947.8</v>
      </c>
      <c r="Z158" s="108">
        <v>1193.4000000000001</v>
      </c>
      <c r="AA158" s="108">
        <v>3437.6</v>
      </c>
      <c r="AB158" s="108">
        <v>6218</v>
      </c>
      <c r="AC158" s="108">
        <v>9569.2999999999993</v>
      </c>
      <c r="AD158" s="108">
        <v>13996.6</v>
      </c>
      <c r="AE158" s="108">
        <v>16091.4</v>
      </c>
      <c r="AF158" s="108">
        <v>19825.8</v>
      </c>
      <c r="AG158" s="108">
        <v>23054.7</v>
      </c>
      <c r="AH158" s="108">
        <v>30138.9</v>
      </c>
      <c r="AI158" s="108">
        <v>29185.1</v>
      </c>
      <c r="AJ158" s="108">
        <v>32178.9</v>
      </c>
      <c r="AK158" s="108">
        <v>36086.699999999997</v>
      </c>
    </row>
    <row r="159" spans="1:37" s="85" customFormat="1" ht="12" x14ac:dyDescent="0.2">
      <c r="A159" s="77">
        <v>14235</v>
      </c>
      <c r="B159" s="28" t="s">
        <v>628</v>
      </c>
      <c r="C159" s="76"/>
      <c r="D159" s="108">
        <v>1798535</v>
      </c>
      <c r="E159" s="108">
        <v>311097.90000000002</v>
      </c>
      <c r="F159" s="108">
        <v>464617</v>
      </c>
      <c r="G159" s="108">
        <v>549973.80000000005</v>
      </c>
      <c r="H159" s="108">
        <v>472846.3</v>
      </c>
      <c r="I159" s="108">
        <v>87695.2</v>
      </c>
      <c r="J159" s="108">
        <v>196826.8</v>
      </c>
      <c r="K159" s="108">
        <v>311097.90000000002</v>
      </c>
      <c r="L159" s="108">
        <v>436094.2</v>
      </c>
      <c r="M159" s="108">
        <v>600994.80000000005</v>
      </c>
      <c r="N159" s="108">
        <v>775714.9</v>
      </c>
      <c r="O159" s="108">
        <v>958975.8</v>
      </c>
      <c r="P159" s="108">
        <v>1135196.8999999999</v>
      </c>
      <c r="Q159" s="108">
        <v>1325688.7</v>
      </c>
      <c r="R159" s="108">
        <v>1510390.1</v>
      </c>
      <c r="S159" s="108">
        <v>1654117.6</v>
      </c>
      <c r="T159" s="108">
        <v>1798535</v>
      </c>
      <c r="U159" s="108">
        <v>2017790.8</v>
      </c>
      <c r="V159" s="108">
        <v>386452.4</v>
      </c>
      <c r="W159" s="108">
        <v>543983.19999999995</v>
      </c>
      <c r="X159" s="108">
        <v>557574</v>
      </c>
      <c r="Y159" s="108">
        <v>529781.19999999995</v>
      </c>
      <c r="Z159" s="108">
        <v>118657</v>
      </c>
      <c r="AA159" s="108">
        <v>243223.1</v>
      </c>
      <c r="AB159" s="108">
        <v>386452.4</v>
      </c>
      <c r="AC159" s="108">
        <v>555035.19999999995</v>
      </c>
      <c r="AD159" s="108">
        <v>733886.6</v>
      </c>
      <c r="AE159" s="108">
        <v>930435.6</v>
      </c>
      <c r="AF159" s="108">
        <v>1159034.2</v>
      </c>
      <c r="AG159" s="108">
        <v>1302655.3999999999</v>
      </c>
      <c r="AH159" s="108">
        <v>1488009.6</v>
      </c>
      <c r="AI159" s="108">
        <v>1701446.1</v>
      </c>
      <c r="AJ159" s="108">
        <v>1876616.3</v>
      </c>
      <c r="AK159" s="108">
        <v>2017790.8</v>
      </c>
    </row>
    <row r="160" spans="1:37" s="85" customFormat="1" ht="12.95" customHeight="1" x14ac:dyDescent="0.2">
      <c r="A160" s="77">
        <v>143</v>
      </c>
      <c r="B160" s="28" t="s">
        <v>629</v>
      </c>
      <c r="C160" s="76"/>
      <c r="D160" s="108">
        <v>142848.29999999999</v>
      </c>
      <c r="E160" s="108">
        <v>27436.9</v>
      </c>
      <c r="F160" s="108">
        <v>26188.5</v>
      </c>
      <c r="G160" s="108">
        <v>31802.9</v>
      </c>
      <c r="H160" s="108">
        <v>57420</v>
      </c>
      <c r="I160" s="108">
        <v>5143.5</v>
      </c>
      <c r="J160" s="108">
        <v>19393.400000000001</v>
      </c>
      <c r="K160" s="108">
        <v>27436.9</v>
      </c>
      <c r="L160" s="108">
        <v>36238.5</v>
      </c>
      <c r="M160" s="108">
        <v>45404.5</v>
      </c>
      <c r="N160" s="108">
        <v>53625.4</v>
      </c>
      <c r="O160" s="108">
        <v>63063.3</v>
      </c>
      <c r="P160" s="108">
        <v>73952.5</v>
      </c>
      <c r="Q160" s="108">
        <v>85428.3</v>
      </c>
      <c r="R160" s="108">
        <v>98217.7</v>
      </c>
      <c r="S160" s="108">
        <v>129749</v>
      </c>
      <c r="T160" s="108">
        <v>142848.29999999999</v>
      </c>
      <c r="U160" s="108">
        <v>231843.8</v>
      </c>
      <c r="V160" s="108">
        <v>29687.4</v>
      </c>
      <c r="W160" s="108">
        <v>100657.4</v>
      </c>
      <c r="X160" s="108">
        <v>-2565.9</v>
      </c>
      <c r="Y160" s="108">
        <v>104064.9</v>
      </c>
      <c r="Z160" s="108">
        <v>6625.2</v>
      </c>
      <c r="AA160" s="108">
        <v>16795.900000000001</v>
      </c>
      <c r="AB160" s="108">
        <v>29687.4</v>
      </c>
      <c r="AC160" s="108">
        <v>53847.199999999997</v>
      </c>
      <c r="AD160" s="108">
        <v>66694.100000000006</v>
      </c>
      <c r="AE160" s="108">
        <v>130344.8</v>
      </c>
      <c r="AF160" s="108">
        <v>148383.29999999999</v>
      </c>
      <c r="AG160" s="108">
        <v>109308.9</v>
      </c>
      <c r="AH160" s="108">
        <v>127778.9</v>
      </c>
      <c r="AI160" s="108">
        <v>189706.2</v>
      </c>
      <c r="AJ160" s="108">
        <v>269814.09999999998</v>
      </c>
      <c r="AK160" s="108">
        <v>231843.8</v>
      </c>
    </row>
    <row r="161" spans="1:37" s="85" customFormat="1" ht="12.95" customHeight="1" x14ac:dyDescent="0.2">
      <c r="A161" s="77">
        <v>1431</v>
      </c>
      <c r="B161" s="28" t="s">
        <v>629</v>
      </c>
      <c r="C161" s="76"/>
      <c r="D161" s="108">
        <v>142848.29999999999</v>
      </c>
      <c r="E161" s="108">
        <v>27436.9</v>
      </c>
      <c r="F161" s="108">
        <v>26188.5</v>
      </c>
      <c r="G161" s="108">
        <v>31802.9</v>
      </c>
      <c r="H161" s="108">
        <v>57420</v>
      </c>
      <c r="I161" s="108">
        <v>5143.5</v>
      </c>
      <c r="J161" s="108">
        <v>19393.400000000001</v>
      </c>
      <c r="K161" s="108">
        <v>27436.9</v>
      </c>
      <c r="L161" s="108">
        <v>36238.5</v>
      </c>
      <c r="M161" s="108">
        <v>45404.5</v>
      </c>
      <c r="N161" s="108">
        <v>53625.4</v>
      </c>
      <c r="O161" s="108">
        <v>63063.3</v>
      </c>
      <c r="P161" s="108">
        <v>73952.5</v>
      </c>
      <c r="Q161" s="108">
        <v>85428.3</v>
      </c>
      <c r="R161" s="108">
        <v>98217.7</v>
      </c>
      <c r="S161" s="108">
        <v>129749</v>
      </c>
      <c r="T161" s="108">
        <v>142848.29999999999</v>
      </c>
      <c r="U161" s="108">
        <v>231843.8</v>
      </c>
      <c r="V161" s="108">
        <v>29687.4</v>
      </c>
      <c r="W161" s="108">
        <v>100657.4</v>
      </c>
      <c r="X161" s="108">
        <v>-2565.9</v>
      </c>
      <c r="Y161" s="108">
        <v>104064.9</v>
      </c>
      <c r="Z161" s="108">
        <v>6625.2</v>
      </c>
      <c r="AA161" s="108">
        <v>16795.900000000001</v>
      </c>
      <c r="AB161" s="108">
        <v>29687.4</v>
      </c>
      <c r="AC161" s="108">
        <v>53847.199999999997</v>
      </c>
      <c r="AD161" s="108">
        <v>66694.100000000006</v>
      </c>
      <c r="AE161" s="108">
        <v>130344.8</v>
      </c>
      <c r="AF161" s="108">
        <v>148383.29999999999</v>
      </c>
      <c r="AG161" s="108">
        <v>109308.9</v>
      </c>
      <c r="AH161" s="108">
        <v>127778.9</v>
      </c>
      <c r="AI161" s="108">
        <v>189706.2</v>
      </c>
      <c r="AJ161" s="108">
        <v>269814.09999999998</v>
      </c>
      <c r="AK161" s="108">
        <v>231843.8</v>
      </c>
    </row>
    <row r="162" spans="1:37" s="85" customFormat="1" ht="12.95" customHeight="1" x14ac:dyDescent="0.2">
      <c r="A162" s="77">
        <v>14311</v>
      </c>
      <c r="B162" s="28" t="s">
        <v>629</v>
      </c>
      <c r="C162" s="76"/>
      <c r="D162" s="108">
        <v>142848.29999999999</v>
      </c>
      <c r="E162" s="108">
        <v>27436.9</v>
      </c>
      <c r="F162" s="108">
        <v>26188.5</v>
      </c>
      <c r="G162" s="108">
        <v>31802.9</v>
      </c>
      <c r="H162" s="108">
        <v>57420</v>
      </c>
      <c r="I162" s="108">
        <v>5143.5</v>
      </c>
      <c r="J162" s="108">
        <v>19393.400000000001</v>
      </c>
      <c r="K162" s="108">
        <v>27436.9</v>
      </c>
      <c r="L162" s="108">
        <v>36238.5</v>
      </c>
      <c r="M162" s="108">
        <v>45404.5</v>
      </c>
      <c r="N162" s="108">
        <v>53625.4</v>
      </c>
      <c r="O162" s="108">
        <v>63063.3</v>
      </c>
      <c r="P162" s="108">
        <v>73952.5</v>
      </c>
      <c r="Q162" s="108">
        <v>85428.3</v>
      </c>
      <c r="R162" s="108">
        <v>98217.7</v>
      </c>
      <c r="S162" s="108">
        <v>129749</v>
      </c>
      <c r="T162" s="108">
        <v>142848.29999999999</v>
      </c>
      <c r="U162" s="108">
        <v>231843.8</v>
      </c>
      <c r="V162" s="108">
        <v>29687.4</v>
      </c>
      <c r="W162" s="108">
        <v>100657.4</v>
      </c>
      <c r="X162" s="108">
        <v>-2565.9</v>
      </c>
      <c r="Y162" s="108">
        <v>104064.9</v>
      </c>
      <c r="Z162" s="108">
        <v>6625.2</v>
      </c>
      <c r="AA162" s="108">
        <v>16795.900000000001</v>
      </c>
      <c r="AB162" s="108">
        <v>29687.4</v>
      </c>
      <c r="AC162" s="108">
        <v>53847.199999999997</v>
      </c>
      <c r="AD162" s="108">
        <v>66694.100000000006</v>
      </c>
      <c r="AE162" s="108">
        <v>130344.8</v>
      </c>
      <c r="AF162" s="108">
        <v>148383.29999999999</v>
      </c>
      <c r="AG162" s="108">
        <v>109308.9</v>
      </c>
      <c r="AH162" s="108">
        <v>127778.9</v>
      </c>
      <c r="AI162" s="108">
        <v>189706.2</v>
      </c>
      <c r="AJ162" s="108">
        <v>269814.09999999998</v>
      </c>
      <c r="AK162" s="108">
        <v>231843.8</v>
      </c>
    </row>
    <row r="163" spans="1:37" s="85" customFormat="1" ht="12.95" customHeight="1" x14ac:dyDescent="0.2">
      <c r="A163" s="77">
        <v>14311100</v>
      </c>
      <c r="B163" s="28" t="s">
        <v>630</v>
      </c>
      <c r="C163" s="76"/>
      <c r="D163" s="108">
        <v>90179.5</v>
      </c>
      <c r="E163" s="108">
        <v>16730.3</v>
      </c>
      <c r="F163" s="108">
        <v>22462.5</v>
      </c>
      <c r="G163" s="108">
        <v>20625</v>
      </c>
      <c r="H163" s="108">
        <v>30361.7</v>
      </c>
      <c r="I163" s="108">
        <v>3649.9</v>
      </c>
      <c r="J163" s="108">
        <v>9988.4</v>
      </c>
      <c r="K163" s="108">
        <v>16730.3</v>
      </c>
      <c r="L163" s="108">
        <v>23386.1</v>
      </c>
      <c r="M163" s="108">
        <v>31477.9</v>
      </c>
      <c r="N163" s="108">
        <v>39192.800000000003</v>
      </c>
      <c r="O163" s="108">
        <v>45329.9</v>
      </c>
      <c r="P163" s="108">
        <v>52335</v>
      </c>
      <c r="Q163" s="108">
        <v>59817.8</v>
      </c>
      <c r="R163" s="108">
        <v>67695.5</v>
      </c>
      <c r="S163" s="108">
        <v>74857</v>
      </c>
      <c r="T163" s="108">
        <v>90179.5</v>
      </c>
      <c r="U163" s="108">
        <v>147650.6</v>
      </c>
      <c r="V163" s="108">
        <v>26340</v>
      </c>
      <c r="W163" s="108">
        <v>34033.199999999997</v>
      </c>
      <c r="X163" s="108">
        <v>37777.4</v>
      </c>
      <c r="Y163" s="108">
        <v>49500</v>
      </c>
      <c r="Z163" s="108">
        <v>6304.7</v>
      </c>
      <c r="AA163" s="108">
        <v>15497</v>
      </c>
      <c r="AB163" s="108">
        <v>26340</v>
      </c>
      <c r="AC163" s="108">
        <v>39240.6</v>
      </c>
      <c r="AD163" s="108">
        <v>49964</v>
      </c>
      <c r="AE163" s="108">
        <v>60373.2</v>
      </c>
      <c r="AF163" s="108">
        <v>71155.8</v>
      </c>
      <c r="AG163" s="108">
        <v>81838.5</v>
      </c>
      <c r="AH163" s="108">
        <v>98150.6</v>
      </c>
      <c r="AI163" s="108">
        <v>116257.7</v>
      </c>
      <c r="AJ163" s="108">
        <v>130347.4</v>
      </c>
      <c r="AK163" s="108">
        <v>147650.6</v>
      </c>
    </row>
    <row r="164" spans="1:37" s="85" customFormat="1" ht="24" x14ac:dyDescent="0.2">
      <c r="A164" s="77">
        <v>14311200</v>
      </c>
      <c r="B164" s="28" t="s">
        <v>631</v>
      </c>
      <c r="C164" s="76"/>
      <c r="D164" s="108">
        <v>1341.8</v>
      </c>
      <c r="E164" s="108">
        <v>216.8</v>
      </c>
      <c r="F164" s="108">
        <v>11.5</v>
      </c>
      <c r="G164" s="108">
        <v>0</v>
      </c>
      <c r="H164" s="108">
        <v>1113.5</v>
      </c>
      <c r="I164" s="108">
        <v>216.8</v>
      </c>
      <c r="J164" s="108">
        <v>216.8</v>
      </c>
      <c r="K164" s="108">
        <v>216.8</v>
      </c>
      <c r="L164" s="108">
        <v>391</v>
      </c>
      <c r="M164" s="108">
        <v>228.3</v>
      </c>
      <c r="N164" s="108">
        <v>228.3</v>
      </c>
      <c r="O164" s="108">
        <v>228.3</v>
      </c>
      <c r="P164" s="108">
        <v>228.3</v>
      </c>
      <c r="Q164" s="108">
        <v>228.3</v>
      </c>
      <c r="R164" s="108">
        <v>1135.4000000000001</v>
      </c>
      <c r="S164" s="108">
        <v>1207.9000000000001</v>
      </c>
      <c r="T164" s="108">
        <v>1341.8</v>
      </c>
      <c r="U164" s="108">
        <v>711.4</v>
      </c>
      <c r="V164" s="108">
        <v>210</v>
      </c>
      <c r="W164" s="108">
        <v>212.1</v>
      </c>
      <c r="X164" s="108">
        <v>159.30000000000001</v>
      </c>
      <c r="Y164" s="108">
        <v>130</v>
      </c>
      <c r="Z164" s="108">
        <v>60</v>
      </c>
      <c r="AA164" s="108">
        <v>145</v>
      </c>
      <c r="AB164" s="108">
        <v>210</v>
      </c>
      <c r="AC164" s="108">
        <v>290</v>
      </c>
      <c r="AD164" s="108">
        <v>399.1</v>
      </c>
      <c r="AE164" s="108">
        <v>422.1</v>
      </c>
      <c r="AF164" s="108">
        <v>422.1</v>
      </c>
      <c r="AG164" s="108">
        <v>422.1</v>
      </c>
      <c r="AH164" s="108">
        <v>581.4</v>
      </c>
      <c r="AI164" s="108">
        <v>656.4</v>
      </c>
      <c r="AJ164" s="108">
        <v>656.4</v>
      </c>
      <c r="AK164" s="108">
        <v>711.4</v>
      </c>
    </row>
    <row r="165" spans="1:37" s="85" customFormat="1" ht="24" x14ac:dyDescent="0.2">
      <c r="A165" s="77">
        <v>14311300</v>
      </c>
      <c r="B165" s="28" t="s">
        <v>632</v>
      </c>
      <c r="C165" s="76"/>
      <c r="D165" s="108">
        <v>623.29999999999995</v>
      </c>
      <c r="E165" s="108">
        <v>95.5</v>
      </c>
      <c r="F165" s="108">
        <v>121.5</v>
      </c>
      <c r="G165" s="108">
        <v>124.6</v>
      </c>
      <c r="H165" s="108">
        <v>281.7</v>
      </c>
      <c r="I165" s="108">
        <v>0.6</v>
      </c>
      <c r="J165" s="108">
        <v>77.900000000000006</v>
      </c>
      <c r="K165" s="108">
        <v>95.5</v>
      </c>
      <c r="L165" s="108">
        <v>204.7</v>
      </c>
      <c r="M165" s="108">
        <v>217</v>
      </c>
      <c r="N165" s="108">
        <v>217</v>
      </c>
      <c r="O165" s="108">
        <v>217</v>
      </c>
      <c r="P165" s="108">
        <v>341.6</v>
      </c>
      <c r="Q165" s="108">
        <v>341.6</v>
      </c>
      <c r="R165" s="108">
        <v>420.8</v>
      </c>
      <c r="S165" s="108">
        <v>577.6</v>
      </c>
      <c r="T165" s="108">
        <v>623.29999999999995</v>
      </c>
      <c r="U165" s="108">
        <v>1282.7</v>
      </c>
      <c r="V165" s="108">
        <v>114.2</v>
      </c>
      <c r="W165" s="108">
        <v>215.2</v>
      </c>
      <c r="X165" s="108">
        <v>788.8</v>
      </c>
      <c r="Y165" s="108">
        <v>164.5</v>
      </c>
      <c r="Z165" s="108">
        <v>29.8</v>
      </c>
      <c r="AA165" s="108">
        <v>114.2</v>
      </c>
      <c r="AB165" s="108">
        <v>114.2</v>
      </c>
      <c r="AC165" s="108">
        <v>149.6</v>
      </c>
      <c r="AD165" s="108">
        <v>170.2</v>
      </c>
      <c r="AE165" s="108">
        <v>329.4</v>
      </c>
      <c r="AF165" s="108">
        <v>826.2</v>
      </c>
      <c r="AG165" s="108">
        <v>1242.8</v>
      </c>
      <c r="AH165" s="108">
        <v>1118.2</v>
      </c>
      <c r="AI165" s="108">
        <v>1119.9000000000001</v>
      </c>
      <c r="AJ165" s="108">
        <v>1236.7</v>
      </c>
      <c r="AK165" s="108">
        <v>1282.7</v>
      </c>
    </row>
    <row r="166" spans="1:37" s="85" customFormat="1" ht="24" x14ac:dyDescent="0.2">
      <c r="A166" s="77">
        <v>14311400</v>
      </c>
      <c r="B166" s="28" t="s">
        <v>633</v>
      </c>
      <c r="C166" s="76"/>
      <c r="D166" s="108">
        <v>50328.6</v>
      </c>
      <c r="E166" s="108">
        <v>9594.7999999999993</v>
      </c>
      <c r="F166" s="108">
        <v>3330.9</v>
      </c>
      <c r="G166" s="108">
        <v>8037.8</v>
      </c>
      <c r="H166" s="108">
        <v>29365.1</v>
      </c>
      <c r="I166" s="108">
        <v>539.5</v>
      </c>
      <c r="J166" s="108">
        <v>8693</v>
      </c>
      <c r="K166" s="108">
        <v>9594.7999999999993</v>
      </c>
      <c r="L166" s="108">
        <v>10916.2</v>
      </c>
      <c r="M166" s="108">
        <v>12319</v>
      </c>
      <c r="N166" s="108">
        <v>12925.7</v>
      </c>
      <c r="O166" s="108">
        <v>15020.2</v>
      </c>
      <c r="P166" s="108">
        <v>18142.900000000001</v>
      </c>
      <c r="Q166" s="108">
        <v>20963.5</v>
      </c>
      <c r="R166" s="108">
        <v>23708</v>
      </c>
      <c r="S166" s="108">
        <v>46392</v>
      </c>
      <c r="T166" s="108">
        <v>50328.6</v>
      </c>
      <c r="U166" s="108">
        <v>67006.399999999994</v>
      </c>
      <c r="V166" s="108">
        <v>2996.8</v>
      </c>
      <c r="W166" s="108">
        <v>4481.8</v>
      </c>
      <c r="X166" s="108">
        <v>5306.5</v>
      </c>
      <c r="Y166" s="108">
        <v>54221.3</v>
      </c>
      <c r="Z166" s="108">
        <v>230.7</v>
      </c>
      <c r="AA166" s="108">
        <v>1023.9</v>
      </c>
      <c r="AB166" s="108">
        <v>2996.8</v>
      </c>
      <c r="AC166" s="108">
        <v>3740.7</v>
      </c>
      <c r="AD166" s="108">
        <v>5729</v>
      </c>
      <c r="AE166" s="108">
        <v>7478.6</v>
      </c>
      <c r="AF166" s="108">
        <v>9578.7999999999993</v>
      </c>
      <c r="AG166" s="108">
        <v>10661.9</v>
      </c>
      <c r="AH166" s="108">
        <v>12785.1</v>
      </c>
      <c r="AI166" s="108">
        <v>56268.2</v>
      </c>
      <c r="AJ166" s="108">
        <v>57333.5</v>
      </c>
      <c r="AK166" s="108">
        <v>67006.399999999994</v>
      </c>
    </row>
    <row r="167" spans="1:37" s="85" customFormat="1" ht="24" x14ac:dyDescent="0.2">
      <c r="A167" s="77">
        <v>14311500</v>
      </c>
      <c r="B167" s="28" t="s">
        <v>634</v>
      </c>
      <c r="C167" s="76"/>
      <c r="D167" s="108">
        <v>269.60000000000002</v>
      </c>
      <c r="E167" s="108">
        <v>140.9</v>
      </c>
      <c r="F167" s="108">
        <v>59.5</v>
      </c>
      <c r="G167" s="108">
        <v>27</v>
      </c>
      <c r="H167" s="108">
        <v>42.2</v>
      </c>
      <c r="I167" s="108">
        <v>0</v>
      </c>
      <c r="J167" s="108">
        <v>140.9</v>
      </c>
      <c r="K167" s="108">
        <v>140.9</v>
      </c>
      <c r="L167" s="108">
        <v>146.9</v>
      </c>
      <c r="M167" s="108">
        <v>182.4</v>
      </c>
      <c r="N167" s="108">
        <v>200.4</v>
      </c>
      <c r="O167" s="108">
        <v>200.4</v>
      </c>
      <c r="P167" s="108">
        <v>227.4</v>
      </c>
      <c r="Q167" s="108">
        <v>227.4</v>
      </c>
      <c r="R167" s="108">
        <v>227.4</v>
      </c>
      <c r="S167" s="108">
        <v>234.7</v>
      </c>
      <c r="T167" s="108">
        <v>269.60000000000002</v>
      </c>
      <c r="U167" s="108">
        <v>15192.7</v>
      </c>
      <c r="V167" s="108">
        <v>26.4</v>
      </c>
      <c r="W167" s="108">
        <v>61715.1</v>
      </c>
      <c r="X167" s="108">
        <v>-46597.9</v>
      </c>
      <c r="Y167" s="108">
        <v>49.1</v>
      </c>
      <c r="Z167" s="108"/>
      <c r="AA167" s="108">
        <v>15.8</v>
      </c>
      <c r="AB167" s="108">
        <v>26.4</v>
      </c>
      <c r="AC167" s="108">
        <v>10426.299999999999</v>
      </c>
      <c r="AD167" s="108">
        <v>10431.799999999999</v>
      </c>
      <c r="AE167" s="108">
        <v>61741.5</v>
      </c>
      <c r="AF167" s="108">
        <v>66400.399999999994</v>
      </c>
      <c r="AG167" s="108">
        <v>15143.6</v>
      </c>
      <c r="AH167" s="108">
        <v>15143.6</v>
      </c>
      <c r="AI167" s="108">
        <v>15404</v>
      </c>
      <c r="AJ167" s="108">
        <v>80240.100000000006</v>
      </c>
      <c r="AK167" s="108">
        <v>15192.7</v>
      </c>
    </row>
    <row r="168" spans="1:37" s="85" customFormat="1" ht="24" x14ac:dyDescent="0.2">
      <c r="A168" s="77">
        <v>14311900</v>
      </c>
      <c r="B168" s="28" t="s">
        <v>635</v>
      </c>
      <c r="C168" s="76"/>
      <c r="D168" s="108">
        <v>105.5</v>
      </c>
      <c r="E168" s="108">
        <v>658.6</v>
      </c>
      <c r="F168" s="108">
        <v>202.6</v>
      </c>
      <c r="G168" s="108">
        <v>2988.5</v>
      </c>
      <c r="H168" s="108">
        <v>-3744.2</v>
      </c>
      <c r="I168" s="108">
        <v>736.7</v>
      </c>
      <c r="J168" s="108">
        <v>276.39999999999998</v>
      </c>
      <c r="K168" s="108">
        <v>658.6</v>
      </c>
      <c r="L168" s="108">
        <v>1193.5999999999999</v>
      </c>
      <c r="M168" s="108">
        <v>979.9</v>
      </c>
      <c r="N168" s="108">
        <v>861.2</v>
      </c>
      <c r="O168" s="108">
        <v>2067.5</v>
      </c>
      <c r="P168" s="108">
        <v>2677.3</v>
      </c>
      <c r="Q168" s="108">
        <v>3849.7</v>
      </c>
      <c r="R168" s="108">
        <v>5030.6000000000004</v>
      </c>
      <c r="S168" s="108">
        <v>6479.8</v>
      </c>
      <c r="T168" s="108">
        <v>105.5</v>
      </c>
      <c r="U168" s="108">
        <v>0</v>
      </c>
      <c r="V168" s="108"/>
      <c r="W168" s="108">
        <v>0</v>
      </c>
      <c r="X168" s="108">
        <v>0</v>
      </c>
      <c r="Y168" s="108">
        <v>0</v>
      </c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</row>
    <row r="169" spans="1:37" s="85" customFormat="1" ht="12.95" customHeight="1" x14ac:dyDescent="0.2">
      <c r="A169" s="77">
        <v>144</v>
      </c>
      <c r="B169" s="28" t="s">
        <v>636</v>
      </c>
      <c r="C169" s="76"/>
      <c r="D169" s="108">
        <v>40106.400000000001</v>
      </c>
      <c r="E169" s="108">
        <v>0</v>
      </c>
      <c r="F169" s="108">
        <v>26617.9</v>
      </c>
      <c r="G169" s="108">
        <v>1378.4</v>
      </c>
      <c r="H169" s="108">
        <v>12110.1</v>
      </c>
      <c r="I169" s="108">
        <v>0</v>
      </c>
      <c r="J169" s="108">
        <v>0</v>
      </c>
      <c r="K169" s="108">
        <v>0</v>
      </c>
      <c r="L169" s="108">
        <v>0</v>
      </c>
      <c r="M169" s="108">
        <v>0</v>
      </c>
      <c r="N169" s="108">
        <v>26617.9</v>
      </c>
      <c r="O169" s="108">
        <v>27400.9</v>
      </c>
      <c r="P169" s="108">
        <v>27821.4</v>
      </c>
      <c r="Q169" s="108">
        <v>27996.3</v>
      </c>
      <c r="R169" s="108">
        <v>31315.599999999999</v>
      </c>
      <c r="S169" s="108">
        <v>34388.400000000001</v>
      </c>
      <c r="T169" s="108">
        <v>40106.400000000001</v>
      </c>
      <c r="U169" s="108">
        <v>135889.9</v>
      </c>
      <c r="V169" s="108">
        <v>23923.8</v>
      </c>
      <c r="W169" s="108">
        <v>28189.1</v>
      </c>
      <c r="X169" s="108">
        <v>10912.6</v>
      </c>
      <c r="Y169" s="108">
        <v>72864.399999999994</v>
      </c>
      <c r="Z169" s="108">
        <v>3101.2</v>
      </c>
      <c r="AA169" s="108">
        <v>17576.2</v>
      </c>
      <c r="AB169" s="108">
        <v>23923.8</v>
      </c>
      <c r="AC169" s="108">
        <v>44805.5</v>
      </c>
      <c r="AD169" s="108">
        <v>50250.3</v>
      </c>
      <c r="AE169" s="108">
        <v>52112.9</v>
      </c>
      <c r="AF169" s="108">
        <v>54275.4</v>
      </c>
      <c r="AG169" s="108">
        <v>56241.4</v>
      </c>
      <c r="AH169" s="108">
        <v>63025.5</v>
      </c>
      <c r="AI169" s="108">
        <v>114247.2</v>
      </c>
      <c r="AJ169" s="108">
        <v>128562.6</v>
      </c>
      <c r="AK169" s="108">
        <v>135889.9</v>
      </c>
    </row>
    <row r="170" spans="1:37" s="85" customFormat="1" ht="12.95" customHeight="1" x14ac:dyDescent="0.2">
      <c r="A170" s="77">
        <v>1441</v>
      </c>
      <c r="B170" s="28" t="s">
        <v>636</v>
      </c>
      <c r="C170" s="76"/>
      <c r="D170" s="108">
        <v>40106.400000000001</v>
      </c>
      <c r="E170" s="108">
        <v>0</v>
      </c>
      <c r="F170" s="108">
        <v>26617.9</v>
      </c>
      <c r="G170" s="108">
        <v>1378.4</v>
      </c>
      <c r="H170" s="108">
        <v>12110.1</v>
      </c>
      <c r="I170" s="108">
        <v>0</v>
      </c>
      <c r="J170" s="108">
        <v>0</v>
      </c>
      <c r="K170" s="108">
        <v>0</v>
      </c>
      <c r="L170" s="108">
        <v>0</v>
      </c>
      <c r="M170" s="108">
        <v>0</v>
      </c>
      <c r="N170" s="108">
        <v>26617.9</v>
      </c>
      <c r="O170" s="108">
        <v>27400.9</v>
      </c>
      <c r="P170" s="108">
        <v>27821.4</v>
      </c>
      <c r="Q170" s="108">
        <v>27996.3</v>
      </c>
      <c r="R170" s="108">
        <v>31315.599999999999</v>
      </c>
      <c r="S170" s="108">
        <v>34388.400000000001</v>
      </c>
      <c r="T170" s="108">
        <v>40106.400000000001</v>
      </c>
      <c r="U170" s="108">
        <v>135889.9</v>
      </c>
      <c r="V170" s="108">
        <v>23923.8</v>
      </c>
      <c r="W170" s="108">
        <v>28189.1</v>
      </c>
      <c r="X170" s="108">
        <v>10912.6</v>
      </c>
      <c r="Y170" s="108">
        <v>72864.399999999994</v>
      </c>
      <c r="Z170" s="108">
        <v>3101.2</v>
      </c>
      <c r="AA170" s="108">
        <v>17576.2</v>
      </c>
      <c r="AB170" s="108">
        <v>23923.8</v>
      </c>
      <c r="AC170" s="108">
        <v>44805.5</v>
      </c>
      <c r="AD170" s="108">
        <v>50250.3</v>
      </c>
      <c r="AE170" s="108">
        <v>52112.9</v>
      </c>
      <c r="AF170" s="108">
        <v>54275.4</v>
      </c>
      <c r="AG170" s="108">
        <v>56241.4</v>
      </c>
      <c r="AH170" s="108">
        <v>63025.5</v>
      </c>
      <c r="AI170" s="108">
        <v>114247.2</v>
      </c>
      <c r="AJ170" s="108">
        <v>128562.6</v>
      </c>
      <c r="AK170" s="108">
        <v>135889.9</v>
      </c>
    </row>
    <row r="171" spans="1:37" s="85" customFormat="1" ht="12.95" customHeight="1" x14ac:dyDescent="0.2">
      <c r="A171" s="77">
        <v>14411</v>
      </c>
      <c r="B171" s="28" t="s">
        <v>433</v>
      </c>
      <c r="C171" s="76"/>
      <c r="D171" s="108">
        <v>40106.400000000001</v>
      </c>
      <c r="E171" s="108"/>
      <c r="F171" s="108">
        <v>26617.9</v>
      </c>
      <c r="G171" s="108">
        <v>1378.4</v>
      </c>
      <c r="H171" s="108">
        <v>12110.1</v>
      </c>
      <c r="I171" s="108"/>
      <c r="J171" s="108"/>
      <c r="K171" s="108"/>
      <c r="L171" s="108"/>
      <c r="M171" s="108"/>
      <c r="N171" s="108">
        <v>26617.9</v>
      </c>
      <c r="O171" s="108">
        <v>27400.9</v>
      </c>
      <c r="P171" s="108">
        <v>27821.4</v>
      </c>
      <c r="Q171" s="108">
        <v>27996.3</v>
      </c>
      <c r="R171" s="108">
        <v>31315.599999999999</v>
      </c>
      <c r="S171" s="108">
        <v>34388.400000000001</v>
      </c>
      <c r="T171" s="108">
        <v>40106.400000000001</v>
      </c>
      <c r="U171" s="108">
        <v>135889.9</v>
      </c>
      <c r="V171" s="108">
        <v>23923.8</v>
      </c>
      <c r="W171" s="108">
        <v>28189.1</v>
      </c>
      <c r="X171" s="108">
        <v>10912.6</v>
      </c>
      <c r="Y171" s="108">
        <v>72864.399999999994</v>
      </c>
      <c r="Z171" s="108">
        <v>3101.2</v>
      </c>
      <c r="AA171" s="108">
        <v>17576.2</v>
      </c>
      <c r="AB171" s="108">
        <v>23923.8</v>
      </c>
      <c r="AC171" s="108">
        <v>44805.5</v>
      </c>
      <c r="AD171" s="108">
        <v>50250.3</v>
      </c>
      <c r="AE171" s="108">
        <v>52112.9</v>
      </c>
      <c r="AF171" s="108">
        <v>54275.4</v>
      </c>
      <c r="AG171" s="108">
        <v>56241.4</v>
      </c>
      <c r="AH171" s="108">
        <v>63025.5</v>
      </c>
      <c r="AI171" s="108">
        <v>114247.2</v>
      </c>
      <c r="AJ171" s="108">
        <v>128562.6</v>
      </c>
      <c r="AK171" s="108">
        <v>135889.9</v>
      </c>
    </row>
    <row r="172" spans="1:37" s="85" customFormat="1" ht="12.95" customHeight="1" x14ac:dyDescent="0.2">
      <c r="A172" s="77">
        <v>14412</v>
      </c>
      <c r="B172" s="28" t="s">
        <v>454</v>
      </c>
      <c r="C172" s="76"/>
      <c r="D172" s="108"/>
      <c r="E172" s="108"/>
      <c r="F172" s="108">
        <v>0</v>
      </c>
      <c r="G172" s="108">
        <v>0</v>
      </c>
      <c r="H172" s="108">
        <v>0</v>
      </c>
      <c r="I172" s="108"/>
      <c r="J172" s="108"/>
      <c r="K172" s="108"/>
      <c r="L172" s="108"/>
      <c r="M172" s="108"/>
      <c r="N172" s="108"/>
      <c r="O172" s="108"/>
      <c r="P172" s="108"/>
      <c r="Q172" s="108"/>
      <c r="R172" s="108"/>
      <c r="S172" s="108"/>
      <c r="T172" s="108"/>
      <c r="U172" s="108">
        <v>0</v>
      </c>
      <c r="V172" s="108"/>
      <c r="W172" s="108">
        <v>0</v>
      </c>
      <c r="X172" s="108">
        <v>0</v>
      </c>
      <c r="Y172" s="108">
        <v>0</v>
      </c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</row>
    <row r="173" spans="1:37" s="85" customFormat="1" ht="12.95" customHeight="1" x14ac:dyDescent="0.2">
      <c r="A173" s="77">
        <v>145</v>
      </c>
      <c r="B173" s="28" t="s">
        <v>637</v>
      </c>
      <c r="C173" s="76"/>
      <c r="D173" s="108">
        <v>206801.8</v>
      </c>
      <c r="E173" s="108">
        <v>41909.4</v>
      </c>
      <c r="F173" s="108">
        <v>1795.8</v>
      </c>
      <c r="G173" s="108">
        <v>1618.4</v>
      </c>
      <c r="H173" s="108">
        <v>161478.20000000001</v>
      </c>
      <c r="I173" s="108">
        <v>128.4</v>
      </c>
      <c r="J173" s="108">
        <v>300.8</v>
      </c>
      <c r="K173" s="108">
        <v>41909.4</v>
      </c>
      <c r="L173" s="108">
        <v>44073.2</v>
      </c>
      <c r="M173" s="108">
        <v>43017.4</v>
      </c>
      <c r="N173" s="108">
        <v>43705.2</v>
      </c>
      <c r="O173" s="108">
        <v>44184.4</v>
      </c>
      <c r="P173" s="108">
        <v>44852.7</v>
      </c>
      <c r="Q173" s="108">
        <v>45323.6</v>
      </c>
      <c r="R173" s="108">
        <v>113855.7</v>
      </c>
      <c r="S173" s="108">
        <v>133296.4</v>
      </c>
      <c r="T173" s="108">
        <v>206801.8</v>
      </c>
      <c r="U173" s="108">
        <v>290036.40000000002</v>
      </c>
      <c r="V173" s="108">
        <v>29140.799999999999</v>
      </c>
      <c r="W173" s="108">
        <v>6865.1</v>
      </c>
      <c r="X173" s="108">
        <v>82692.899999999994</v>
      </c>
      <c r="Y173" s="108">
        <v>171337.60000000001</v>
      </c>
      <c r="Z173" s="108">
        <v>330.7</v>
      </c>
      <c r="AA173" s="108">
        <v>22371.599999999999</v>
      </c>
      <c r="AB173" s="108">
        <v>29140.799999999999</v>
      </c>
      <c r="AC173" s="108">
        <v>31261.5</v>
      </c>
      <c r="AD173" s="108">
        <v>31792.7</v>
      </c>
      <c r="AE173" s="108">
        <v>36005.9</v>
      </c>
      <c r="AF173" s="108">
        <v>106853.2</v>
      </c>
      <c r="AG173" s="108">
        <v>739376.5</v>
      </c>
      <c r="AH173" s="108">
        <v>118698.8</v>
      </c>
      <c r="AI173" s="108">
        <v>143570.1</v>
      </c>
      <c r="AJ173" s="108">
        <v>158842.9</v>
      </c>
      <c r="AK173" s="108">
        <v>290036.40000000002</v>
      </c>
    </row>
    <row r="174" spans="1:37" s="85" customFormat="1" ht="12.95" customHeight="1" x14ac:dyDescent="0.2">
      <c r="A174" s="77">
        <v>1451</v>
      </c>
      <c r="B174" s="28" t="s">
        <v>637</v>
      </c>
      <c r="C174" s="76"/>
      <c r="D174" s="108">
        <v>206801.8</v>
      </c>
      <c r="E174" s="108">
        <v>41909.4</v>
      </c>
      <c r="F174" s="108">
        <v>1795.8</v>
      </c>
      <c r="G174" s="108">
        <v>1618.4</v>
      </c>
      <c r="H174" s="108">
        <v>161478.20000000001</v>
      </c>
      <c r="I174" s="108">
        <v>128.4</v>
      </c>
      <c r="J174" s="108">
        <v>300.8</v>
      </c>
      <c r="K174" s="108">
        <v>41909.4</v>
      </c>
      <c r="L174" s="108">
        <v>44073.2</v>
      </c>
      <c r="M174" s="108">
        <v>43017.4</v>
      </c>
      <c r="N174" s="108">
        <v>43705.2</v>
      </c>
      <c r="O174" s="108">
        <v>44184.4</v>
      </c>
      <c r="P174" s="108">
        <v>44852.7</v>
      </c>
      <c r="Q174" s="108">
        <v>45323.6</v>
      </c>
      <c r="R174" s="108">
        <v>113855.7</v>
      </c>
      <c r="S174" s="108">
        <v>133296.4</v>
      </c>
      <c r="T174" s="108">
        <v>206801.8</v>
      </c>
      <c r="U174" s="108">
        <v>290036.40000000002</v>
      </c>
      <c r="V174" s="108">
        <v>29140.799999999999</v>
      </c>
      <c r="W174" s="108">
        <v>6865.1</v>
      </c>
      <c r="X174" s="108">
        <v>82692.899999999994</v>
      </c>
      <c r="Y174" s="108">
        <v>171337.60000000001</v>
      </c>
      <c r="Z174" s="108">
        <v>330.7</v>
      </c>
      <c r="AA174" s="108">
        <v>22371.599999999999</v>
      </c>
      <c r="AB174" s="108">
        <v>29140.799999999999</v>
      </c>
      <c r="AC174" s="108">
        <v>31261.5</v>
      </c>
      <c r="AD174" s="108">
        <v>31792.7</v>
      </c>
      <c r="AE174" s="108">
        <v>36005.9</v>
      </c>
      <c r="AF174" s="108">
        <v>106853.2</v>
      </c>
      <c r="AG174" s="108">
        <v>739376.5</v>
      </c>
      <c r="AH174" s="108">
        <v>118698.8</v>
      </c>
      <c r="AI174" s="108">
        <v>143570.1</v>
      </c>
      <c r="AJ174" s="108">
        <v>158842.9</v>
      </c>
      <c r="AK174" s="108">
        <v>290036.40000000002</v>
      </c>
    </row>
    <row r="175" spans="1:37" s="85" customFormat="1" ht="12.95" customHeight="1" x14ac:dyDescent="0.2">
      <c r="A175" s="77">
        <v>14511</v>
      </c>
      <c r="B175" s="28" t="s">
        <v>637</v>
      </c>
      <c r="C175" s="76"/>
      <c r="D175" s="108">
        <v>206801.8</v>
      </c>
      <c r="E175" s="108">
        <v>41909.4</v>
      </c>
      <c r="F175" s="108">
        <v>1795.8</v>
      </c>
      <c r="G175" s="108">
        <v>1618.4</v>
      </c>
      <c r="H175" s="108">
        <v>161478.20000000001</v>
      </c>
      <c r="I175" s="108">
        <v>128.4</v>
      </c>
      <c r="J175" s="108">
        <v>300.8</v>
      </c>
      <c r="K175" s="108">
        <v>41909.4</v>
      </c>
      <c r="L175" s="108">
        <v>44073.2</v>
      </c>
      <c r="M175" s="108">
        <v>43017.4</v>
      </c>
      <c r="N175" s="108">
        <v>43705.2</v>
      </c>
      <c r="O175" s="108">
        <v>44184.4</v>
      </c>
      <c r="P175" s="108">
        <v>44852.7</v>
      </c>
      <c r="Q175" s="108">
        <v>45323.6</v>
      </c>
      <c r="R175" s="108">
        <v>113855.7</v>
      </c>
      <c r="S175" s="108">
        <v>133296.4</v>
      </c>
      <c r="T175" s="108">
        <v>206801.8</v>
      </c>
      <c r="U175" s="108">
        <v>290036.40000000002</v>
      </c>
      <c r="V175" s="108">
        <v>29140.799999999999</v>
      </c>
      <c r="W175" s="108">
        <v>6865.1</v>
      </c>
      <c r="X175" s="108">
        <v>82692.899999999994</v>
      </c>
      <c r="Y175" s="108">
        <v>171337.60000000001</v>
      </c>
      <c r="Z175" s="108">
        <v>330.7</v>
      </c>
      <c r="AA175" s="108">
        <v>22371.599999999999</v>
      </c>
      <c r="AB175" s="108">
        <v>29140.799999999999</v>
      </c>
      <c r="AC175" s="108">
        <v>31261.5</v>
      </c>
      <c r="AD175" s="108">
        <v>31792.7</v>
      </c>
      <c r="AE175" s="108">
        <v>36005.9</v>
      </c>
      <c r="AF175" s="108">
        <v>106853.2</v>
      </c>
      <c r="AG175" s="108">
        <v>739376.5</v>
      </c>
      <c r="AH175" s="108">
        <v>118698.8</v>
      </c>
      <c r="AI175" s="108">
        <v>143570.1</v>
      </c>
      <c r="AJ175" s="108">
        <v>158842.9</v>
      </c>
      <c r="AK175" s="108">
        <v>290036.40000000002</v>
      </c>
    </row>
    <row r="176" spans="1:37" s="85" customFormat="1" ht="12.95" customHeight="1" x14ac:dyDescent="0.2">
      <c r="A176" s="77"/>
      <c r="B176" s="28"/>
      <c r="C176" s="76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</row>
    <row r="177" spans="1:37" s="97" customFormat="1" ht="12.95" customHeight="1" x14ac:dyDescent="0.2">
      <c r="A177" s="98" t="s">
        <v>16</v>
      </c>
      <c r="B177" s="95" t="s">
        <v>639</v>
      </c>
      <c r="C177" s="96"/>
      <c r="D177" s="129">
        <v>465302.6</v>
      </c>
      <c r="E177" s="129">
        <v>60033.9</v>
      </c>
      <c r="F177" s="129">
        <v>15943.1</v>
      </c>
      <c r="G177" s="129">
        <v>51207.6</v>
      </c>
      <c r="H177" s="129">
        <v>338118</v>
      </c>
      <c r="I177" s="129">
        <v>12044.4</v>
      </c>
      <c r="J177" s="129">
        <v>28253.3</v>
      </c>
      <c r="K177" s="129">
        <v>60033.9</v>
      </c>
      <c r="L177" s="129">
        <v>65664.600000000006</v>
      </c>
      <c r="M177" s="129">
        <v>73413.8</v>
      </c>
      <c r="N177" s="129">
        <v>75977</v>
      </c>
      <c r="O177" s="129">
        <v>85899.9</v>
      </c>
      <c r="P177" s="129">
        <v>112867.6</v>
      </c>
      <c r="Q177" s="129">
        <v>127184.6</v>
      </c>
      <c r="R177" s="129">
        <v>161440</v>
      </c>
      <c r="S177" s="129">
        <v>349651.1</v>
      </c>
      <c r="T177" s="129">
        <v>465302.6</v>
      </c>
      <c r="U177" s="129">
        <v>1116838.6000000001</v>
      </c>
      <c r="V177" s="129">
        <v>170878.2</v>
      </c>
      <c r="W177" s="129">
        <v>375430.3</v>
      </c>
      <c r="X177" s="129">
        <v>284946.8</v>
      </c>
      <c r="Y177" s="129">
        <v>285583.3</v>
      </c>
      <c r="Z177" s="129">
        <v>35110.5</v>
      </c>
      <c r="AA177" s="129">
        <v>90619.4</v>
      </c>
      <c r="AB177" s="129">
        <v>170878.2</v>
      </c>
      <c r="AC177" s="129">
        <v>441091.8</v>
      </c>
      <c r="AD177" s="129">
        <v>505281.7</v>
      </c>
      <c r="AE177" s="129">
        <v>546308.5</v>
      </c>
      <c r="AF177" s="129">
        <v>667638.19999999995</v>
      </c>
      <c r="AG177" s="129">
        <v>731350.7</v>
      </c>
      <c r="AH177" s="129">
        <v>831255.3</v>
      </c>
      <c r="AI177" s="129">
        <v>927465.2</v>
      </c>
      <c r="AJ177" s="129">
        <v>1044708.8</v>
      </c>
      <c r="AK177" s="129">
        <v>1116838.6000000001</v>
      </c>
    </row>
    <row r="178" spans="1:37" s="85" customFormat="1" ht="9" customHeight="1" thickBot="1" x14ac:dyDescent="0.25">
      <c r="A178" s="119"/>
      <c r="B178" s="105"/>
      <c r="C178" s="10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  <c r="V178" s="86"/>
      <c r="W178" s="86"/>
      <c r="X178" s="86"/>
      <c r="Y178" s="86"/>
      <c r="Z178" s="86"/>
      <c r="AA178" s="86"/>
      <c r="AB178" s="86"/>
      <c r="AC178" s="86"/>
      <c r="AD178" s="86"/>
      <c r="AE178" s="86"/>
      <c r="AF178" s="86"/>
      <c r="AG178" s="86"/>
      <c r="AH178" s="86"/>
      <c r="AI178" s="86"/>
      <c r="AJ178" s="86"/>
      <c r="AK178" s="86"/>
    </row>
    <row r="179" spans="1:37" s="85" customFormat="1" ht="12.95" customHeight="1" x14ac:dyDescent="0.2">
      <c r="A179" s="77"/>
      <c r="B179" s="28"/>
      <c r="C179" s="76"/>
    </row>
    <row r="180" spans="1:37" s="85" customFormat="1" ht="12.95" customHeight="1" x14ac:dyDescent="0.2">
      <c r="A180" s="77"/>
      <c r="B180" s="28"/>
      <c r="C180" s="76"/>
    </row>
    <row r="181" spans="1:37" s="85" customFormat="1" ht="12.95" customHeight="1" x14ac:dyDescent="0.2">
      <c r="A181" s="77"/>
      <c r="B181" s="28"/>
      <c r="C181" s="76"/>
    </row>
    <row r="182" spans="1:37" s="85" customFormat="1" ht="12.95" customHeight="1" x14ac:dyDescent="0.2">
      <c r="A182" s="77"/>
      <c r="B182" s="28"/>
      <c r="C182" s="76"/>
    </row>
    <row r="183" spans="1:37" s="85" customFormat="1" ht="12.95" customHeight="1" x14ac:dyDescent="0.2">
      <c r="A183" s="77"/>
      <c r="B183" s="28"/>
      <c r="C183" s="76"/>
    </row>
    <row r="184" spans="1:37" s="85" customFormat="1" ht="12.95" customHeight="1" x14ac:dyDescent="0.2">
      <c r="A184" s="77"/>
      <c r="B184" s="28"/>
      <c r="C184" s="76"/>
    </row>
    <row r="185" spans="1:37" s="85" customFormat="1" ht="24" customHeight="1" x14ac:dyDescent="0.2">
      <c r="A185" s="77"/>
      <c r="B185" s="28"/>
      <c r="C185" s="76"/>
    </row>
    <row r="186" spans="1:37" s="85" customFormat="1" ht="12.95" customHeight="1" x14ac:dyDescent="0.2">
      <c r="A186" s="77"/>
      <c r="B186" s="28"/>
      <c r="C186" s="76"/>
    </row>
    <row r="187" spans="1:37" s="85" customFormat="1" ht="12.95" customHeight="1" x14ac:dyDescent="0.2">
      <c r="A187" s="77"/>
      <c r="B187" s="28"/>
      <c r="C187" s="76"/>
    </row>
    <row r="188" spans="1:37" s="85" customFormat="1" ht="12.95" customHeight="1" x14ac:dyDescent="0.2">
      <c r="A188" s="77"/>
      <c r="B188" s="28"/>
      <c r="C188" s="76"/>
    </row>
    <row r="189" spans="1:37" s="85" customFormat="1" ht="12.95" customHeight="1" x14ac:dyDescent="0.2">
      <c r="A189" s="77"/>
      <c r="B189" s="28"/>
      <c r="C189" s="76"/>
    </row>
    <row r="190" spans="1:37" s="85" customFormat="1" ht="12.95" customHeight="1" x14ac:dyDescent="0.2">
      <c r="A190" s="77"/>
      <c r="B190" s="28"/>
      <c r="C190" s="76"/>
    </row>
    <row r="191" spans="1:37" s="85" customFormat="1" ht="12.95" customHeight="1" x14ac:dyDescent="0.2">
      <c r="A191" s="77"/>
      <c r="B191" s="28"/>
      <c r="C191" s="76"/>
    </row>
    <row r="192" spans="1:37" s="85" customFormat="1" ht="12.95" customHeight="1" x14ac:dyDescent="0.2">
      <c r="A192" s="77"/>
      <c r="B192" s="28"/>
      <c r="C192" s="76"/>
    </row>
    <row r="193" spans="1:3" s="85" customFormat="1" ht="12.95" customHeight="1" x14ac:dyDescent="0.2">
      <c r="A193" s="77"/>
      <c r="B193" s="28"/>
      <c r="C193" s="76"/>
    </row>
    <row r="194" spans="1:3" s="85" customFormat="1" ht="12.95" customHeight="1" x14ac:dyDescent="0.2">
      <c r="A194" s="77"/>
      <c r="B194" s="28"/>
      <c r="C194" s="76"/>
    </row>
    <row r="195" spans="1:3" s="85" customFormat="1" ht="24" customHeight="1" x14ac:dyDescent="0.2">
      <c r="A195" s="77"/>
      <c r="B195" s="28"/>
      <c r="C195" s="76"/>
    </row>
    <row r="196" spans="1:3" s="85" customFormat="1" ht="12.95" customHeight="1" x14ac:dyDescent="0.2">
      <c r="A196" s="77"/>
      <c r="B196" s="28"/>
      <c r="C196" s="76"/>
    </row>
    <row r="197" spans="1:3" s="85" customFormat="1" ht="24" customHeight="1" x14ac:dyDescent="0.2">
      <c r="A197" s="77"/>
      <c r="B197" s="28"/>
      <c r="C197" s="76"/>
    </row>
    <row r="198" spans="1:3" s="85" customFormat="1" ht="24" customHeight="1" x14ac:dyDescent="0.2">
      <c r="A198" s="77"/>
      <c r="B198" s="28"/>
      <c r="C198" s="76"/>
    </row>
    <row r="199" spans="1:3" s="85" customFormat="1" ht="24" customHeight="1" x14ac:dyDescent="0.2">
      <c r="A199" s="77"/>
      <c r="B199" s="28"/>
      <c r="C199" s="76"/>
    </row>
    <row r="200" spans="1:3" s="85" customFormat="1" ht="12.95" customHeight="1" x14ac:dyDescent="0.2">
      <c r="A200" s="77"/>
      <c r="B200" s="28"/>
      <c r="C200" s="76"/>
    </row>
    <row r="201" spans="1:3" s="85" customFormat="1" ht="12.95" customHeight="1" x14ac:dyDescent="0.2">
      <c r="A201" s="77"/>
      <c r="B201" s="28"/>
      <c r="C201" s="76"/>
    </row>
    <row r="202" spans="1:3" s="85" customFormat="1" ht="24" customHeight="1" x14ac:dyDescent="0.2">
      <c r="A202" s="77"/>
      <c r="B202" s="28"/>
      <c r="C202" s="76"/>
    </row>
    <row r="203" spans="1:3" s="85" customFormat="1" ht="24" customHeight="1" x14ac:dyDescent="0.2">
      <c r="A203" s="77"/>
      <c r="B203" s="28"/>
      <c r="C203" s="76"/>
    </row>
    <row r="204" spans="1:3" s="85" customFormat="1" ht="12.95" customHeight="1" x14ac:dyDescent="0.2">
      <c r="A204" s="77"/>
      <c r="B204" s="28"/>
      <c r="C204" s="76"/>
    </row>
    <row r="205" spans="1:3" s="85" customFormat="1" ht="12.95" customHeight="1" x14ac:dyDescent="0.2">
      <c r="A205" s="77"/>
      <c r="B205" s="28"/>
      <c r="C205" s="76"/>
    </row>
    <row r="206" spans="1:3" s="85" customFormat="1" ht="12.95" customHeight="1" x14ac:dyDescent="0.2">
      <c r="A206" s="77"/>
      <c r="B206" s="28"/>
      <c r="C206" s="76"/>
    </row>
    <row r="207" spans="1:3" s="85" customFormat="1" ht="12.95" customHeight="1" x14ac:dyDescent="0.2">
      <c r="A207" s="77"/>
      <c r="B207" s="28"/>
      <c r="C207" s="76"/>
    </row>
    <row r="208" spans="1:3" s="85" customFormat="1" ht="12.95" customHeight="1" x14ac:dyDescent="0.2">
      <c r="A208" s="77"/>
      <c r="B208" s="28"/>
      <c r="C208" s="76"/>
    </row>
    <row r="209" spans="1:3" s="85" customFormat="1" ht="24" customHeight="1" x14ac:dyDescent="0.2">
      <c r="A209" s="77"/>
      <c r="B209" s="28"/>
      <c r="C209" s="76"/>
    </row>
    <row r="210" spans="1:3" s="85" customFormat="1" ht="12.95" customHeight="1" x14ac:dyDescent="0.2">
      <c r="A210" s="77"/>
      <c r="B210" s="28"/>
      <c r="C210" s="76"/>
    </row>
    <row r="211" spans="1:3" s="85" customFormat="1" ht="24" customHeight="1" x14ac:dyDescent="0.2">
      <c r="A211" s="77"/>
      <c r="B211" s="28"/>
      <c r="C211" s="76"/>
    </row>
    <row r="212" spans="1:3" s="85" customFormat="1" ht="12.95" customHeight="1" x14ac:dyDescent="0.2">
      <c r="A212" s="77"/>
      <c r="B212" s="28"/>
      <c r="C212" s="76"/>
    </row>
    <row r="213" spans="1:3" s="85" customFormat="1" ht="12.95" customHeight="1" x14ac:dyDescent="0.2">
      <c r="A213" s="77"/>
      <c r="B213" s="28"/>
      <c r="C213" s="76"/>
    </row>
    <row r="214" spans="1:3" s="85" customFormat="1" ht="24" customHeight="1" x14ac:dyDescent="0.2">
      <c r="A214" s="77"/>
      <c r="B214" s="28"/>
      <c r="C214" s="76"/>
    </row>
    <row r="215" spans="1:3" s="85" customFormat="1" ht="24" customHeight="1" x14ac:dyDescent="0.2">
      <c r="A215" s="77"/>
      <c r="B215" s="28"/>
      <c r="C215" s="76"/>
    </row>
    <row r="216" spans="1:3" s="85" customFormat="1" ht="12.95" customHeight="1" x14ac:dyDescent="0.2">
      <c r="A216" s="77"/>
      <c r="B216" s="28"/>
      <c r="C216" s="76"/>
    </row>
    <row r="217" spans="1:3" s="85" customFormat="1" ht="24" customHeight="1" x14ac:dyDescent="0.2">
      <c r="A217" s="77"/>
      <c r="B217" s="28"/>
      <c r="C217" s="76"/>
    </row>
    <row r="218" spans="1:3" s="85" customFormat="1" ht="12.95" customHeight="1" x14ac:dyDescent="0.2">
      <c r="A218" s="77"/>
      <c r="B218" s="28"/>
      <c r="C218" s="76"/>
    </row>
    <row r="219" spans="1:3" s="85" customFormat="1" ht="12.95" customHeight="1" x14ac:dyDescent="0.2">
      <c r="A219" s="77"/>
      <c r="B219" s="28"/>
      <c r="C219" s="76"/>
    </row>
    <row r="220" spans="1:3" s="85" customFormat="1" ht="12.95" customHeight="1" x14ac:dyDescent="0.2">
      <c r="A220" s="77"/>
      <c r="B220" s="28"/>
      <c r="C220" s="76"/>
    </row>
    <row r="221" spans="1:3" s="85" customFormat="1" ht="24" customHeight="1" x14ac:dyDescent="0.2">
      <c r="A221" s="77"/>
      <c r="B221" s="28"/>
      <c r="C221" s="76"/>
    </row>
    <row r="222" spans="1:3" s="85" customFormat="1" ht="12.95" customHeight="1" x14ac:dyDescent="0.2">
      <c r="A222" s="77"/>
      <c r="B222" s="28"/>
      <c r="C222" s="76"/>
    </row>
    <row r="223" spans="1:3" s="85" customFormat="1" ht="24" customHeight="1" x14ac:dyDescent="0.2">
      <c r="A223" s="77"/>
      <c r="B223" s="28"/>
      <c r="C223" s="76"/>
    </row>
    <row r="224" spans="1:3" s="85" customFormat="1" ht="12.95" customHeight="1" x14ac:dyDescent="0.2">
      <c r="A224" s="77"/>
      <c r="B224" s="28"/>
      <c r="C224" s="76"/>
    </row>
    <row r="225" spans="1:3" s="85" customFormat="1" ht="12.95" customHeight="1" x14ac:dyDescent="0.2">
      <c r="A225" s="77"/>
      <c r="B225" s="28"/>
      <c r="C225" s="76"/>
    </row>
    <row r="226" spans="1:3" s="85" customFormat="1" ht="12.95" customHeight="1" x14ac:dyDescent="0.2">
      <c r="A226" s="77"/>
      <c r="B226" s="28"/>
      <c r="C226" s="76"/>
    </row>
    <row r="227" spans="1:3" s="85" customFormat="1" ht="24" customHeight="1" x14ac:dyDescent="0.2">
      <c r="A227" s="77"/>
      <c r="B227" s="28"/>
      <c r="C227" s="76"/>
    </row>
    <row r="228" spans="1:3" s="85" customFormat="1" ht="12.95" customHeight="1" x14ac:dyDescent="0.2">
      <c r="A228" s="77"/>
      <c r="B228" s="28"/>
      <c r="C228" s="76"/>
    </row>
    <row r="229" spans="1:3" s="85" customFormat="1" ht="12.95" customHeight="1" x14ac:dyDescent="0.2">
      <c r="A229" s="77"/>
      <c r="B229" s="28"/>
      <c r="C229" s="76"/>
    </row>
    <row r="230" spans="1:3" s="85" customFormat="1" ht="12.95" customHeight="1" x14ac:dyDescent="0.2">
      <c r="A230" s="77"/>
      <c r="B230" s="28"/>
      <c r="C230" s="76"/>
    </row>
    <row r="231" spans="1:3" s="85" customFormat="1" ht="12.95" customHeight="1" x14ac:dyDescent="0.2">
      <c r="A231" s="77"/>
      <c r="B231" s="28"/>
      <c r="C231" s="76"/>
    </row>
    <row r="232" spans="1:3" s="85" customFormat="1" ht="24" customHeight="1" x14ac:dyDescent="0.2">
      <c r="A232" s="77"/>
      <c r="B232" s="28"/>
      <c r="C232" s="76"/>
    </row>
    <row r="233" spans="1:3" s="85" customFormat="1" ht="12.95" customHeight="1" x14ac:dyDescent="0.2">
      <c r="A233" s="77"/>
      <c r="B233" s="28"/>
      <c r="C233" s="76"/>
    </row>
    <row r="234" spans="1:3" s="85" customFormat="1" ht="12.95" customHeight="1" x14ac:dyDescent="0.2">
      <c r="A234" s="77"/>
      <c r="B234" s="28"/>
      <c r="C234" s="76"/>
    </row>
    <row r="235" spans="1:3" s="85" customFormat="1" ht="12.95" customHeight="1" x14ac:dyDescent="0.2">
      <c r="A235" s="77"/>
      <c r="B235" s="28"/>
      <c r="C235" s="76"/>
    </row>
    <row r="236" spans="1:3" s="85" customFormat="1" ht="24" customHeight="1" x14ac:dyDescent="0.2">
      <c r="A236" s="77"/>
      <c r="B236" s="28"/>
      <c r="C236" s="76"/>
    </row>
    <row r="237" spans="1:3" s="85" customFormat="1" ht="12.95" customHeight="1" x14ac:dyDescent="0.2">
      <c r="A237" s="77"/>
      <c r="B237" s="28"/>
      <c r="C237" s="76"/>
    </row>
    <row r="238" spans="1:3" s="85" customFormat="1" ht="36" customHeight="1" x14ac:dyDescent="0.2">
      <c r="A238" s="77"/>
      <c r="B238" s="28"/>
      <c r="C238" s="76"/>
    </row>
    <row r="239" spans="1:3" s="85" customFormat="1" ht="24" customHeight="1" x14ac:dyDescent="0.2">
      <c r="A239" s="77"/>
      <c r="B239" s="28"/>
      <c r="C239" s="76"/>
    </row>
    <row r="240" spans="1:3" s="85" customFormat="1" ht="24" customHeight="1" x14ac:dyDescent="0.2">
      <c r="A240" s="77"/>
      <c r="B240" s="28"/>
      <c r="C240" s="76"/>
    </row>
    <row r="241" spans="1:3" s="85" customFormat="1" ht="12.95" customHeight="1" x14ac:dyDescent="0.2">
      <c r="A241" s="77"/>
      <c r="B241" s="28"/>
      <c r="C241" s="76"/>
    </row>
    <row r="242" spans="1:3" s="85" customFormat="1" ht="12.95" customHeight="1" x14ac:dyDescent="0.2">
      <c r="A242" s="77"/>
      <c r="B242" s="28"/>
      <c r="C242" s="76"/>
    </row>
    <row r="243" spans="1:3" s="85" customFormat="1" ht="24" customHeight="1" x14ac:dyDescent="0.2">
      <c r="A243" s="77"/>
      <c r="B243" s="28"/>
      <c r="C243" s="76"/>
    </row>
    <row r="244" spans="1:3" s="85" customFormat="1" ht="24" customHeight="1" x14ac:dyDescent="0.2">
      <c r="A244" s="77"/>
      <c r="B244" s="28"/>
      <c r="C244" s="76"/>
    </row>
    <row r="245" spans="1:3" s="85" customFormat="1" ht="24" customHeight="1" x14ac:dyDescent="0.2">
      <c r="A245" s="77"/>
      <c r="B245" s="28"/>
      <c r="C245" s="76"/>
    </row>
    <row r="246" spans="1:3" s="85" customFormat="1" ht="24" customHeight="1" x14ac:dyDescent="0.2">
      <c r="A246" s="77"/>
      <c r="B246" s="28"/>
      <c r="C246" s="76"/>
    </row>
    <row r="247" spans="1:3" s="85" customFormat="1" ht="12.95" customHeight="1" x14ac:dyDescent="0.2">
      <c r="A247" s="77"/>
      <c r="B247" s="28"/>
      <c r="C247" s="76"/>
    </row>
    <row r="248" spans="1:3" s="85" customFormat="1" ht="36" customHeight="1" x14ac:dyDescent="0.2">
      <c r="A248" s="77"/>
      <c r="B248" s="28"/>
      <c r="C248" s="76"/>
    </row>
    <row r="249" spans="1:3" s="85" customFormat="1" ht="24" customHeight="1" x14ac:dyDescent="0.2">
      <c r="A249" s="77"/>
      <c r="B249" s="28"/>
      <c r="C249" s="76"/>
    </row>
    <row r="250" spans="1:3" s="85" customFormat="1" ht="24" customHeight="1" x14ac:dyDescent="0.2">
      <c r="A250" s="77"/>
      <c r="B250" s="28"/>
      <c r="C250" s="76"/>
    </row>
    <row r="251" spans="1:3" s="85" customFormat="1" ht="24" customHeight="1" x14ac:dyDescent="0.2">
      <c r="A251" s="77"/>
      <c r="B251" s="28"/>
      <c r="C251" s="76"/>
    </row>
    <row r="252" spans="1:3" s="85" customFormat="1" ht="24" customHeight="1" x14ac:dyDescent="0.2">
      <c r="A252" s="77"/>
      <c r="B252" s="28"/>
      <c r="C252" s="76"/>
    </row>
    <row r="253" spans="1:3" s="85" customFormat="1" ht="24" customHeight="1" x14ac:dyDescent="0.2">
      <c r="A253" s="77"/>
      <c r="B253" s="28"/>
      <c r="C253" s="76"/>
    </row>
    <row r="254" spans="1:3" s="85" customFormat="1" ht="24" customHeight="1" x14ac:dyDescent="0.2">
      <c r="A254" s="77"/>
      <c r="B254" s="28"/>
      <c r="C254" s="76"/>
    </row>
    <row r="255" spans="1:3" s="85" customFormat="1" ht="12.95" customHeight="1" x14ac:dyDescent="0.2">
      <c r="A255" s="77"/>
      <c r="B255" s="28"/>
      <c r="C255" s="76"/>
    </row>
    <row r="256" spans="1:3" s="85" customFormat="1" ht="24" customHeight="1" x14ac:dyDescent="0.2">
      <c r="A256" s="77"/>
      <c r="B256" s="28"/>
      <c r="C256" s="76"/>
    </row>
    <row r="257" spans="1:3" s="85" customFormat="1" ht="24" customHeight="1" x14ac:dyDescent="0.2">
      <c r="A257" s="77"/>
      <c r="B257" s="28"/>
      <c r="C257" s="76"/>
    </row>
    <row r="258" spans="1:3" s="85" customFormat="1" ht="24" customHeight="1" x14ac:dyDescent="0.2">
      <c r="A258" s="77"/>
      <c r="B258" s="28"/>
      <c r="C258" s="76"/>
    </row>
    <row r="259" spans="1:3" s="85" customFormat="1" ht="24" customHeight="1" x14ac:dyDescent="0.2">
      <c r="A259" s="77"/>
      <c r="B259" s="28"/>
      <c r="C259" s="76"/>
    </row>
    <row r="260" spans="1:3" s="85" customFormat="1" ht="12.95" customHeight="1" x14ac:dyDescent="0.2">
      <c r="A260" s="77"/>
      <c r="B260" s="28"/>
      <c r="C260" s="76"/>
    </row>
    <row r="261" spans="1:3" s="85" customFormat="1" ht="24" customHeight="1" x14ac:dyDescent="0.2">
      <c r="A261" s="78"/>
      <c r="B261" s="28"/>
      <c r="C261" s="76"/>
    </row>
    <row r="262" spans="1:3" s="85" customFormat="1" ht="24" customHeight="1" x14ac:dyDescent="0.2">
      <c r="A262" s="77"/>
      <c r="B262" s="28"/>
      <c r="C262" s="76"/>
    </row>
    <row r="263" spans="1:3" s="85" customFormat="1" ht="24" customHeight="1" x14ac:dyDescent="0.2">
      <c r="A263" s="77"/>
      <c r="B263" s="28"/>
      <c r="C263" s="76"/>
    </row>
    <row r="264" spans="1:3" s="85" customFormat="1" ht="12.95" customHeight="1" x14ac:dyDescent="0.2">
      <c r="A264" s="77"/>
      <c r="B264" s="28"/>
      <c r="C264" s="76"/>
    </row>
    <row r="265" spans="1:3" s="85" customFormat="1" ht="12.95" customHeight="1" x14ac:dyDescent="0.2">
      <c r="A265" s="77"/>
      <c r="B265" s="28"/>
      <c r="C265" s="76"/>
    </row>
    <row r="266" spans="1:3" s="85" customFormat="1" ht="12.95" customHeight="1" x14ac:dyDescent="0.2">
      <c r="A266" s="77"/>
      <c r="B266" s="28"/>
      <c r="C266" s="76"/>
    </row>
    <row r="267" spans="1:3" s="85" customFormat="1" ht="24" customHeight="1" x14ac:dyDescent="0.2">
      <c r="A267" s="77"/>
      <c r="B267" s="28"/>
      <c r="C267" s="76"/>
    </row>
    <row r="268" spans="1:3" s="85" customFormat="1" ht="12.95" customHeight="1" x14ac:dyDescent="0.2">
      <c r="A268" s="77"/>
      <c r="B268" s="28"/>
      <c r="C268" s="76"/>
    </row>
    <row r="269" spans="1:3" s="85" customFormat="1" ht="12.95" customHeight="1" x14ac:dyDescent="0.2">
      <c r="A269" s="77"/>
      <c r="B269" s="28"/>
      <c r="C269" s="76"/>
    </row>
    <row r="270" spans="1:3" s="85" customFormat="1" ht="12.95" customHeight="1" x14ac:dyDescent="0.2">
      <c r="A270" s="77"/>
      <c r="B270" s="28"/>
      <c r="C270" s="76"/>
    </row>
    <row r="271" spans="1:3" s="85" customFormat="1" ht="12.95" customHeight="1" x14ac:dyDescent="0.2">
      <c r="A271" s="77"/>
      <c r="B271" s="28"/>
      <c r="C271" s="76"/>
    </row>
    <row r="272" spans="1:3" s="85" customFormat="1" ht="12.95" customHeight="1" x14ac:dyDescent="0.2">
      <c r="A272" s="77"/>
      <c r="B272" s="28"/>
      <c r="C272" s="76"/>
    </row>
    <row r="273" spans="1:3" s="85" customFormat="1" ht="12.95" customHeight="1" x14ac:dyDescent="0.2">
      <c r="A273" s="77"/>
      <c r="B273" s="28"/>
      <c r="C273" s="76"/>
    </row>
    <row r="274" spans="1:3" s="85" customFormat="1" ht="12.95" customHeight="1" x14ac:dyDescent="0.2">
      <c r="A274" s="77"/>
      <c r="B274" s="28"/>
      <c r="C274" s="76"/>
    </row>
    <row r="275" spans="1:3" s="85" customFormat="1" ht="12.95" customHeight="1" x14ac:dyDescent="0.2">
      <c r="A275" s="77"/>
      <c r="B275" s="28"/>
      <c r="C275" s="76"/>
    </row>
    <row r="276" spans="1:3" s="85" customFormat="1" ht="12.95" customHeight="1" x14ac:dyDescent="0.2">
      <c r="A276" s="77"/>
      <c r="B276" s="28"/>
      <c r="C276" s="76"/>
    </row>
    <row r="277" spans="1:3" s="85" customFormat="1" ht="24" customHeight="1" x14ac:dyDescent="0.2">
      <c r="A277" s="77"/>
      <c r="B277" s="28"/>
      <c r="C277" s="76"/>
    </row>
    <row r="278" spans="1:3" s="85" customFormat="1" ht="24" customHeight="1" x14ac:dyDescent="0.2">
      <c r="A278" s="77"/>
      <c r="B278" s="28"/>
      <c r="C278" s="76"/>
    </row>
    <row r="279" spans="1:3" s="85" customFormat="1" ht="12.95" customHeight="1" x14ac:dyDescent="0.2">
      <c r="A279" s="77"/>
      <c r="B279" s="28"/>
      <c r="C279" s="76"/>
    </row>
    <row r="280" spans="1:3" s="85" customFormat="1" ht="12.95" customHeight="1" x14ac:dyDescent="0.2">
      <c r="A280" s="77"/>
      <c r="B280" s="28"/>
      <c r="C280" s="76"/>
    </row>
    <row r="281" spans="1:3" s="85" customFormat="1" ht="24" customHeight="1" x14ac:dyDescent="0.2">
      <c r="A281" s="77"/>
      <c r="B281" s="28"/>
      <c r="C281" s="76"/>
    </row>
    <row r="282" spans="1:3" s="85" customFormat="1" ht="24" customHeight="1" x14ac:dyDescent="0.2">
      <c r="A282" s="77"/>
      <c r="B282" s="28"/>
      <c r="C282" s="76"/>
    </row>
    <row r="283" spans="1:3" s="85" customFormat="1" ht="12.95" customHeight="1" x14ac:dyDescent="0.2">
      <c r="A283" s="77"/>
      <c r="B283" s="28"/>
      <c r="C283" s="76"/>
    </row>
    <row r="284" spans="1:3" s="85" customFormat="1" ht="12.95" customHeight="1" x14ac:dyDescent="0.2">
      <c r="A284" s="77"/>
      <c r="B284" s="28"/>
      <c r="C284" s="76"/>
    </row>
    <row r="285" spans="1:3" s="85" customFormat="1" ht="12.95" customHeight="1" x14ac:dyDescent="0.2">
      <c r="A285" s="77"/>
      <c r="B285" s="28"/>
      <c r="C285" s="76"/>
    </row>
    <row r="286" spans="1:3" s="85" customFormat="1" ht="12.95" customHeight="1" x14ac:dyDescent="0.2">
      <c r="A286" s="77"/>
      <c r="B286" s="28"/>
      <c r="C286" s="76"/>
    </row>
    <row r="287" spans="1:3" s="85" customFormat="1" ht="12.95" customHeight="1" x14ac:dyDescent="0.2">
      <c r="A287" s="77"/>
      <c r="B287" s="28"/>
      <c r="C287" s="76"/>
    </row>
    <row r="288" spans="1:3" s="85" customFormat="1" ht="12.95" customHeight="1" x14ac:dyDescent="0.2">
      <c r="A288" s="77"/>
      <c r="B288" s="28"/>
      <c r="C288" s="76"/>
    </row>
    <row r="289" spans="1:3" s="85" customFormat="1" ht="24" customHeight="1" x14ac:dyDescent="0.2">
      <c r="A289" s="77"/>
      <c r="B289" s="28"/>
      <c r="C289" s="76"/>
    </row>
    <row r="290" spans="1:3" s="85" customFormat="1" ht="12.95" customHeight="1" x14ac:dyDescent="0.2">
      <c r="A290" s="73"/>
      <c r="B290" s="29"/>
      <c r="C290" s="75"/>
    </row>
    <row r="291" spans="1:3" s="85" customFormat="1" ht="24" customHeight="1" x14ac:dyDescent="0.2">
      <c r="A291" s="77"/>
      <c r="B291" s="28"/>
      <c r="C291" s="76"/>
    </row>
    <row r="292" spans="1:3" s="85" customFormat="1" ht="24" customHeight="1" x14ac:dyDescent="0.2">
      <c r="A292" s="77"/>
      <c r="B292" s="28"/>
      <c r="C292" s="76"/>
    </row>
    <row r="293" spans="1:3" s="85" customFormat="1" ht="24" customHeight="1" x14ac:dyDescent="0.2">
      <c r="A293" s="77"/>
      <c r="B293" s="28"/>
      <c r="C293" s="76"/>
    </row>
    <row r="294" spans="1:3" s="85" customFormat="1" ht="24" customHeight="1" x14ac:dyDescent="0.2">
      <c r="A294" s="77"/>
      <c r="B294" s="28"/>
      <c r="C294" s="76"/>
    </row>
    <row r="295" spans="1:3" s="85" customFormat="1" ht="12.95" customHeight="1" x14ac:dyDescent="0.2">
      <c r="A295" s="77"/>
      <c r="B295" s="28"/>
      <c r="C295" s="76"/>
    </row>
    <row r="296" spans="1:3" s="85" customFormat="1" ht="24" customHeight="1" x14ac:dyDescent="0.2">
      <c r="A296" s="77"/>
      <c r="B296" s="28"/>
      <c r="C296" s="76"/>
    </row>
    <row r="297" spans="1:3" s="85" customFormat="1" ht="24" customHeight="1" x14ac:dyDescent="0.2">
      <c r="A297" s="77"/>
      <c r="B297" s="28"/>
      <c r="C297" s="76"/>
    </row>
    <row r="298" spans="1:3" s="85" customFormat="1" ht="24" customHeight="1" x14ac:dyDescent="0.2">
      <c r="A298" s="77"/>
      <c r="B298" s="28"/>
      <c r="C298" s="76"/>
    </row>
    <row r="299" spans="1:3" s="85" customFormat="1" ht="24" customHeight="1" x14ac:dyDescent="0.2">
      <c r="A299" s="77"/>
      <c r="B299" s="28"/>
      <c r="C299" s="76"/>
    </row>
    <row r="300" spans="1:3" s="85" customFormat="1" ht="12.95" customHeight="1" x14ac:dyDescent="0.2">
      <c r="A300" s="77"/>
      <c r="B300" s="28"/>
      <c r="C300" s="76"/>
    </row>
    <row r="301" spans="1:3" s="85" customFormat="1" ht="12.95" customHeight="1" x14ac:dyDescent="0.2">
      <c r="A301" s="77"/>
      <c r="B301" s="28"/>
      <c r="C301" s="76"/>
    </row>
    <row r="302" spans="1:3" s="85" customFormat="1" ht="36" customHeight="1" x14ac:dyDescent="0.2">
      <c r="A302" s="77"/>
      <c r="B302" s="28"/>
      <c r="C302" s="76"/>
    </row>
    <row r="303" spans="1:3" s="85" customFormat="1" ht="12.95" customHeight="1" x14ac:dyDescent="0.2">
      <c r="A303" s="77"/>
      <c r="B303" s="28"/>
      <c r="C303" s="76"/>
    </row>
    <row r="304" spans="1:3" s="85" customFormat="1" ht="12.95" customHeight="1" x14ac:dyDescent="0.2">
      <c r="A304" s="77"/>
      <c r="B304" s="28"/>
      <c r="C304" s="76"/>
    </row>
    <row r="305" spans="1:3" s="85" customFormat="1" ht="24" customHeight="1" x14ac:dyDescent="0.2">
      <c r="A305" s="77"/>
      <c r="B305" s="28"/>
      <c r="C305" s="76"/>
    </row>
    <row r="306" spans="1:3" s="85" customFormat="1" ht="24" customHeight="1" x14ac:dyDescent="0.2">
      <c r="A306" s="77"/>
      <c r="B306" s="28"/>
      <c r="C306" s="76"/>
    </row>
    <row r="307" spans="1:3" s="85" customFormat="1" ht="12.95" customHeight="1" x14ac:dyDescent="0.2">
      <c r="A307" s="77"/>
      <c r="B307" s="28"/>
      <c r="C307" s="76"/>
    </row>
    <row r="308" spans="1:3" s="85" customFormat="1" ht="12.95" customHeight="1" x14ac:dyDescent="0.2">
      <c r="A308" s="77"/>
      <c r="B308" s="28"/>
      <c r="C308" s="76"/>
    </row>
    <row r="309" spans="1:3" s="85" customFormat="1" ht="36" customHeight="1" x14ac:dyDescent="0.2">
      <c r="A309" s="77"/>
      <c r="B309" s="28"/>
      <c r="C309" s="76"/>
    </row>
    <row r="310" spans="1:3" s="85" customFormat="1" ht="24" customHeight="1" x14ac:dyDescent="0.2">
      <c r="A310" s="77"/>
      <c r="B310" s="28"/>
      <c r="C310" s="76"/>
    </row>
    <row r="311" spans="1:3" s="85" customFormat="1" ht="24" customHeight="1" x14ac:dyDescent="0.2">
      <c r="A311" s="77"/>
      <c r="B311" s="28"/>
      <c r="C311" s="76"/>
    </row>
    <row r="312" spans="1:3" s="85" customFormat="1" ht="24" customHeight="1" x14ac:dyDescent="0.2">
      <c r="A312" s="77"/>
      <c r="B312" s="28"/>
      <c r="C312" s="76"/>
    </row>
    <row r="313" spans="1:3" s="85" customFormat="1" ht="12.95" customHeight="1" x14ac:dyDescent="0.2">
      <c r="A313" s="77"/>
      <c r="B313" s="28"/>
      <c r="C313" s="76"/>
    </row>
    <row r="314" spans="1:3" s="85" customFormat="1" ht="12.95" customHeight="1" x14ac:dyDescent="0.2">
      <c r="A314" s="78"/>
      <c r="B314" s="28"/>
      <c r="C314" s="76"/>
    </row>
    <row r="315" spans="1:3" s="85" customFormat="1" ht="12.95" customHeight="1" x14ac:dyDescent="0.2">
      <c r="A315" s="77"/>
      <c r="B315" s="28"/>
      <c r="C315" s="76"/>
    </row>
    <row r="316" spans="1:3" s="85" customFormat="1" ht="12.95" customHeight="1" x14ac:dyDescent="0.2">
      <c r="A316" s="77"/>
      <c r="B316" s="28"/>
      <c r="C316" s="76"/>
    </row>
    <row r="317" spans="1:3" s="85" customFormat="1" ht="12.95" customHeight="1" x14ac:dyDescent="0.2">
      <c r="A317" s="77"/>
      <c r="B317" s="28"/>
      <c r="C317" s="76"/>
    </row>
    <row r="318" spans="1:3" s="85" customFormat="1" ht="12.95" customHeight="1" x14ac:dyDescent="0.2">
      <c r="A318" s="77"/>
      <c r="B318" s="28"/>
      <c r="C318" s="76"/>
    </row>
    <row r="319" spans="1:3" s="85" customFormat="1" ht="24" customHeight="1" x14ac:dyDescent="0.2">
      <c r="A319" s="77"/>
      <c r="B319" s="28"/>
      <c r="C319" s="76"/>
    </row>
    <row r="320" spans="1:3" s="85" customFormat="1" ht="12.95" customHeight="1" x14ac:dyDescent="0.2">
      <c r="A320" s="77"/>
      <c r="B320" s="28"/>
      <c r="C320" s="76"/>
    </row>
    <row r="321" spans="1:3" s="85" customFormat="1" ht="24" customHeight="1" x14ac:dyDescent="0.2">
      <c r="A321" s="77"/>
      <c r="B321" s="28"/>
      <c r="C321" s="76"/>
    </row>
    <row r="322" spans="1:3" s="85" customFormat="1" ht="24" customHeight="1" x14ac:dyDescent="0.2">
      <c r="A322" s="77"/>
      <c r="B322" s="28"/>
      <c r="C322" s="76"/>
    </row>
    <row r="323" spans="1:3" s="85" customFormat="1" ht="12.95" customHeight="1" x14ac:dyDescent="0.2">
      <c r="A323" s="77"/>
      <c r="B323" s="28"/>
      <c r="C323" s="76"/>
    </row>
    <row r="324" spans="1:3" s="85" customFormat="1" ht="12.95" customHeight="1" x14ac:dyDescent="0.2">
      <c r="A324" s="77"/>
      <c r="B324" s="28"/>
      <c r="C324" s="76"/>
    </row>
    <row r="325" spans="1:3" s="85" customFormat="1" ht="24" customHeight="1" x14ac:dyDescent="0.2">
      <c r="A325" s="77"/>
      <c r="B325" s="28"/>
      <c r="C325" s="76"/>
    </row>
    <row r="326" spans="1:3" s="85" customFormat="1" ht="24" customHeight="1" x14ac:dyDescent="0.2">
      <c r="A326" s="77"/>
      <c r="B326" s="28"/>
      <c r="C326" s="76"/>
    </row>
    <row r="327" spans="1:3" s="85" customFormat="1" ht="12.95" customHeight="1" x14ac:dyDescent="0.2">
      <c r="A327" s="77"/>
      <c r="B327" s="28"/>
      <c r="C327" s="76"/>
    </row>
    <row r="328" spans="1:3" s="85" customFormat="1" ht="24" customHeight="1" x14ac:dyDescent="0.2">
      <c r="A328" s="77"/>
      <c r="B328" s="28"/>
      <c r="C328" s="76"/>
    </row>
    <row r="329" spans="1:3" s="85" customFormat="1" ht="24" customHeight="1" x14ac:dyDescent="0.2">
      <c r="A329" s="77"/>
      <c r="B329" s="28"/>
      <c r="C329" s="76"/>
    </row>
    <row r="330" spans="1:3" s="85" customFormat="1" ht="12.95" customHeight="1" x14ac:dyDescent="0.2">
      <c r="A330" s="77"/>
      <c r="B330" s="28"/>
      <c r="C330" s="76"/>
    </row>
    <row r="331" spans="1:3" s="85" customFormat="1" ht="12.95" customHeight="1" x14ac:dyDescent="0.2">
      <c r="A331" s="77"/>
      <c r="B331" s="28"/>
      <c r="C331" s="76"/>
    </row>
    <row r="332" spans="1:3" s="85" customFormat="1" ht="12.95" customHeight="1" x14ac:dyDescent="0.2">
      <c r="A332" s="77"/>
      <c r="B332" s="28"/>
      <c r="C332" s="76"/>
    </row>
    <row r="333" spans="1:3" s="85" customFormat="1" ht="12.95" customHeight="1" x14ac:dyDescent="0.2">
      <c r="A333" s="77"/>
      <c r="B333" s="28"/>
      <c r="C333" s="76"/>
    </row>
    <row r="334" spans="1:3" s="85" customFormat="1" ht="24" customHeight="1" x14ac:dyDescent="0.2">
      <c r="A334" s="77"/>
      <c r="B334" s="28"/>
      <c r="C334" s="76"/>
    </row>
    <row r="335" spans="1:3" s="85" customFormat="1" ht="12.95" customHeight="1" x14ac:dyDescent="0.2">
      <c r="A335" s="77"/>
      <c r="B335" s="28"/>
      <c r="C335" s="76"/>
    </row>
    <row r="336" spans="1:3" s="85" customFormat="1" ht="36" customHeight="1" x14ac:dyDescent="0.2">
      <c r="A336" s="77"/>
      <c r="B336" s="28"/>
      <c r="C336" s="76"/>
    </row>
    <row r="337" spans="1:3" s="85" customFormat="1" ht="48" customHeight="1" x14ac:dyDescent="0.2">
      <c r="A337" s="77"/>
      <c r="B337" s="28"/>
      <c r="C337" s="76"/>
    </row>
    <row r="338" spans="1:3" s="85" customFormat="1" ht="24" customHeight="1" x14ac:dyDescent="0.2">
      <c r="A338" s="77"/>
      <c r="B338" s="28"/>
      <c r="C338" s="76"/>
    </row>
    <row r="339" spans="1:3" s="85" customFormat="1" ht="12.95" customHeight="1" x14ac:dyDescent="0.2">
      <c r="A339" s="77"/>
      <c r="B339" s="28"/>
      <c r="C339" s="76"/>
    </row>
    <row r="340" spans="1:3" s="85" customFormat="1" ht="12.95" customHeight="1" x14ac:dyDescent="0.2">
      <c r="A340" s="77"/>
      <c r="B340" s="28"/>
      <c r="C340" s="76"/>
    </row>
    <row r="341" spans="1:3" s="85" customFormat="1" ht="12.95" customHeight="1" x14ac:dyDescent="0.2">
      <c r="A341" s="77"/>
      <c r="B341" s="28"/>
      <c r="C341" s="76"/>
    </row>
    <row r="342" spans="1:3" s="85" customFormat="1" ht="24" customHeight="1" x14ac:dyDescent="0.2">
      <c r="A342" s="77"/>
      <c r="B342" s="28"/>
      <c r="C342" s="76"/>
    </row>
    <row r="343" spans="1:3" s="85" customFormat="1" ht="12.95" customHeight="1" x14ac:dyDescent="0.2">
      <c r="A343" s="77"/>
      <c r="B343" s="28"/>
      <c r="C343" s="76"/>
    </row>
    <row r="344" spans="1:3" s="85" customFormat="1" ht="12.95" customHeight="1" x14ac:dyDescent="0.2">
      <c r="A344" s="77"/>
      <c r="B344" s="28"/>
      <c r="C344" s="76"/>
    </row>
    <row r="345" spans="1:3" s="85" customFormat="1" ht="12.95" customHeight="1" x14ac:dyDescent="0.2">
      <c r="A345" s="77"/>
      <c r="B345" s="28"/>
      <c r="C345" s="76"/>
    </row>
    <row r="346" spans="1:3" s="85" customFormat="1" ht="24" customHeight="1" x14ac:dyDescent="0.2">
      <c r="A346" s="77"/>
      <c r="B346" s="28"/>
      <c r="C346" s="76"/>
    </row>
    <row r="347" spans="1:3" s="85" customFormat="1" ht="24" customHeight="1" x14ac:dyDescent="0.2">
      <c r="A347" s="77"/>
      <c r="B347" s="28"/>
      <c r="C347" s="76"/>
    </row>
    <row r="348" spans="1:3" s="85" customFormat="1" ht="24" customHeight="1" x14ac:dyDescent="0.2">
      <c r="A348" s="77"/>
      <c r="B348" s="28"/>
      <c r="C348" s="76"/>
    </row>
    <row r="349" spans="1:3" s="85" customFormat="1" ht="12.95" customHeight="1" x14ac:dyDescent="0.2">
      <c r="A349" s="77"/>
      <c r="B349" s="28"/>
      <c r="C349" s="76"/>
    </row>
    <row r="350" spans="1:3" s="85" customFormat="1" ht="48" customHeight="1" x14ac:dyDescent="0.2">
      <c r="A350" s="77"/>
      <c r="B350" s="28"/>
      <c r="C350" s="76"/>
    </row>
    <row r="351" spans="1:3" s="85" customFormat="1" ht="12.95" customHeight="1" x14ac:dyDescent="0.2">
      <c r="A351" s="77"/>
      <c r="B351" s="28"/>
      <c r="C351" s="76"/>
    </row>
    <row r="352" spans="1:3" s="85" customFormat="1" ht="24" customHeight="1" x14ac:dyDescent="0.2">
      <c r="A352" s="77"/>
      <c r="B352" s="28"/>
      <c r="C352" s="76"/>
    </row>
    <row r="353" spans="1:3" s="85" customFormat="1" ht="24" customHeight="1" x14ac:dyDescent="0.2">
      <c r="A353" s="77"/>
      <c r="B353" s="28"/>
      <c r="C353" s="76"/>
    </row>
    <row r="354" spans="1:3" s="85" customFormat="1" ht="24" customHeight="1" x14ac:dyDescent="0.2">
      <c r="A354" s="77"/>
      <c r="B354" s="28"/>
      <c r="C354" s="76"/>
    </row>
    <row r="355" spans="1:3" s="85" customFormat="1" ht="24" customHeight="1" x14ac:dyDescent="0.2">
      <c r="A355" s="77"/>
      <c r="B355" s="28"/>
      <c r="C355" s="76"/>
    </row>
    <row r="356" spans="1:3" s="85" customFormat="1" ht="12.95" customHeight="1" x14ac:dyDescent="0.2">
      <c r="A356" s="77"/>
      <c r="B356" s="28"/>
      <c r="C356" s="76"/>
    </row>
    <row r="357" spans="1:3" s="85" customFormat="1" ht="12.95" customHeight="1" x14ac:dyDescent="0.2">
      <c r="A357" s="78"/>
      <c r="B357" s="28"/>
      <c r="C357" s="76"/>
    </row>
    <row r="358" spans="1:3" s="85" customFormat="1" ht="12.95" customHeight="1" x14ac:dyDescent="0.2">
      <c r="A358" s="78"/>
      <c r="B358" s="28"/>
      <c r="C358" s="76"/>
    </row>
    <row r="359" spans="1:3" s="85" customFormat="1" ht="12.95" customHeight="1" x14ac:dyDescent="0.2">
      <c r="A359" s="73"/>
      <c r="B359" s="29"/>
      <c r="C359" s="75"/>
    </row>
    <row r="360" spans="1:3" s="85" customFormat="1" ht="12.95" customHeight="1" x14ac:dyDescent="0.2">
      <c r="A360" s="77"/>
      <c r="B360" s="28"/>
      <c r="C360" s="76"/>
    </row>
    <row r="361" spans="1:3" s="85" customFormat="1" ht="12.95" customHeight="1" x14ac:dyDescent="0.2">
      <c r="A361" s="77"/>
      <c r="B361" s="28"/>
      <c r="C361" s="76"/>
    </row>
    <row r="362" spans="1:3" s="85" customFormat="1" ht="24" customHeight="1" x14ac:dyDescent="0.2">
      <c r="A362" s="77"/>
      <c r="B362" s="28"/>
      <c r="C362" s="76"/>
    </row>
    <row r="363" spans="1:3" s="85" customFormat="1" ht="24" customHeight="1" x14ac:dyDescent="0.2">
      <c r="A363" s="77"/>
      <c r="B363" s="28"/>
      <c r="C363" s="76"/>
    </row>
    <row r="364" spans="1:3" s="85" customFormat="1" ht="12.95" customHeight="1" x14ac:dyDescent="0.2">
      <c r="A364" s="77"/>
      <c r="B364" s="28"/>
      <c r="C364" s="76"/>
    </row>
    <row r="365" spans="1:3" s="85" customFormat="1" ht="12.95" customHeight="1" x14ac:dyDescent="0.2">
      <c r="A365" s="77"/>
      <c r="B365" s="28"/>
      <c r="C365" s="76"/>
    </row>
    <row r="366" spans="1:3" s="85" customFormat="1" ht="24" customHeight="1" x14ac:dyDescent="0.2">
      <c r="A366" s="77"/>
      <c r="B366" s="28"/>
      <c r="C366" s="76"/>
    </row>
    <row r="367" spans="1:3" s="85" customFormat="1" ht="12.95" customHeight="1" x14ac:dyDescent="0.2">
      <c r="A367" s="77"/>
      <c r="B367" s="28"/>
      <c r="C367" s="76"/>
    </row>
    <row r="368" spans="1:3" s="85" customFormat="1" ht="12.95" customHeight="1" x14ac:dyDescent="0.2">
      <c r="A368" s="77"/>
      <c r="B368" s="28"/>
      <c r="C368" s="76"/>
    </row>
    <row r="369" spans="1:3" s="85" customFormat="1" ht="12.95" customHeight="1" x14ac:dyDescent="0.2">
      <c r="A369" s="77"/>
      <c r="B369" s="28"/>
      <c r="C369" s="76"/>
    </row>
    <row r="370" spans="1:3" s="85" customFormat="1" ht="12.95" customHeight="1" x14ac:dyDescent="0.2">
      <c r="A370" s="77"/>
      <c r="B370" s="28"/>
      <c r="C370" s="76"/>
    </row>
    <row r="371" spans="1:3" s="85" customFormat="1" ht="12.95" customHeight="1" x14ac:dyDescent="0.2">
      <c r="A371" s="73"/>
      <c r="B371" s="29"/>
      <c r="C371" s="75"/>
    </row>
    <row r="372" spans="1:3" s="85" customFormat="1" ht="12.95" customHeight="1" x14ac:dyDescent="0.2">
      <c r="A372" s="77"/>
      <c r="B372" s="28"/>
      <c r="C372" s="76"/>
    </row>
    <row r="373" spans="1:3" s="85" customFormat="1" ht="12.95" customHeight="1" x14ac:dyDescent="0.2">
      <c r="A373" s="77"/>
      <c r="B373" s="28"/>
      <c r="C373" s="76"/>
    </row>
    <row r="374" spans="1:3" s="85" customFormat="1" ht="12.95" customHeight="1" x14ac:dyDescent="0.2">
      <c r="A374" s="77"/>
      <c r="B374" s="28"/>
      <c r="C374" s="76"/>
    </row>
    <row r="375" spans="1:3" s="85" customFormat="1" ht="12.95" customHeight="1" x14ac:dyDescent="0.2">
      <c r="A375" s="77"/>
      <c r="B375" s="28"/>
      <c r="C375" s="76"/>
    </row>
    <row r="376" spans="1:3" s="85" customFormat="1" ht="12.95" customHeight="1" x14ac:dyDescent="0.2">
      <c r="A376" s="77"/>
      <c r="B376" s="28"/>
      <c r="C376" s="76"/>
    </row>
    <row r="377" spans="1:3" s="85" customFormat="1" ht="12.95" customHeight="1" x14ac:dyDescent="0.2">
      <c r="A377" s="77"/>
      <c r="B377" s="28"/>
      <c r="C377" s="76"/>
    </row>
    <row r="378" spans="1:3" s="85" customFormat="1" ht="12.95" customHeight="1" x14ac:dyDescent="0.2">
      <c r="A378" s="77"/>
      <c r="B378" s="28"/>
      <c r="C378" s="76"/>
    </row>
    <row r="379" spans="1:3" s="85" customFormat="1" ht="12.95" customHeight="1" x14ac:dyDescent="0.2">
      <c r="A379" s="77"/>
      <c r="B379" s="28"/>
      <c r="C379" s="76"/>
    </row>
    <row r="380" spans="1:3" s="85" customFormat="1" ht="12.95" customHeight="1" x14ac:dyDescent="0.2">
      <c r="A380" s="77"/>
      <c r="B380" s="28"/>
      <c r="C380" s="76"/>
    </row>
    <row r="381" spans="1:3" s="85" customFormat="1" ht="24" customHeight="1" x14ac:dyDescent="0.2">
      <c r="A381" s="77"/>
      <c r="B381" s="28"/>
      <c r="C381" s="76"/>
    </row>
    <row r="382" spans="1:3" s="85" customFormat="1" ht="12.95" customHeight="1" x14ac:dyDescent="0.2">
      <c r="A382" s="77"/>
      <c r="B382" s="28"/>
      <c r="C382" s="76"/>
    </row>
    <row r="383" spans="1:3" s="85" customFormat="1" ht="12.95" customHeight="1" x14ac:dyDescent="0.2">
      <c r="A383" s="77"/>
      <c r="B383" s="28"/>
      <c r="C383" s="76"/>
    </row>
    <row r="384" spans="1:3" s="85" customFormat="1" ht="12.95" customHeight="1" x14ac:dyDescent="0.2">
      <c r="A384" s="77"/>
      <c r="B384" s="28"/>
      <c r="C384" s="76"/>
    </row>
    <row r="385" spans="1:3" s="85" customFormat="1" ht="24" customHeight="1" x14ac:dyDescent="0.2">
      <c r="A385" s="77"/>
      <c r="B385" s="28"/>
      <c r="C385" s="76"/>
    </row>
    <row r="386" spans="1:3" s="85" customFormat="1" ht="12" x14ac:dyDescent="0.2">
      <c r="A386" s="33"/>
      <c r="B386" s="34"/>
      <c r="C386" s="79"/>
    </row>
    <row r="387" spans="1:3" s="85" customFormat="1" ht="12" x14ac:dyDescent="0.2">
      <c r="A387" s="33"/>
      <c r="B387" s="34"/>
      <c r="C387" s="79"/>
    </row>
    <row r="388" spans="1:3" s="85" customFormat="1" ht="12" x14ac:dyDescent="0.2">
      <c r="A388" s="33"/>
      <c r="B388" s="34"/>
      <c r="C388" s="79"/>
    </row>
    <row r="389" spans="1:3" s="85" customFormat="1" ht="12" x14ac:dyDescent="0.2">
      <c r="A389" s="33"/>
      <c r="B389" s="34"/>
      <c r="C389" s="79"/>
    </row>
    <row r="390" spans="1:3" s="86" customFormat="1" ht="24" customHeight="1" thickBot="1" x14ac:dyDescent="0.25">
      <c r="A390" s="80"/>
      <c r="B390" s="37"/>
      <c r="C390" s="81"/>
    </row>
    <row r="391" spans="1:3" s="87" customFormat="1" ht="12" x14ac:dyDescent="0.2">
      <c r="A391" s="32"/>
      <c r="B391" s="32"/>
      <c r="C391" s="82"/>
    </row>
    <row r="392" spans="1:3" s="87" customFormat="1" ht="12" x14ac:dyDescent="0.2">
      <c r="A392" s="32"/>
      <c r="B392" s="32"/>
      <c r="C392" s="82"/>
    </row>
    <row r="393" spans="1:3" s="87" customFormat="1" ht="12" x14ac:dyDescent="0.2">
      <c r="A393" s="32"/>
      <c r="B393" s="32"/>
      <c r="C393" s="82"/>
    </row>
    <row r="394" spans="1:3" s="87" customFormat="1" ht="12" x14ac:dyDescent="0.2">
      <c r="A394" s="32"/>
      <c r="B394" s="32"/>
      <c r="C394" s="82"/>
    </row>
    <row r="395" spans="1:3" s="87" customFormat="1" ht="12" x14ac:dyDescent="0.2">
      <c r="A395" s="32"/>
      <c r="B395" s="32"/>
      <c r="C395" s="82"/>
    </row>
    <row r="396" spans="1:3" s="87" customFormat="1" ht="12" x14ac:dyDescent="0.2">
      <c r="A396" s="32"/>
      <c r="B396" s="32"/>
      <c r="C396" s="82"/>
    </row>
    <row r="397" spans="1:3" s="87" customFormat="1" ht="12" x14ac:dyDescent="0.2">
      <c r="A397" s="32"/>
      <c r="B397" s="32"/>
      <c r="C397" s="82"/>
    </row>
    <row r="398" spans="1:3" s="87" customFormat="1" ht="12" x14ac:dyDescent="0.2">
      <c r="A398" s="32"/>
      <c r="B398" s="32"/>
      <c r="C398" s="82"/>
    </row>
    <row r="399" spans="1:3" s="87" customFormat="1" ht="12" x14ac:dyDescent="0.2">
      <c r="A399" s="32"/>
      <c r="B399" s="32"/>
      <c r="C399" s="82"/>
    </row>
    <row r="400" spans="1:3" s="87" customFormat="1" ht="12" x14ac:dyDescent="0.2">
      <c r="A400" s="32"/>
      <c r="B400" s="32"/>
      <c r="C400" s="82"/>
    </row>
    <row r="401" spans="1:3" s="87" customFormat="1" ht="12" x14ac:dyDescent="0.2">
      <c r="A401" s="32"/>
      <c r="B401" s="32"/>
      <c r="C401" s="82"/>
    </row>
    <row r="402" spans="1:3" s="87" customFormat="1" ht="12" x14ac:dyDescent="0.2">
      <c r="A402" s="32"/>
      <c r="B402" s="32"/>
      <c r="C402" s="82"/>
    </row>
    <row r="403" spans="1:3" s="87" customFormat="1" ht="12" x14ac:dyDescent="0.2">
      <c r="A403" s="32"/>
      <c r="B403" s="32"/>
      <c r="C403" s="82"/>
    </row>
    <row r="404" spans="1:3" s="87" customFormat="1" ht="12" x14ac:dyDescent="0.2">
      <c r="A404" s="32"/>
      <c r="B404" s="32"/>
      <c r="C404" s="82"/>
    </row>
    <row r="405" spans="1:3" s="87" customFormat="1" ht="12" x14ac:dyDescent="0.2">
      <c r="A405" s="32"/>
      <c r="B405" s="32"/>
      <c r="C405" s="82"/>
    </row>
    <row r="406" spans="1:3" s="87" customFormat="1" ht="12" x14ac:dyDescent="0.2">
      <c r="A406" s="32"/>
      <c r="B406" s="32"/>
      <c r="C406" s="82"/>
    </row>
    <row r="407" spans="1:3" s="87" customFormat="1" ht="12" x14ac:dyDescent="0.2">
      <c r="A407" s="32"/>
      <c r="B407" s="32"/>
      <c r="C407" s="82"/>
    </row>
    <row r="408" spans="1:3" s="87" customFormat="1" ht="12" x14ac:dyDescent="0.2">
      <c r="A408" s="32"/>
      <c r="B408" s="32"/>
      <c r="C408" s="82"/>
    </row>
    <row r="409" spans="1:3" s="87" customFormat="1" ht="12" x14ac:dyDescent="0.2">
      <c r="A409" s="32"/>
      <c r="B409" s="32"/>
      <c r="C409" s="82"/>
    </row>
    <row r="410" spans="1:3" s="87" customFormat="1" ht="12" x14ac:dyDescent="0.2">
      <c r="A410" s="32"/>
      <c r="B410" s="32"/>
      <c r="C410" s="82"/>
    </row>
    <row r="411" spans="1:3" s="87" customFormat="1" ht="12" x14ac:dyDescent="0.2">
      <c r="A411" s="32"/>
      <c r="B411" s="32"/>
      <c r="C411" s="82"/>
    </row>
    <row r="412" spans="1:3" s="87" customFormat="1" ht="12" x14ac:dyDescent="0.2">
      <c r="A412" s="32"/>
      <c r="B412" s="32"/>
      <c r="C412" s="82"/>
    </row>
    <row r="413" spans="1:3" s="87" customFormat="1" ht="12" x14ac:dyDescent="0.2">
      <c r="A413" s="32"/>
      <c r="B413" s="32"/>
      <c r="C413" s="82"/>
    </row>
    <row r="414" spans="1:3" s="87" customFormat="1" ht="12" x14ac:dyDescent="0.2">
      <c r="A414" s="32"/>
      <c r="B414" s="32"/>
      <c r="C414" s="82"/>
    </row>
    <row r="415" spans="1:3" s="87" customFormat="1" ht="12" x14ac:dyDescent="0.2">
      <c r="A415" s="32"/>
      <c r="B415" s="32"/>
      <c r="C415" s="82"/>
    </row>
    <row r="416" spans="1:3" s="87" customFormat="1" ht="12" x14ac:dyDescent="0.2">
      <c r="A416" s="32"/>
      <c r="B416" s="32"/>
      <c r="C416" s="82"/>
    </row>
    <row r="417" spans="1:3" s="87" customFormat="1" ht="12" x14ac:dyDescent="0.2">
      <c r="A417" s="32"/>
      <c r="B417" s="32"/>
      <c r="C417" s="82"/>
    </row>
    <row r="418" spans="1:3" s="87" customFormat="1" ht="12" x14ac:dyDescent="0.2">
      <c r="A418" s="32"/>
      <c r="B418" s="32"/>
      <c r="C418" s="82"/>
    </row>
    <row r="419" spans="1:3" s="87" customFormat="1" ht="12" x14ac:dyDescent="0.2">
      <c r="A419" s="32"/>
      <c r="B419" s="32"/>
      <c r="C419" s="82"/>
    </row>
    <row r="420" spans="1:3" s="87" customFormat="1" ht="12" x14ac:dyDescent="0.2">
      <c r="A420" s="32"/>
      <c r="B420" s="32"/>
      <c r="C420" s="82"/>
    </row>
    <row r="421" spans="1:3" s="87" customFormat="1" ht="12" x14ac:dyDescent="0.2">
      <c r="A421" s="32"/>
      <c r="B421" s="32"/>
      <c r="C421" s="82"/>
    </row>
    <row r="422" spans="1:3" s="87" customFormat="1" ht="12" x14ac:dyDescent="0.2">
      <c r="A422" s="32"/>
      <c r="B422" s="32"/>
      <c r="C422" s="82"/>
    </row>
    <row r="423" spans="1:3" s="87" customFormat="1" ht="12" x14ac:dyDescent="0.2">
      <c r="A423" s="32"/>
      <c r="B423" s="32"/>
      <c r="C423" s="82"/>
    </row>
    <row r="424" spans="1:3" s="87" customFormat="1" ht="12" x14ac:dyDescent="0.2">
      <c r="A424" s="32"/>
      <c r="B424" s="32"/>
      <c r="C424" s="82"/>
    </row>
    <row r="425" spans="1:3" s="87" customFormat="1" ht="12" x14ac:dyDescent="0.2">
      <c r="A425" s="32"/>
      <c r="B425" s="32"/>
      <c r="C425" s="82"/>
    </row>
    <row r="426" spans="1:3" s="87" customFormat="1" ht="12" x14ac:dyDescent="0.2">
      <c r="A426" s="32"/>
      <c r="B426" s="32"/>
      <c r="C426" s="82"/>
    </row>
    <row r="427" spans="1:3" s="87" customFormat="1" ht="12" x14ac:dyDescent="0.2">
      <c r="A427" s="32"/>
      <c r="B427" s="32"/>
      <c r="C427" s="82"/>
    </row>
    <row r="428" spans="1:3" s="87" customFormat="1" ht="12" x14ac:dyDescent="0.2">
      <c r="A428" s="32"/>
      <c r="B428" s="32"/>
      <c r="C428" s="82"/>
    </row>
    <row r="429" spans="1:3" s="87" customFormat="1" ht="12" x14ac:dyDescent="0.2">
      <c r="A429" s="32"/>
      <c r="B429" s="32"/>
      <c r="C429" s="82"/>
    </row>
    <row r="430" spans="1:3" s="87" customFormat="1" ht="12" x14ac:dyDescent="0.2">
      <c r="A430" s="32"/>
      <c r="B430" s="32"/>
      <c r="C430" s="82"/>
    </row>
    <row r="431" spans="1:3" s="87" customFormat="1" ht="12" x14ac:dyDescent="0.2">
      <c r="A431" s="32"/>
      <c r="B431" s="32"/>
      <c r="C431" s="82"/>
    </row>
    <row r="432" spans="1:3" s="87" customFormat="1" ht="12" x14ac:dyDescent="0.2">
      <c r="A432" s="32"/>
      <c r="B432" s="32"/>
      <c r="C432" s="82"/>
    </row>
    <row r="433" spans="1:3" s="87" customFormat="1" ht="12" x14ac:dyDescent="0.2">
      <c r="A433" s="32"/>
      <c r="B433" s="32"/>
      <c r="C433" s="82"/>
    </row>
    <row r="434" spans="1:3" s="87" customFormat="1" ht="12" x14ac:dyDescent="0.2">
      <c r="A434" s="32"/>
      <c r="B434" s="32"/>
      <c r="C434" s="82"/>
    </row>
    <row r="435" spans="1:3" s="87" customFormat="1" ht="12" x14ac:dyDescent="0.2">
      <c r="A435" s="32"/>
      <c r="B435" s="32"/>
      <c r="C435" s="82"/>
    </row>
    <row r="436" spans="1:3" s="87" customFormat="1" ht="12" x14ac:dyDescent="0.2">
      <c r="A436" s="32"/>
      <c r="B436" s="32"/>
      <c r="C436" s="82"/>
    </row>
    <row r="437" spans="1:3" s="87" customFormat="1" ht="12" x14ac:dyDescent="0.2">
      <c r="A437" s="32"/>
      <c r="B437" s="32"/>
      <c r="C437" s="82"/>
    </row>
    <row r="438" spans="1:3" s="87" customFormat="1" ht="12" x14ac:dyDescent="0.2">
      <c r="A438" s="32"/>
      <c r="B438" s="32"/>
      <c r="C438" s="82"/>
    </row>
    <row r="439" spans="1:3" s="87" customFormat="1" ht="12" x14ac:dyDescent="0.2">
      <c r="A439" s="32"/>
      <c r="B439" s="32"/>
      <c r="C439" s="82"/>
    </row>
    <row r="440" spans="1:3" s="87" customFormat="1" ht="12" x14ac:dyDescent="0.2">
      <c r="A440" s="32"/>
      <c r="B440" s="32"/>
      <c r="C440" s="82"/>
    </row>
    <row r="441" spans="1:3" s="87" customFormat="1" ht="12" x14ac:dyDescent="0.2">
      <c r="A441" s="32"/>
      <c r="B441" s="32"/>
      <c r="C441" s="82"/>
    </row>
    <row r="442" spans="1:3" s="87" customFormat="1" ht="12" x14ac:dyDescent="0.2">
      <c r="A442" s="32"/>
      <c r="B442" s="32"/>
      <c r="C442" s="82"/>
    </row>
    <row r="443" spans="1:3" s="87" customFormat="1" ht="12" x14ac:dyDescent="0.2">
      <c r="A443" s="32"/>
      <c r="B443" s="32"/>
      <c r="C443" s="82"/>
    </row>
    <row r="444" spans="1:3" s="87" customFormat="1" ht="12" x14ac:dyDescent="0.2">
      <c r="A444" s="32"/>
      <c r="B444" s="32"/>
      <c r="C444" s="82"/>
    </row>
    <row r="445" spans="1:3" s="88" customFormat="1" x14ac:dyDescent="0.2">
      <c r="A445" s="32"/>
      <c r="B445" s="32"/>
      <c r="C445" s="82"/>
    </row>
    <row r="446" spans="1:3" s="88" customFormat="1" x14ac:dyDescent="0.2">
      <c r="A446" s="32"/>
      <c r="B446" s="32"/>
      <c r="C446" s="82"/>
    </row>
    <row r="447" spans="1:3" s="88" customFormat="1" x14ac:dyDescent="0.2">
      <c r="A447" s="32"/>
      <c r="B447" s="32"/>
      <c r="C447" s="82"/>
    </row>
    <row r="448" spans="1:3" s="88" customFormat="1" x14ac:dyDescent="0.2">
      <c r="A448" s="32"/>
      <c r="B448" s="32"/>
      <c r="C448" s="82"/>
    </row>
    <row r="449" spans="1:3" s="88" customFormat="1" x14ac:dyDescent="0.2">
      <c r="A449" s="32"/>
      <c r="B449" s="32"/>
      <c r="C449" s="82"/>
    </row>
    <row r="450" spans="1:3" s="88" customFormat="1" x14ac:dyDescent="0.2">
      <c r="A450" s="32"/>
      <c r="B450" s="32"/>
      <c r="C450" s="82"/>
    </row>
    <row r="451" spans="1:3" s="88" customFormat="1" x14ac:dyDescent="0.2">
      <c r="A451" s="32"/>
      <c r="B451" s="32"/>
      <c r="C451" s="82"/>
    </row>
    <row r="452" spans="1:3" s="88" customFormat="1" x14ac:dyDescent="0.2">
      <c r="A452" s="32"/>
      <c r="B452" s="32"/>
      <c r="C452" s="82"/>
    </row>
    <row r="453" spans="1:3" s="88" customFormat="1" x14ac:dyDescent="0.2">
      <c r="A453" s="32"/>
      <c r="B453" s="32"/>
      <c r="C453" s="82"/>
    </row>
    <row r="454" spans="1:3" s="88" customFormat="1" x14ac:dyDescent="0.2">
      <c r="A454" s="32"/>
      <c r="B454" s="32"/>
      <c r="C454" s="82"/>
    </row>
    <row r="455" spans="1:3" s="88" customFormat="1" x14ac:dyDescent="0.2">
      <c r="A455" s="32"/>
      <c r="B455" s="32"/>
      <c r="C455" s="82"/>
    </row>
    <row r="456" spans="1:3" s="88" customFormat="1" x14ac:dyDescent="0.2">
      <c r="A456" s="32"/>
      <c r="B456" s="32"/>
      <c r="C456" s="82"/>
    </row>
    <row r="457" spans="1:3" s="88" customFormat="1" x14ac:dyDescent="0.2">
      <c r="A457" s="32"/>
      <c r="B457" s="32"/>
      <c r="C457" s="82"/>
    </row>
    <row r="458" spans="1:3" s="88" customFormat="1" x14ac:dyDescent="0.2">
      <c r="A458" s="32"/>
      <c r="B458" s="32"/>
      <c r="C458" s="82"/>
    </row>
    <row r="459" spans="1:3" s="88" customFormat="1" x14ac:dyDescent="0.2">
      <c r="A459" s="32"/>
      <c r="B459" s="32"/>
      <c r="C459" s="82"/>
    </row>
    <row r="460" spans="1:3" s="88" customFormat="1" x14ac:dyDescent="0.2">
      <c r="A460" s="32"/>
      <c r="B460" s="32"/>
      <c r="C460" s="82"/>
    </row>
    <row r="461" spans="1:3" s="88" customFormat="1" x14ac:dyDescent="0.2">
      <c r="A461" s="32"/>
      <c r="B461" s="32"/>
      <c r="C461" s="82"/>
    </row>
    <row r="462" spans="1:3" s="88" customFormat="1" x14ac:dyDescent="0.2">
      <c r="A462" s="32"/>
      <c r="B462" s="32"/>
      <c r="C462" s="82"/>
    </row>
    <row r="463" spans="1:3" s="88" customFormat="1" x14ac:dyDescent="0.2">
      <c r="A463" s="32"/>
      <c r="B463" s="32"/>
      <c r="C463" s="82"/>
    </row>
    <row r="464" spans="1:3" s="88" customFormat="1" x14ac:dyDescent="0.2">
      <c r="A464" s="32"/>
      <c r="B464" s="32"/>
      <c r="C464" s="82"/>
    </row>
    <row r="465" spans="1:3" s="88" customFormat="1" x14ac:dyDescent="0.2">
      <c r="A465" s="32"/>
      <c r="B465" s="32"/>
      <c r="C465" s="82"/>
    </row>
    <row r="466" spans="1:3" s="88" customFormat="1" x14ac:dyDescent="0.2">
      <c r="A466" s="32"/>
      <c r="B466" s="32"/>
      <c r="C466" s="82"/>
    </row>
    <row r="467" spans="1:3" s="88" customFormat="1" x14ac:dyDescent="0.2">
      <c r="A467" s="32"/>
      <c r="B467" s="32"/>
      <c r="C467" s="82"/>
    </row>
    <row r="468" spans="1:3" s="88" customFormat="1" x14ac:dyDescent="0.2">
      <c r="A468" s="32"/>
      <c r="B468" s="32"/>
      <c r="C468" s="82"/>
    </row>
    <row r="469" spans="1:3" s="88" customFormat="1" x14ac:dyDescent="0.2">
      <c r="A469" s="32"/>
      <c r="B469" s="32"/>
      <c r="C469" s="82"/>
    </row>
    <row r="470" spans="1:3" s="88" customFormat="1" x14ac:dyDescent="0.2">
      <c r="A470" s="32"/>
      <c r="B470" s="32"/>
      <c r="C470" s="82"/>
    </row>
    <row r="471" spans="1:3" s="88" customFormat="1" x14ac:dyDescent="0.2">
      <c r="A471" s="32"/>
      <c r="B471" s="32"/>
      <c r="C471" s="82"/>
    </row>
    <row r="472" spans="1:3" s="88" customFormat="1" x14ac:dyDescent="0.2">
      <c r="A472" s="32"/>
      <c r="B472" s="32"/>
      <c r="C472" s="82"/>
    </row>
    <row r="473" spans="1:3" s="88" customFormat="1" x14ac:dyDescent="0.2">
      <c r="A473" s="32"/>
      <c r="B473" s="32"/>
      <c r="C473" s="82"/>
    </row>
    <row r="474" spans="1:3" s="88" customFormat="1" x14ac:dyDescent="0.2">
      <c r="A474" s="32"/>
      <c r="B474" s="32"/>
      <c r="C474" s="82"/>
    </row>
    <row r="475" spans="1:3" s="88" customFormat="1" x14ac:dyDescent="0.2">
      <c r="A475" s="32"/>
      <c r="B475" s="32"/>
      <c r="C475" s="82"/>
    </row>
    <row r="476" spans="1:3" s="88" customFormat="1" x14ac:dyDescent="0.2">
      <c r="A476" s="32"/>
      <c r="B476" s="32"/>
      <c r="C476" s="82"/>
    </row>
    <row r="477" spans="1:3" s="88" customFormat="1" x14ac:dyDescent="0.2">
      <c r="A477" s="32"/>
      <c r="B477" s="32"/>
      <c r="C477" s="82"/>
    </row>
    <row r="478" spans="1:3" s="88" customFormat="1" x14ac:dyDescent="0.2">
      <c r="A478" s="32"/>
      <c r="B478" s="32"/>
      <c r="C478" s="82"/>
    </row>
    <row r="479" spans="1:3" s="88" customFormat="1" x14ac:dyDescent="0.2">
      <c r="A479" s="32"/>
      <c r="B479" s="32"/>
      <c r="C479" s="82"/>
    </row>
    <row r="480" spans="1:3" s="88" customFormat="1" x14ac:dyDescent="0.2">
      <c r="A480" s="32"/>
      <c r="B480" s="32"/>
      <c r="C480" s="82"/>
    </row>
    <row r="481" spans="1:3" s="88" customFormat="1" x14ac:dyDescent="0.2">
      <c r="A481" s="32"/>
      <c r="B481" s="32"/>
      <c r="C481" s="82"/>
    </row>
    <row r="482" spans="1:3" s="88" customFormat="1" x14ac:dyDescent="0.2">
      <c r="A482" s="32"/>
      <c r="B482" s="32"/>
      <c r="C482" s="82"/>
    </row>
    <row r="483" spans="1:3" s="88" customFormat="1" x14ac:dyDescent="0.2">
      <c r="A483" s="32"/>
      <c r="B483" s="32"/>
      <c r="C483" s="82"/>
    </row>
    <row r="484" spans="1:3" s="88" customFormat="1" x14ac:dyDescent="0.2">
      <c r="A484" s="32"/>
      <c r="B484" s="32"/>
      <c r="C484" s="82"/>
    </row>
    <row r="485" spans="1:3" s="88" customFormat="1" x14ac:dyDescent="0.2">
      <c r="A485" s="32"/>
      <c r="B485" s="32"/>
      <c r="C485" s="82"/>
    </row>
    <row r="486" spans="1:3" s="88" customFormat="1" x14ac:dyDescent="0.2">
      <c r="A486" s="32"/>
      <c r="B486" s="32"/>
      <c r="C486" s="82"/>
    </row>
    <row r="487" spans="1:3" s="88" customFormat="1" x14ac:dyDescent="0.2">
      <c r="A487" s="32"/>
      <c r="B487" s="32"/>
      <c r="C487" s="82"/>
    </row>
    <row r="488" spans="1:3" s="88" customFormat="1" x14ac:dyDescent="0.2">
      <c r="A488" s="32"/>
      <c r="B488" s="32"/>
      <c r="C488" s="82"/>
    </row>
    <row r="489" spans="1:3" s="88" customFormat="1" x14ac:dyDescent="0.2">
      <c r="A489" s="32"/>
      <c r="B489" s="32"/>
      <c r="C489" s="82"/>
    </row>
    <row r="490" spans="1:3" s="88" customFormat="1" x14ac:dyDescent="0.2">
      <c r="A490" s="32"/>
      <c r="B490" s="32"/>
      <c r="C490" s="82"/>
    </row>
    <row r="491" spans="1:3" s="88" customFormat="1" x14ac:dyDescent="0.2">
      <c r="A491" s="32"/>
      <c r="B491" s="32"/>
      <c r="C491" s="82"/>
    </row>
    <row r="492" spans="1:3" s="88" customFormat="1" x14ac:dyDescent="0.2">
      <c r="A492" s="32"/>
      <c r="B492" s="32"/>
      <c r="C492" s="82"/>
    </row>
    <row r="493" spans="1:3" s="88" customFormat="1" x14ac:dyDescent="0.2">
      <c r="A493" s="32"/>
      <c r="B493" s="32"/>
      <c r="C493" s="32"/>
    </row>
    <row r="494" spans="1:3" s="88" customFormat="1" x14ac:dyDescent="0.2">
      <c r="A494" s="32"/>
      <c r="B494" s="32"/>
      <c r="C494" s="32"/>
    </row>
    <row r="495" spans="1:3" s="88" customFormat="1" x14ac:dyDescent="0.2">
      <c r="A495" s="32"/>
      <c r="B495" s="32"/>
      <c r="C495" s="32"/>
    </row>
    <row r="496" spans="1:3" s="88" customFormat="1" x14ac:dyDescent="0.2">
      <c r="A496" s="32"/>
      <c r="B496" s="32"/>
      <c r="C496" s="32"/>
    </row>
    <row r="497" spans="1:3" s="88" customFormat="1" x14ac:dyDescent="0.2">
      <c r="A497" s="32"/>
      <c r="B497" s="32"/>
      <c r="C497" s="32"/>
    </row>
    <row r="498" spans="1:3" s="88" customFormat="1" x14ac:dyDescent="0.2">
      <c r="A498" s="32"/>
      <c r="B498" s="32"/>
      <c r="C498" s="32"/>
    </row>
    <row r="499" spans="1:3" s="88" customFormat="1" x14ac:dyDescent="0.2">
      <c r="A499" s="43"/>
      <c r="B499" s="43"/>
      <c r="C499" s="43"/>
    </row>
    <row r="500" spans="1:3" s="88" customFormat="1" x14ac:dyDescent="0.2">
      <c r="A500" s="43"/>
      <c r="B500" s="43"/>
      <c r="C500" s="43"/>
    </row>
    <row r="501" spans="1:3" s="88" customFormat="1" x14ac:dyDescent="0.2">
      <c r="A501" s="43"/>
      <c r="B501" s="43"/>
      <c r="C501" s="43"/>
    </row>
    <row r="502" spans="1:3" s="88" customFormat="1" x14ac:dyDescent="0.2">
      <c r="A502" s="43"/>
      <c r="B502" s="43"/>
      <c r="C502" s="43"/>
    </row>
    <row r="503" spans="1:3" s="88" customFormat="1" x14ac:dyDescent="0.2">
      <c r="A503" s="43"/>
      <c r="B503" s="43"/>
      <c r="C503" s="43"/>
    </row>
    <row r="504" spans="1:3" s="88" customFormat="1" x14ac:dyDescent="0.2">
      <c r="A504" s="43"/>
      <c r="B504" s="43"/>
      <c r="C504" s="43"/>
    </row>
    <row r="505" spans="1:3" s="88" customFormat="1" x14ac:dyDescent="0.2">
      <c r="A505" s="43"/>
      <c r="B505" s="43"/>
      <c r="C505" s="43"/>
    </row>
    <row r="506" spans="1:3" s="88" customFormat="1" x14ac:dyDescent="0.2">
      <c r="A506" s="43"/>
      <c r="B506" s="43"/>
      <c r="C506" s="43"/>
    </row>
    <row r="507" spans="1:3" s="88" customFormat="1" x14ac:dyDescent="0.2">
      <c r="A507" s="43"/>
      <c r="B507" s="43"/>
      <c r="C507" s="43"/>
    </row>
    <row r="508" spans="1:3" s="88" customFormat="1" x14ac:dyDescent="0.2">
      <c r="A508" s="43"/>
      <c r="B508" s="43"/>
      <c r="C508" s="43"/>
    </row>
    <row r="509" spans="1:3" s="88" customFormat="1" x14ac:dyDescent="0.2">
      <c r="A509" s="43"/>
      <c r="B509" s="43"/>
      <c r="C509" s="43"/>
    </row>
    <row r="510" spans="1:3" s="88" customFormat="1" x14ac:dyDescent="0.2">
      <c r="A510" s="43"/>
      <c r="B510" s="43"/>
      <c r="C510" s="43"/>
    </row>
    <row r="511" spans="1:3" s="88" customFormat="1" x14ac:dyDescent="0.2">
      <c r="A511" s="43"/>
      <c r="B511" s="43"/>
      <c r="C511" s="43"/>
    </row>
    <row r="512" spans="1:3" s="88" customFormat="1" x14ac:dyDescent="0.2">
      <c r="A512" s="43"/>
      <c r="B512" s="43"/>
      <c r="C512" s="43"/>
    </row>
    <row r="513" spans="1:3" s="88" customFormat="1" x14ac:dyDescent="0.2">
      <c r="A513" s="43"/>
      <c r="B513" s="43"/>
      <c r="C513" s="43"/>
    </row>
    <row r="514" spans="1:3" s="88" customFormat="1" x14ac:dyDescent="0.2">
      <c r="A514" s="43"/>
      <c r="B514" s="43"/>
      <c r="C514" s="43"/>
    </row>
    <row r="515" spans="1:3" s="88" customFormat="1" x14ac:dyDescent="0.2">
      <c r="A515" s="43"/>
      <c r="B515" s="43"/>
      <c r="C515" s="43"/>
    </row>
    <row r="516" spans="1:3" s="88" customFormat="1" x14ac:dyDescent="0.2">
      <c r="A516" s="43"/>
      <c r="B516" s="43"/>
      <c r="C516" s="43"/>
    </row>
    <row r="517" spans="1:3" s="88" customFormat="1" x14ac:dyDescent="0.2">
      <c r="A517" s="43"/>
      <c r="B517" s="43"/>
      <c r="C517" s="43"/>
    </row>
    <row r="518" spans="1:3" s="88" customFormat="1" x14ac:dyDescent="0.2">
      <c r="A518" s="43"/>
      <c r="B518" s="43"/>
      <c r="C518" s="43"/>
    </row>
    <row r="519" spans="1:3" s="88" customFormat="1" x14ac:dyDescent="0.2">
      <c r="A519" s="43"/>
      <c r="B519" s="43"/>
      <c r="C519" s="43"/>
    </row>
    <row r="520" spans="1:3" s="88" customFormat="1" x14ac:dyDescent="0.2">
      <c r="A520" s="43"/>
      <c r="B520" s="43"/>
      <c r="C520" s="43"/>
    </row>
    <row r="521" spans="1:3" s="88" customFormat="1" x14ac:dyDescent="0.2">
      <c r="A521" s="43"/>
      <c r="B521" s="43"/>
      <c r="C521" s="43"/>
    </row>
    <row r="522" spans="1:3" s="88" customFormat="1" x14ac:dyDescent="0.2">
      <c r="A522" s="43"/>
      <c r="B522" s="43"/>
      <c r="C522" s="43"/>
    </row>
    <row r="523" spans="1:3" s="88" customFormat="1" x14ac:dyDescent="0.2">
      <c r="A523" s="43"/>
      <c r="B523" s="43"/>
      <c r="C523" s="43"/>
    </row>
    <row r="524" spans="1:3" s="88" customFormat="1" x14ac:dyDescent="0.2">
      <c r="A524" s="43"/>
      <c r="B524" s="43"/>
      <c r="C524" s="43"/>
    </row>
    <row r="525" spans="1:3" s="88" customFormat="1" x14ac:dyDescent="0.2">
      <c r="A525" s="43"/>
      <c r="B525" s="43"/>
      <c r="C525" s="43"/>
    </row>
    <row r="526" spans="1:3" s="88" customFormat="1" x14ac:dyDescent="0.2">
      <c r="A526" s="43"/>
      <c r="B526" s="43"/>
      <c r="C526" s="43"/>
    </row>
    <row r="527" spans="1:3" s="88" customFormat="1" x14ac:dyDescent="0.2">
      <c r="A527" s="43"/>
      <c r="B527" s="43"/>
      <c r="C527" s="43"/>
    </row>
    <row r="528" spans="1:3" s="88" customFormat="1" x14ac:dyDescent="0.2">
      <c r="A528" s="43"/>
      <c r="B528" s="43"/>
      <c r="C528" s="43"/>
    </row>
    <row r="529" spans="1:3" s="88" customFormat="1" x14ac:dyDescent="0.2">
      <c r="A529" s="43"/>
      <c r="B529" s="43"/>
      <c r="C529" s="43"/>
    </row>
    <row r="530" spans="1:3" s="88" customFormat="1" x14ac:dyDescent="0.2">
      <c r="A530" s="43"/>
      <c r="B530" s="43"/>
      <c r="C530" s="43"/>
    </row>
    <row r="531" spans="1:3" s="88" customFormat="1" x14ac:dyDescent="0.2">
      <c r="A531" s="43"/>
      <c r="B531" s="43"/>
      <c r="C531" s="43"/>
    </row>
    <row r="532" spans="1:3" s="88" customFormat="1" x14ac:dyDescent="0.2">
      <c r="A532" s="43"/>
      <c r="B532" s="43"/>
      <c r="C532" s="43"/>
    </row>
    <row r="533" spans="1:3" s="88" customFormat="1" x14ac:dyDescent="0.2">
      <c r="A533" s="43"/>
      <c r="B533" s="43"/>
      <c r="C533" s="43"/>
    </row>
    <row r="534" spans="1:3" s="88" customFormat="1" x14ac:dyDescent="0.2">
      <c r="A534" s="43"/>
      <c r="B534" s="43"/>
      <c r="C534" s="43"/>
    </row>
    <row r="535" spans="1:3" s="88" customFormat="1" x14ac:dyDescent="0.2">
      <c r="A535" s="43"/>
      <c r="B535" s="43"/>
      <c r="C535" s="43"/>
    </row>
    <row r="536" spans="1:3" s="88" customFormat="1" x14ac:dyDescent="0.2">
      <c r="A536" s="43"/>
      <c r="B536" s="43"/>
      <c r="C536" s="43"/>
    </row>
    <row r="537" spans="1:3" s="88" customFormat="1" x14ac:dyDescent="0.2">
      <c r="A537" s="43"/>
      <c r="B537" s="43"/>
      <c r="C537" s="43"/>
    </row>
    <row r="538" spans="1:3" s="88" customFormat="1" x14ac:dyDescent="0.2">
      <c r="A538" s="43"/>
      <c r="B538" s="43"/>
      <c r="C538" s="43"/>
    </row>
    <row r="539" spans="1:3" s="88" customFormat="1" x14ac:dyDescent="0.2">
      <c r="A539" s="43"/>
      <c r="B539" s="43"/>
      <c r="C539" s="43"/>
    </row>
    <row r="540" spans="1:3" s="88" customFormat="1" x14ac:dyDescent="0.2">
      <c r="A540" s="43"/>
      <c r="B540" s="43"/>
      <c r="C540" s="43"/>
    </row>
    <row r="541" spans="1:3" s="88" customFormat="1" x14ac:dyDescent="0.2">
      <c r="A541" s="43"/>
      <c r="B541" s="43"/>
      <c r="C541" s="43"/>
    </row>
    <row r="542" spans="1:3" s="88" customFormat="1" x14ac:dyDescent="0.2">
      <c r="A542" s="43"/>
      <c r="B542" s="43"/>
      <c r="C542" s="43"/>
    </row>
    <row r="543" spans="1:3" s="88" customFormat="1" x14ac:dyDescent="0.2">
      <c r="A543" s="43"/>
      <c r="B543" s="43"/>
      <c r="C543" s="43"/>
    </row>
    <row r="544" spans="1:3" s="88" customFormat="1" x14ac:dyDescent="0.2">
      <c r="A544" s="43"/>
      <c r="B544" s="43"/>
      <c r="C544" s="43"/>
    </row>
    <row r="545" spans="1:3" s="88" customFormat="1" x14ac:dyDescent="0.2">
      <c r="A545" s="43"/>
      <c r="B545" s="43"/>
      <c r="C545" s="43"/>
    </row>
    <row r="546" spans="1:3" s="88" customFormat="1" x14ac:dyDescent="0.2">
      <c r="A546" s="43"/>
      <c r="B546" s="43"/>
      <c r="C546" s="43"/>
    </row>
    <row r="547" spans="1:3" s="88" customFormat="1" x14ac:dyDescent="0.2">
      <c r="A547" s="43"/>
      <c r="B547" s="43"/>
      <c r="C547" s="43"/>
    </row>
    <row r="548" spans="1:3" s="88" customFormat="1" x14ac:dyDescent="0.2">
      <c r="A548" s="43"/>
      <c r="B548" s="43"/>
      <c r="C548" s="43"/>
    </row>
    <row r="549" spans="1:3" s="88" customFormat="1" x14ac:dyDescent="0.2">
      <c r="A549" s="43"/>
      <c r="B549" s="43"/>
      <c r="C549" s="43"/>
    </row>
    <row r="550" spans="1:3" s="88" customFormat="1" x14ac:dyDescent="0.2">
      <c r="A550" s="43"/>
      <c r="B550" s="43"/>
      <c r="C550" s="43"/>
    </row>
    <row r="551" spans="1:3" s="88" customFormat="1" x14ac:dyDescent="0.2">
      <c r="A551" s="43"/>
      <c r="B551" s="43"/>
      <c r="C551" s="43"/>
    </row>
    <row r="552" spans="1:3" s="88" customFormat="1" x14ac:dyDescent="0.2">
      <c r="A552" s="43"/>
      <c r="B552" s="43"/>
      <c r="C552" s="43"/>
    </row>
    <row r="553" spans="1:3" s="88" customFormat="1" x14ac:dyDescent="0.2">
      <c r="A553" s="43"/>
      <c r="B553" s="43"/>
      <c r="C553" s="43"/>
    </row>
    <row r="554" spans="1:3" s="88" customFormat="1" x14ac:dyDescent="0.2">
      <c r="A554" s="43"/>
      <c r="B554" s="43"/>
      <c r="C554" s="43"/>
    </row>
    <row r="555" spans="1:3" s="88" customFormat="1" x14ac:dyDescent="0.2">
      <c r="A555" s="43"/>
      <c r="B555" s="43"/>
      <c r="C555" s="43"/>
    </row>
    <row r="556" spans="1:3" s="88" customFormat="1" x14ac:dyDescent="0.2">
      <c r="A556" s="43"/>
      <c r="B556" s="43"/>
      <c r="C556" s="43"/>
    </row>
    <row r="557" spans="1:3" s="88" customFormat="1" x14ac:dyDescent="0.2">
      <c r="A557" s="43"/>
      <c r="B557" s="43"/>
      <c r="C557" s="43"/>
    </row>
    <row r="558" spans="1:3" s="88" customFormat="1" x14ac:dyDescent="0.2">
      <c r="A558" s="43"/>
      <c r="B558" s="43"/>
      <c r="C558" s="43"/>
    </row>
    <row r="559" spans="1:3" s="88" customFormat="1" x14ac:dyDescent="0.2">
      <c r="A559" s="43"/>
      <c r="B559" s="43"/>
      <c r="C559" s="43"/>
    </row>
    <row r="560" spans="1:3" s="88" customFormat="1" x14ac:dyDescent="0.2">
      <c r="A560" s="43"/>
      <c r="B560" s="43"/>
      <c r="C560" s="43"/>
    </row>
    <row r="561" spans="1:3" s="88" customFormat="1" x14ac:dyDescent="0.2">
      <c r="A561" s="43"/>
      <c r="B561" s="43"/>
      <c r="C561" s="43"/>
    </row>
    <row r="562" spans="1:3" s="88" customFormat="1" x14ac:dyDescent="0.2">
      <c r="A562" s="43"/>
      <c r="B562" s="43"/>
      <c r="C562" s="43"/>
    </row>
    <row r="563" spans="1:3" s="88" customFormat="1" x14ac:dyDescent="0.2">
      <c r="A563" s="43"/>
      <c r="B563" s="43"/>
      <c r="C563" s="43"/>
    </row>
    <row r="564" spans="1:3" s="88" customFormat="1" x14ac:dyDescent="0.2">
      <c r="A564" s="43"/>
      <c r="B564" s="43"/>
      <c r="C564" s="43"/>
    </row>
    <row r="565" spans="1:3" s="88" customFormat="1" x14ac:dyDescent="0.2">
      <c r="A565" s="43"/>
      <c r="B565" s="43"/>
      <c r="C565" s="43"/>
    </row>
    <row r="566" spans="1:3" s="88" customFormat="1" x14ac:dyDescent="0.2">
      <c r="A566" s="43"/>
      <c r="B566" s="43"/>
      <c r="C566" s="43"/>
    </row>
    <row r="567" spans="1:3" s="88" customFormat="1" x14ac:dyDescent="0.2">
      <c r="A567" s="43"/>
      <c r="B567" s="43"/>
      <c r="C567" s="43"/>
    </row>
    <row r="568" spans="1:3" s="88" customFormat="1" x14ac:dyDescent="0.2">
      <c r="A568" s="43"/>
      <c r="B568" s="43"/>
      <c r="C568" s="43"/>
    </row>
    <row r="569" spans="1:3" s="88" customFormat="1" x14ac:dyDescent="0.2">
      <c r="A569" s="43"/>
      <c r="B569" s="43"/>
      <c r="C569" s="43"/>
    </row>
    <row r="570" spans="1:3" s="88" customFormat="1" x14ac:dyDescent="0.2">
      <c r="A570" s="43"/>
      <c r="B570" s="43"/>
      <c r="C570" s="43"/>
    </row>
    <row r="571" spans="1:3" s="88" customFormat="1" x14ac:dyDescent="0.2">
      <c r="A571" s="43"/>
      <c r="B571" s="43"/>
      <c r="C571" s="43"/>
    </row>
    <row r="572" spans="1:3" s="88" customFormat="1" x14ac:dyDescent="0.2">
      <c r="A572" s="43"/>
      <c r="B572" s="43"/>
      <c r="C572" s="43"/>
    </row>
    <row r="573" spans="1:3" s="88" customFormat="1" x14ac:dyDescent="0.2">
      <c r="A573" s="43"/>
      <c r="B573" s="43"/>
      <c r="C573" s="43"/>
    </row>
    <row r="574" spans="1:3" s="88" customFormat="1" x14ac:dyDescent="0.2">
      <c r="A574" s="43"/>
      <c r="B574" s="43"/>
      <c r="C574" s="43"/>
    </row>
    <row r="575" spans="1:3" s="88" customFormat="1" x14ac:dyDescent="0.2">
      <c r="A575" s="43"/>
      <c r="B575" s="43"/>
      <c r="C575" s="43"/>
    </row>
    <row r="576" spans="1:3" s="88" customFormat="1" x14ac:dyDescent="0.2">
      <c r="A576" s="43"/>
      <c r="B576" s="43"/>
      <c r="C576" s="43"/>
    </row>
    <row r="577" spans="1:3" s="88" customFormat="1" x14ac:dyDescent="0.2">
      <c r="A577" s="43"/>
      <c r="B577" s="43"/>
      <c r="C577" s="43"/>
    </row>
    <row r="578" spans="1:3" s="88" customFormat="1" x14ac:dyDescent="0.2">
      <c r="A578" s="43"/>
      <c r="B578" s="43"/>
      <c r="C578" s="43"/>
    </row>
    <row r="579" spans="1:3" s="88" customFormat="1" x14ac:dyDescent="0.2">
      <c r="A579" s="43"/>
      <c r="B579" s="43"/>
      <c r="C579" s="43"/>
    </row>
    <row r="580" spans="1:3" s="88" customFormat="1" x14ac:dyDescent="0.2">
      <c r="A580" s="43"/>
      <c r="B580" s="43"/>
      <c r="C580" s="43"/>
    </row>
    <row r="581" spans="1:3" s="88" customFormat="1" x14ac:dyDescent="0.2">
      <c r="A581" s="43"/>
      <c r="B581" s="43"/>
      <c r="C581" s="43"/>
    </row>
    <row r="582" spans="1:3" s="88" customFormat="1" x14ac:dyDescent="0.2">
      <c r="A582" s="43"/>
      <c r="B582" s="43"/>
      <c r="C582" s="43"/>
    </row>
    <row r="583" spans="1:3" s="88" customFormat="1" x14ac:dyDescent="0.2">
      <c r="A583" s="43"/>
      <c r="B583" s="43"/>
      <c r="C583" s="43"/>
    </row>
    <row r="584" spans="1:3" s="88" customFormat="1" x14ac:dyDescent="0.2">
      <c r="A584" s="43"/>
      <c r="B584" s="43"/>
      <c r="C584" s="43"/>
    </row>
    <row r="585" spans="1:3" s="88" customFormat="1" x14ac:dyDescent="0.2">
      <c r="A585" s="43"/>
      <c r="B585" s="43"/>
      <c r="C585" s="43"/>
    </row>
    <row r="586" spans="1:3" s="88" customFormat="1" x14ac:dyDescent="0.2">
      <c r="A586" s="43"/>
      <c r="B586" s="43"/>
      <c r="C586" s="43"/>
    </row>
    <row r="587" spans="1:3" s="88" customFormat="1" x14ac:dyDescent="0.2">
      <c r="A587" s="43"/>
      <c r="B587" s="43"/>
      <c r="C587" s="43"/>
    </row>
    <row r="588" spans="1:3" s="88" customFormat="1" x14ac:dyDescent="0.2">
      <c r="A588" s="43"/>
      <c r="B588" s="43"/>
      <c r="C588" s="43"/>
    </row>
    <row r="589" spans="1:3" s="88" customFormat="1" x14ac:dyDescent="0.2">
      <c r="A589" s="43"/>
      <c r="B589" s="43"/>
      <c r="C589" s="43"/>
    </row>
    <row r="590" spans="1:3" s="88" customFormat="1" x14ac:dyDescent="0.2">
      <c r="A590" s="43"/>
      <c r="B590" s="43"/>
      <c r="C590" s="43"/>
    </row>
    <row r="591" spans="1:3" s="88" customFormat="1" x14ac:dyDescent="0.2">
      <c r="A591" s="43"/>
      <c r="B591" s="43"/>
      <c r="C591" s="43"/>
    </row>
    <row r="592" spans="1:3" s="88" customFormat="1" x14ac:dyDescent="0.2">
      <c r="A592" s="43"/>
      <c r="B592" s="43"/>
      <c r="C592" s="43"/>
    </row>
    <row r="593" spans="1:3" s="88" customFormat="1" x14ac:dyDescent="0.2">
      <c r="A593" s="43"/>
      <c r="B593" s="43"/>
      <c r="C593" s="43"/>
    </row>
    <row r="594" spans="1:3" s="88" customFormat="1" x14ac:dyDescent="0.2">
      <c r="A594" s="43"/>
      <c r="B594" s="43"/>
      <c r="C594" s="43"/>
    </row>
    <row r="595" spans="1:3" s="88" customFormat="1" x14ac:dyDescent="0.2">
      <c r="A595" s="43"/>
      <c r="B595" s="43"/>
      <c r="C595" s="43"/>
    </row>
    <row r="596" spans="1:3" s="88" customFormat="1" x14ac:dyDescent="0.2">
      <c r="A596" s="43"/>
      <c r="B596" s="43"/>
      <c r="C596" s="43"/>
    </row>
    <row r="597" spans="1:3" s="88" customFormat="1" x14ac:dyDescent="0.2">
      <c r="A597" s="43"/>
      <c r="B597" s="43"/>
      <c r="C597" s="43"/>
    </row>
    <row r="598" spans="1:3" s="88" customFormat="1" x14ac:dyDescent="0.2">
      <c r="A598" s="43"/>
      <c r="B598" s="43"/>
      <c r="C598" s="43"/>
    </row>
    <row r="599" spans="1:3" s="88" customFormat="1" x14ac:dyDescent="0.2">
      <c r="A599" s="43"/>
      <c r="B599" s="43"/>
      <c r="C599" s="43"/>
    </row>
    <row r="600" spans="1:3" s="88" customFormat="1" x14ac:dyDescent="0.2">
      <c r="A600" s="43"/>
      <c r="B600" s="43"/>
      <c r="C600" s="43"/>
    </row>
    <row r="601" spans="1:3" s="88" customFormat="1" x14ac:dyDescent="0.2">
      <c r="A601" s="43"/>
      <c r="B601" s="43"/>
      <c r="C601" s="43"/>
    </row>
    <row r="602" spans="1:3" s="88" customFormat="1" x14ac:dyDescent="0.2">
      <c r="A602" s="43"/>
      <c r="B602" s="43"/>
      <c r="C602" s="43"/>
    </row>
    <row r="603" spans="1:3" s="88" customFormat="1" x14ac:dyDescent="0.2">
      <c r="A603" s="43"/>
      <c r="B603" s="43"/>
      <c r="C603" s="43"/>
    </row>
    <row r="604" spans="1:3" s="88" customFormat="1" x14ac:dyDescent="0.2">
      <c r="A604" s="43"/>
      <c r="B604" s="43"/>
      <c r="C604" s="43"/>
    </row>
    <row r="605" spans="1:3" s="88" customFormat="1" x14ac:dyDescent="0.2">
      <c r="A605" s="43"/>
      <c r="B605" s="43"/>
      <c r="C605" s="43"/>
    </row>
    <row r="606" spans="1:3" s="88" customFormat="1" x14ac:dyDescent="0.2">
      <c r="A606" s="43"/>
      <c r="B606" s="43"/>
      <c r="C606" s="43"/>
    </row>
    <row r="607" spans="1:3" s="88" customFormat="1" x14ac:dyDescent="0.2">
      <c r="A607" s="43"/>
      <c r="B607" s="43"/>
      <c r="C607" s="43"/>
    </row>
    <row r="608" spans="1:3" s="88" customFormat="1" x14ac:dyDescent="0.2">
      <c r="A608" s="43"/>
      <c r="B608" s="43"/>
      <c r="C608" s="43"/>
    </row>
    <row r="609" spans="1:3" s="88" customFormat="1" x14ac:dyDescent="0.2">
      <c r="A609" s="43"/>
      <c r="B609" s="43"/>
      <c r="C609" s="43"/>
    </row>
    <row r="610" spans="1:3" s="88" customFormat="1" x14ac:dyDescent="0.2">
      <c r="A610" s="43"/>
      <c r="B610" s="43"/>
      <c r="C610" s="43"/>
    </row>
    <row r="611" spans="1:3" s="88" customFormat="1" x14ac:dyDescent="0.2">
      <c r="A611" s="43"/>
      <c r="B611" s="43"/>
      <c r="C611" s="43"/>
    </row>
    <row r="612" spans="1:3" s="88" customFormat="1" x14ac:dyDescent="0.2">
      <c r="A612" s="43"/>
      <c r="B612" s="43"/>
      <c r="C612" s="43"/>
    </row>
    <row r="613" spans="1:3" s="88" customFormat="1" x14ac:dyDescent="0.2">
      <c r="A613" s="43"/>
      <c r="B613" s="43"/>
      <c r="C613" s="43"/>
    </row>
    <row r="614" spans="1:3" s="88" customFormat="1" x14ac:dyDescent="0.2">
      <c r="A614" s="43"/>
      <c r="B614" s="43"/>
      <c r="C614" s="43"/>
    </row>
    <row r="615" spans="1:3" s="88" customFormat="1" x14ac:dyDescent="0.2">
      <c r="A615" s="43"/>
      <c r="B615" s="43"/>
      <c r="C615" s="43"/>
    </row>
    <row r="616" spans="1:3" s="88" customFormat="1" x14ac:dyDescent="0.2">
      <c r="A616" s="43"/>
      <c r="B616" s="43"/>
      <c r="C616" s="43"/>
    </row>
    <row r="617" spans="1:3" s="88" customFormat="1" x14ac:dyDescent="0.2">
      <c r="A617" s="43"/>
      <c r="B617" s="43"/>
      <c r="C617" s="43"/>
    </row>
    <row r="618" spans="1:3" s="88" customFormat="1" x14ac:dyDescent="0.2">
      <c r="A618" s="43"/>
      <c r="B618" s="43"/>
      <c r="C618" s="43"/>
    </row>
    <row r="619" spans="1:3" s="88" customFormat="1" x14ac:dyDescent="0.2">
      <c r="A619" s="43"/>
      <c r="B619" s="43"/>
      <c r="C619" s="43"/>
    </row>
    <row r="620" spans="1:3" s="88" customFormat="1" x14ac:dyDescent="0.2">
      <c r="A620" s="43"/>
      <c r="B620" s="43"/>
      <c r="C620" s="43"/>
    </row>
    <row r="621" spans="1:3" s="88" customFormat="1" x14ac:dyDescent="0.2">
      <c r="A621" s="43"/>
      <c r="B621" s="43"/>
      <c r="C621" s="43"/>
    </row>
    <row r="622" spans="1:3" s="88" customFormat="1" x14ac:dyDescent="0.2">
      <c r="A622" s="43"/>
      <c r="B622" s="43"/>
      <c r="C622" s="43"/>
    </row>
    <row r="623" spans="1:3" s="88" customFormat="1" x14ac:dyDescent="0.2">
      <c r="A623" s="43"/>
      <c r="B623" s="43"/>
      <c r="C623" s="43"/>
    </row>
    <row r="624" spans="1:3" s="88" customFormat="1" x14ac:dyDescent="0.2">
      <c r="A624" s="43"/>
      <c r="B624" s="43"/>
      <c r="C624" s="43"/>
    </row>
    <row r="625" spans="1:3" s="88" customFormat="1" x14ac:dyDescent="0.2">
      <c r="A625" s="43"/>
      <c r="B625" s="43"/>
      <c r="C625" s="43"/>
    </row>
    <row r="626" spans="1:3" s="88" customFormat="1" x14ac:dyDescent="0.2">
      <c r="A626" s="43"/>
      <c r="B626" s="43"/>
      <c r="C626" s="43"/>
    </row>
    <row r="627" spans="1:3" s="88" customFormat="1" x14ac:dyDescent="0.2">
      <c r="A627" s="43"/>
      <c r="B627" s="43"/>
      <c r="C627" s="43"/>
    </row>
    <row r="628" spans="1:3" s="88" customFormat="1" x14ac:dyDescent="0.2">
      <c r="A628" s="43"/>
      <c r="B628" s="43"/>
      <c r="C628" s="43"/>
    </row>
    <row r="629" spans="1:3" s="88" customFormat="1" x14ac:dyDescent="0.2">
      <c r="A629" s="43"/>
      <c r="B629" s="43"/>
      <c r="C629" s="43"/>
    </row>
    <row r="630" spans="1:3" s="88" customFormat="1" x14ac:dyDescent="0.2">
      <c r="A630" s="43"/>
      <c r="B630" s="43"/>
      <c r="C630" s="43"/>
    </row>
    <row r="631" spans="1:3" s="88" customFormat="1" x14ac:dyDescent="0.2">
      <c r="A631" s="43"/>
      <c r="B631" s="43"/>
      <c r="C631" s="43"/>
    </row>
    <row r="632" spans="1:3" s="88" customFormat="1" x14ac:dyDescent="0.2">
      <c r="A632" s="43"/>
      <c r="B632" s="43"/>
      <c r="C632" s="43"/>
    </row>
    <row r="633" spans="1:3" s="88" customFormat="1" x14ac:dyDescent="0.2">
      <c r="A633" s="43"/>
      <c r="B633" s="43"/>
      <c r="C633" s="43"/>
    </row>
    <row r="634" spans="1:3" s="88" customFormat="1" x14ac:dyDescent="0.2">
      <c r="A634" s="43"/>
      <c r="B634" s="43"/>
      <c r="C634" s="43"/>
    </row>
    <row r="635" spans="1:3" s="88" customFormat="1" x14ac:dyDescent="0.2">
      <c r="A635" s="43"/>
      <c r="B635" s="43"/>
      <c r="C635" s="43"/>
    </row>
    <row r="636" spans="1:3" s="88" customFormat="1" x14ac:dyDescent="0.2">
      <c r="A636" s="43"/>
      <c r="B636" s="43"/>
      <c r="C636" s="43"/>
    </row>
    <row r="637" spans="1:3" s="88" customFormat="1" x14ac:dyDescent="0.2">
      <c r="A637" s="43"/>
      <c r="B637" s="43"/>
      <c r="C637" s="43"/>
    </row>
    <row r="638" spans="1:3" s="88" customFormat="1" x14ac:dyDescent="0.2">
      <c r="A638" s="43"/>
      <c r="B638" s="43"/>
      <c r="C638" s="43"/>
    </row>
    <row r="639" spans="1:3" s="88" customFormat="1" x14ac:dyDescent="0.2">
      <c r="A639" s="43"/>
      <c r="B639" s="43"/>
      <c r="C639" s="43"/>
    </row>
    <row r="640" spans="1:3" s="88" customFormat="1" x14ac:dyDescent="0.2">
      <c r="A640" s="43"/>
      <c r="B640" s="43"/>
      <c r="C640" s="43"/>
    </row>
    <row r="641" spans="1:3" s="88" customFormat="1" x14ac:dyDescent="0.2">
      <c r="A641" s="43"/>
      <c r="B641" s="43"/>
      <c r="C641" s="43"/>
    </row>
    <row r="642" spans="1:3" s="88" customFormat="1" x14ac:dyDescent="0.2">
      <c r="A642" s="43"/>
      <c r="B642" s="43"/>
      <c r="C642" s="43"/>
    </row>
    <row r="643" spans="1:3" s="88" customFormat="1" x14ac:dyDescent="0.2">
      <c r="A643" s="43"/>
      <c r="B643" s="43"/>
      <c r="C643" s="43"/>
    </row>
    <row r="644" spans="1:3" s="88" customFormat="1" x14ac:dyDescent="0.2">
      <c r="A644" s="43"/>
      <c r="B644" s="43"/>
      <c r="C644" s="43"/>
    </row>
    <row r="645" spans="1:3" s="88" customFormat="1" x14ac:dyDescent="0.2">
      <c r="A645" s="43"/>
      <c r="B645" s="43"/>
      <c r="C645" s="43"/>
    </row>
    <row r="646" spans="1:3" s="88" customFormat="1" x14ac:dyDescent="0.2">
      <c r="A646" s="43"/>
      <c r="B646" s="43"/>
      <c r="C646" s="43"/>
    </row>
    <row r="647" spans="1:3" s="88" customFormat="1" x14ac:dyDescent="0.2">
      <c r="A647" s="43"/>
      <c r="B647" s="43"/>
      <c r="C647" s="43"/>
    </row>
    <row r="648" spans="1:3" s="88" customFormat="1" x14ac:dyDescent="0.2">
      <c r="A648" s="43"/>
      <c r="B648" s="43"/>
      <c r="C648" s="43"/>
    </row>
    <row r="649" spans="1:3" s="88" customFormat="1" x14ac:dyDescent="0.2">
      <c r="A649" s="43"/>
      <c r="B649" s="43"/>
      <c r="C649" s="43"/>
    </row>
    <row r="650" spans="1:3" s="88" customFormat="1" x14ac:dyDescent="0.2">
      <c r="A650" s="43"/>
      <c r="B650" s="43"/>
      <c r="C650" s="43"/>
    </row>
    <row r="651" spans="1:3" s="88" customFormat="1" x14ac:dyDescent="0.2">
      <c r="A651" s="43"/>
      <c r="B651" s="43"/>
      <c r="C651" s="43"/>
    </row>
    <row r="652" spans="1:3" s="88" customFormat="1" x14ac:dyDescent="0.2">
      <c r="A652" s="43"/>
      <c r="B652" s="43"/>
      <c r="C652" s="43"/>
    </row>
    <row r="653" spans="1:3" s="88" customFormat="1" x14ac:dyDescent="0.2">
      <c r="A653" s="43"/>
      <c r="B653" s="43"/>
      <c r="C653" s="43"/>
    </row>
    <row r="654" spans="1:3" s="88" customFormat="1" x14ac:dyDescent="0.2">
      <c r="A654" s="43"/>
      <c r="B654" s="43"/>
      <c r="C654" s="43"/>
    </row>
    <row r="655" spans="1:3" s="88" customFormat="1" x14ac:dyDescent="0.2">
      <c r="A655" s="43"/>
      <c r="B655" s="43"/>
      <c r="C655" s="43"/>
    </row>
    <row r="656" spans="1:3" s="88" customFormat="1" x14ac:dyDescent="0.2">
      <c r="A656" s="43"/>
      <c r="B656" s="43"/>
      <c r="C656" s="43"/>
    </row>
    <row r="657" spans="1:3" s="88" customFormat="1" x14ac:dyDescent="0.2">
      <c r="A657" s="43"/>
      <c r="B657" s="43"/>
      <c r="C657" s="43"/>
    </row>
    <row r="658" spans="1:3" s="88" customFormat="1" x14ac:dyDescent="0.2">
      <c r="A658" s="43"/>
      <c r="B658" s="43"/>
      <c r="C658" s="43"/>
    </row>
    <row r="659" spans="1:3" s="88" customFormat="1" x14ac:dyDescent="0.2">
      <c r="A659" s="43"/>
      <c r="B659" s="43"/>
      <c r="C659" s="43"/>
    </row>
    <row r="660" spans="1:3" s="88" customFormat="1" x14ac:dyDescent="0.2">
      <c r="A660" s="43"/>
      <c r="B660" s="43"/>
      <c r="C660" s="43"/>
    </row>
    <row r="661" spans="1:3" s="88" customFormat="1" x14ac:dyDescent="0.2">
      <c r="A661" s="43"/>
      <c r="B661" s="43"/>
      <c r="C661" s="43"/>
    </row>
    <row r="662" spans="1:3" s="88" customFormat="1" x14ac:dyDescent="0.2">
      <c r="A662" s="43"/>
      <c r="B662" s="43"/>
      <c r="C662" s="43"/>
    </row>
    <row r="663" spans="1:3" s="88" customFormat="1" x14ac:dyDescent="0.2">
      <c r="A663" s="43"/>
      <c r="B663" s="43"/>
      <c r="C663" s="43"/>
    </row>
    <row r="664" spans="1:3" s="88" customFormat="1" x14ac:dyDescent="0.2">
      <c r="A664" s="43"/>
      <c r="B664" s="43"/>
      <c r="C664" s="43"/>
    </row>
    <row r="665" spans="1:3" s="88" customFormat="1" x14ac:dyDescent="0.2">
      <c r="A665" s="43"/>
      <c r="B665" s="43"/>
      <c r="C665" s="43"/>
    </row>
    <row r="666" spans="1:3" s="88" customFormat="1" x14ac:dyDescent="0.2">
      <c r="A666" s="43"/>
      <c r="B666" s="43"/>
      <c r="C666" s="43"/>
    </row>
    <row r="667" spans="1:3" s="88" customFormat="1" x14ac:dyDescent="0.2">
      <c r="A667" s="43"/>
      <c r="B667" s="43"/>
      <c r="C667" s="43"/>
    </row>
    <row r="668" spans="1:3" s="88" customFormat="1" x14ac:dyDescent="0.2">
      <c r="A668" s="43"/>
      <c r="B668" s="43"/>
      <c r="C668" s="43"/>
    </row>
    <row r="669" spans="1:3" s="88" customFormat="1" x14ac:dyDescent="0.2">
      <c r="A669" s="43"/>
      <c r="B669" s="43"/>
      <c r="C669" s="43"/>
    </row>
    <row r="670" spans="1:3" s="88" customFormat="1" x14ac:dyDescent="0.2">
      <c r="A670" s="43"/>
      <c r="B670" s="43"/>
      <c r="C670" s="43"/>
    </row>
    <row r="671" spans="1:3" s="88" customFormat="1" x14ac:dyDescent="0.2">
      <c r="A671" s="43"/>
      <c r="B671" s="43"/>
      <c r="C671" s="43"/>
    </row>
    <row r="672" spans="1:3" s="88" customFormat="1" x14ac:dyDescent="0.2">
      <c r="A672" s="43"/>
      <c r="B672" s="43"/>
      <c r="C672" s="43"/>
    </row>
    <row r="673" spans="1:3" s="88" customFormat="1" x14ac:dyDescent="0.2">
      <c r="A673" s="43"/>
      <c r="B673" s="43"/>
      <c r="C673" s="43"/>
    </row>
    <row r="674" spans="1:3" s="88" customFormat="1" x14ac:dyDescent="0.2">
      <c r="A674" s="43"/>
      <c r="B674" s="43"/>
      <c r="C674" s="43"/>
    </row>
    <row r="675" spans="1:3" s="88" customFormat="1" x14ac:dyDescent="0.2">
      <c r="A675" s="43"/>
      <c r="B675" s="43"/>
      <c r="C675" s="43"/>
    </row>
    <row r="676" spans="1:3" s="88" customFormat="1" x14ac:dyDescent="0.2">
      <c r="A676" s="43"/>
      <c r="B676" s="43"/>
      <c r="C676" s="43"/>
    </row>
    <row r="677" spans="1:3" s="88" customFormat="1" x14ac:dyDescent="0.2">
      <c r="A677" s="43"/>
      <c r="B677" s="43"/>
      <c r="C677" s="43"/>
    </row>
    <row r="678" spans="1:3" s="88" customFormat="1" x14ac:dyDescent="0.2">
      <c r="A678" s="43"/>
      <c r="B678" s="43"/>
      <c r="C678" s="43"/>
    </row>
    <row r="679" spans="1:3" s="88" customFormat="1" x14ac:dyDescent="0.2">
      <c r="A679" s="43"/>
      <c r="B679" s="43"/>
      <c r="C679" s="43"/>
    </row>
    <row r="680" spans="1:3" s="88" customFormat="1" x14ac:dyDescent="0.2">
      <c r="A680" s="43"/>
      <c r="B680" s="43"/>
      <c r="C680" s="43"/>
    </row>
    <row r="681" spans="1:3" s="88" customFormat="1" x14ac:dyDescent="0.2">
      <c r="A681" s="43"/>
      <c r="B681" s="43"/>
      <c r="C681" s="43"/>
    </row>
    <row r="682" spans="1:3" s="88" customFormat="1" x14ac:dyDescent="0.2">
      <c r="A682" s="43"/>
      <c r="B682" s="43"/>
      <c r="C682" s="43"/>
    </row>
    <row r="683" spans="1:3" s="88" customFormat="1" x14ac:dyDescent="0.2">
      <c r="A683" s="43"/>
      <c r="B683" s="43"/>
      <c r="C683" s="43"/>
    </row>
    <row r="684" spans="1:3" s="88" customFormat="1" x14ac:dyDescent="0.2">
      <c r="A684" s="43"/>
      <c r="B684" s="43"/>
      <c r="C684" s="43"/>
    </row>
    <row r="685" spans="1:3" s="88" customFormat="1" x14ac:dyDescent="0.2">
      <c r="A685" s="43"/>
      <c r="B685" s="43"/>
      <c r="C685" s="43"/>
    </row>
    <row r="686" spans="1:3" s="88" customFormat="1" x14ac:dyDescent="0.2">
      <c r="A686" s="43"/>
      <c r="B686" s="43"/>
      <c r="C686" s="43"/>
    </row>
    <row r="687" spans="1:3" s="88" customFormat="1" x14ac:dyDescent="0.2">
      <c r="A687" s="43"/>
      <c r="B687" s="43"/>
      <c r="C687" s="43"/>
    </row>
    <row r="688" spans="1:3" s="88" customFormat="1" x14ac:dyDescent="0.2">
      <c r="A688" s="43"/>
      <c r="B688" s="43"/>
      <c r="C688" s="43"/>
    </row>
    <row r="689" spans="1:3" s="88" customFormat="1" x14ac:dyDescent="0.2">
      <c r="A689" s="43"/>
      <c r="B689" s="43"/>
      <c r="C689" s="43"/>
    </row>
    <row r="690" spans="1:3" s="88" customFormat="1" x14ac:dyDescent="0.2">
      <c r="A690" s="43"/>
      <c r="B690" s="43"/>
      <c r="C690" s="43"/>
    </row>
    <row r="691" spans="1:3" s="88" customFormat="1" x14ac:dyDescent="0.2">
      <c r="A691" s="43"/>
      <c r="B691" s="43"/>
      <c r="C691" s="43"/>
    </row>
    <row r="692" spans="1:3" s="88" customFormat="1" x14ac:dyDescent="0.2">
      <c r="A692" s="43"/>
      <c r="B692" s="43"/>
      <c r="C692" s="43"/>
    </row>
    <row r="693" spans="1:3" s="88" customFormat="1" x14ac:dyDescent="0.2">
      <c r="A693" s="43"/>
      <c r="B693" s="43"/>
      <c r="C693" s="43"/>
    </row>
    <row r="694" spans="1:3" s="88" customFormat="1" x14ac:dyDescent="0.2">
      <c r="A694" s="43"/>
      <c r="B694" s="43"/>
      <c r="C694" s="43"/>
    </row>
    <row r="695" spans="1:3" s="88" customFormat="1" x14ac:dyDescent="0.2">
      <c r="A695" s="43"/>
      <c r="B695" s="43"/>
      <c r="C695" s="43"/>
    </row>
    <row r="696" spans="1:3" s="88" customFormat="1" x14ac:dyDescent="0.2">
      <c r="A696" s="43"/>
      <c r="B696" s="43"/>
      <c r="C696" s="43"/>
    </row>
    <row r="697" spans="1:3" s="88" customFormat="1" x14ac:dyDescent="0.2">
      <c r="A697" s="43"/>
      <c r="B697" s="43"/>
      <c r="C697" s="43"/>
    </row>
    <row r="698" spans="1:3" s="88" customFormat="1" x14ac:dyDescent="0.2">
      <c r="A698" s="43"/>
      <c r="B698" s="43"/>
      <c r="C698" s="43"/>
    </row>
    <row r="699" spans="1:3" s="88" customFormat="1" x14ac:dyDescent="0.2">
      <c r="A699" s="43"/>
      <c r="B699" s="43"/>
      <c r="C699" s="43"/>
    </row>
    <row r="700" spans="1:3" s="88" customFormat="1" x14ac:dyDescent="0.2">
      <c r="A700" s="43"/>
      <c r="B700" s="43"/>
      <c r="C700" s="43"/>
    </row>
    <row r="701" spans="1:3" s="88" customFormat="1" x14ac:dyDescent="0.2">
      <c r="A701" s="43"/>
      <c r="B701" s="43"/>
      <c r="C701" s="43"/>
    </row>
    <row r="702" spans="1:3" s="88" customFormat="1" x14ac:dyDescent="0.2">
      <c r="A702" s="43"/>
      <c r="B702" s="43"/>
      <c r="C702" s="43"/>
    </row>
    <row r="703" spans="1:3" s="88" customFormat="1" x14ac:dyDescent="0.2">
      <c r="A703" s="43"/>
      <c r="B703" s="43"/>
      <c r="C703" s="43"/>
    </row>
    <row r="704" spans="1:3" s="88" customFormat="1" x14ac:dyDescent="0.2">
      <c r="A704" s="43"/>
      <c r="B704" s="43"/>
      <c r="C704" s="43"/>
    </row>
    <row r="705" spans="1:3" s="88" customFormat="1" x14ac:dyDescent="0.2">
      <c r="A705" s="43"/>
      <c r="B705" s="43"/>
      <c r="C705" s="43"/>
    </row>
    <row r="706" spans="1:3" s="88" customFormat="1" x14ac:dyDescent="0.2">
      <c r="A706" s="43"/>
      <c r="B706" s="43"/>
      <c r="C706" s="43"/>
    </row>
    <row r="707" spans="1:3" s="88" customFormat="1" x14ac:dyDescent="0.2">
      <c r="A707" s="43"/>
      <c r="B707" s="43"/>
      <c r="C707" s="43"/>
    </row>
    <row r="708" spans="1:3" s="88" customFormat="1" x14ac:dyDescent="0.2">
      <c r="A708" s="43"/>
      <c r="B708" s="43"/>
      <c r="C708" s="43"/>
    </row>
    <row r="709" spans="1:3" s="88" customFormat="1" x14ac:dyDescent="0.2">
      <c r="A709" s="43"/>
      <c r="B709" s="43"/>
      <c r="C709" s="43"/>
    </row>
    <row r="710" spans="1:3" s="88" customFormat="1" x14ac:dyDescent="0.2">
      <c r="A710" s="43"/>
      <c r="B710" s="43"/>
      <c r="C710" s="43"/>
    </row>
    <row r="711" spans="1:3" s="88" customFormat="1" x14ac:dyDescent="0.2">
      <c r="A711" s="43"/>
      <c r="B711" s="43"/>
      <c r="C711" s="43"/>
    </row>
    <row r="712" spans="1:3" s="88" customFormat="1" x14ac:dyDescent="0.2">
      <c r="A712" s="43"/>
      <c r="B712" s="43"/>
      <c r="C712" s="43"/>
    </row>
    <row r="713" spans="1:3" s="88" customFormat="1" x14ac:dyDescent="0.2">
      <c r="A713" s="43"/>
      <c r="B713" s="43"/>
      <c r="C713" s="43"/>
    </row>
    <row r="714" spans="1:3" s="88" customFormat="1" x14ac:dyDescent="0.2">
      <c r="A714" s="43"/>
      <c r="B714" s="43"/>
      <c r="C714" s="43"/>
    </row>
    <row r="715" spans="1:3" s="88" customFormat="1" x14ac:dyDescent="0.2">
      <c r="A715" s="43"/>
      <c r="B715" s="43"/>
      <c r="C715" s="43"/>
    </row>
    <row r="716" spans="1:3" s="88" customFormat="1" x14ac:dyDescent="0.2">
      <c r="A716" s="43"/>
      <c r="B716" s="43"/>
      <c r="C716" s="43"/>
    </row>
    <row r="717" spans="1:3" s="88" customFormat="1" x14ac:dyDescent="0.2">
      <c r="A717" s="43"/>
      <c r="B717" s="43"/>
      <c r="C717" s="43"/>
    </row>
    <row r="718" spans="1:3" s="88" customFormat="1" x14ac:dyDescent="0.2">
      <c r="A718" s="43"/>
      <c r="B718" s="43"/>
      <c r="C718" s="43"/>
    </row>
    <row r="719" spans="1:3" s="88" customFormat="1" x14ac:dyDescent="0.2">
      <c r="A719" s="43"/>
      <c r="B719" s="43"/>
      <c r="C719" s="43"/>
    </row>
    <row r="720" spans="1:3" s="88" customFormat="1" x14ac:dyDescent="0.2">
      <c r="A720" s="43"/>
      <c r="B720" s="43"/>
      <c r="C720" s="43"/>
    </row>
    <row r="721" spans="1:3" s="88" customFormat="1" x14ac:dyDescent="0.2">
      <c r="A721" s="43"/>
      <c r="B721" s="43"/>
      <c r="C721" s="43"/>
    </row>
    <row r="722" spans="1:3" s="88" customFormat="1" x14ac:dyDescent="0.2">
      <c r="A722" s="43"/>
      <c r="B722" s="43"/>
      <c r="C722" s="43"/>
    </row>
    <row r="723" spans="1:3" s="88" customFormat="1" x14ac:dyDescent="0.2">
      <c r="A723" s="43"/>
      <c r="B723" s="43"/>
      <c r="C723" s="43"/>
    </row>
    <row r="724" spans="1:3" s="88" customFormat="1" x14ac:dyDescent="0.2">
      <c r="A724" s="43"/>
      <c r="B724" s="43"/>
      <c r="C724" s="43"/>
    </row>
    <row r="725" spans="1:3" s="88" customFormat="1" x14ac:dyDescent="0.2">
      <c r="A725" s="43"/>
      <c r="B725" s="43"/>
      <c r="C725" s="43"/>
    </row>
    <row r="726" spans="1:3" s="88" customFormat="1" x14ac:dyDescent="0.2">
      <c r="A726" s="43"/>
      <c r="B726" s="43"/>
      <c r="C726" s="43"/>
    </row>
    <row r="727" spans="1:3" s="88" customFormat="1" x14ac:dyDescent="0.2">
      <c r="A727" s="43"/>
      <c r="B727" s="43"/>
      <c r="C727" s="43"/>
    </row>
    <row r="728" spans="1:3" s="88" customFormat="1" x14ac:dyDescent="0.2">
      <c r="A728" s="43"/>
      <c r="B728" s="43"/>
      <c r="C728" s="43"/>
    </row>
    <row r="729" spans="1:3" s="88" customFormat="1" x14ac:dyDescent="0.2">
      <c r="A729" s="43"/>
      <c r="B729" s="43"/>
      <c r="C729" s="43"/>
    </row>
    <row r="730" spans="1:3" s="88" customFormat="1" x14ac:dyDescent="0.2">
      <c r="A730" s="43"/>
      <c r="B730" s="43"/>
      <c r="C730" s="43"/>
    </row>
    <row r="731" spans="1:3" s="88" customFormat="1" x14ac:dyDescent="0.2">
      <c r="A731" s="43"/>
      <c r="B731" s="43"/>
      <c r="C731" s="43"/>
    </row>
    <row r="732" spans="1:3" s="88" customFormat="1" x14ac:dyDescent="0.2">
      <c r="A732" s="43"/>
      <c r="B732" s="43"/>
      <c r="C732" s="43"/>
    </row>
    <row r="733" spans="1:3" s="88" customFormat="1" x14ac:dyDescent="0.2">
      <c r="A733" s="43"/>
      <c r="B733" s="43"/>
      <c r="C733" s="43"/>
    </row>
    <row r="734" spans="1:3" s="88" customFormat="1" x14ac:dyDescent="0.2">
      <c r="A734" s="43"/>
      <c r="B734" s="43"/>
      <c r="C734" s="43"/>
    </row>
    <row r="735" spans="1:3" s="88" customFormat="1" x14ac:dyDescent="0.2">
      <c r="A735" s="43"/>
      <c r="B735" s="43"/>
      <c r="C735" s="43"/>
    </row>
    <row r="736" spans="1:3" s="88" customFormat="1" x14ac:dyDescent="0.2">
      <c r="A736" s="43"/>
      <c r="B736" s="43"/>
      <c r="C736" s="43"/>
    </row>
    <row r="737" spans="1:3" s="88" customFormat="1" x14ac:dyDescent="0.2">
      <c r="A737" s="43"/>
      <c r="B737" s="43"/>
      <c r="C737" s="43"/>
    </row>
    <row r="738" spans="1:3" s="88" customFormat="1" x14ac:dyDescent="0.2">
      <c r="A738" s="43"/>
      <c r="B738" s="43"/>
      <c r="C738" s="43"/>
    </row>
    <row r="739" spans="1:3" s="88" customFormat="1" x14ac:dyDescent="0.2">
      <c r="A739" s="43"/>
      <c r="B739" s="43"/>
      <c r="C739" s="43"/>
    </row>
    <row r="740" spans="1:3" s="88" customFormat="1" x14ac:dyDescent="0.2">
      <c r="A740" s="43"/>
      <c r="B740" s="43"/>
      <c r="C740" s="43"/>
    </row>
    <row r="741" spans="1:3" s="88" customFormat="1" x14ac:dyDescent="0.2">
      <c r="A741" s="43"/>
      <c r="B741" s="43"/>
      <c r="C741" s="43"/>
    </row>
    <row r="742" spans="1:3" s="88" customFormat="1" x14ac:dyDescent="0.2">
      <c r="A742" s="43"/>
      <c r="B742" s="43"/>
      <c r="C742" s="43"/>
    </row>
    <row r="743" spans="1:3" s="88" customFormat="1" x14ac:dyDescent="0.2">
      <c r="A743" s="43"/>
      <c r="B743" s="43"/>
      <c r="C743" s="43"/>
    </row>
    <row r="744" spans="1:3" s="88" customFormat="1" x14ac:dyDescent="0.2">
      <c r="A744" s="43"/>
      <c r="B744" s="43"/>
      <c r="C744" s="43"/>
    </row>
    <row r="745" spans="1:3" s="88" customFormat="1" x14ac:dyDescent="0.2">
      <c r="A745" s="43"/>
      <c r="B745" s="43"/>
      <c r="C745" s="43"/>
    </row>
    <row r="746" spans="1:3" s="88" customFormat="1" x14ac:dyDescent="0.2">
      <c r="A746" s="43"/>
      <c r="B746" s="43"/>
      <c r="C746" s="43"/>
    </row>
    <row r="747" spans="1:3" s="88" customFormat="1" x14ac:dyDescent="0.2">
      <c r="A747" s="43"/>
      <c r="B747" s="43"/>
      <c r="C747" s="43"/>
    </row>
    <row r="748" spans="1:3" s="88" customFormat="1" x14ac:dyDescent="0.2">
      <c r="A748" s="43"/>
      <c r="B748" s="43"/>
      <c r="C748" s="43"/>
    </row>
    <row r="749" spans="1:3" s="88" customFormat="1" x14ac:dyDescent="0.2">
      <c r="A749" s="43"/>
      <c r="B749" s="43"/>
      <c r="C749" s="43"/>
    </row>
    <row r="750" spans="1:3" s="88" customFormat="1" x14ac:dyDescent="0.2">
      <c r="A750" s="43"/>
      <c r="B750" s="43"/>
      <c r="C750" s="43"/>
    </row>
    <row r="751" spans="1:3" s="88" customFormat="1" x14ac:dyDescent="0.2">
      <c r="A751" s="43"/>
      <c r="B751" s="43"/>
      <c r="C751" s="43"/>
    </row>
    <row r="752" spans="1:3" s="88" customFormat="1" x14ac:dyDescent="0.2">
      <c r="A752" s="43"/>
      <c r="B752" s="43"/>
      <c r="C752" s="43"/>
    </row>
    <row r="753" spans="1:3" s="88" customFormat="1" x14ac:dyDescent="0.2">
      <c r="A753" s="43"/>
      <c r="B753" s="43"/>
      <c r="C753" s="43"/>
    </row>
    <row r="754" spans="1:3" s="88" customFormat="1" x14ac:dyDescent="0.2">
      <c r="A754" s="43"/>
      <c r="B754" s="43"/>
      <c r="C754" s="43"/>
    </row>
    <row r="755" spans="1:3" s="88" customFormat="1" x14ac:dyDescent="0.2">
      <c r="A755" s="43"/>
      <c r="B755" s="43"/>
      <c r="C755" s="43"/>
    </row>
    <row r="756" spans="1:3" s="88" customFormat="1" x14ac:dyDescent="0.2">
      <c r="A756" s="43"/>
      <c r="B756" s="43"/>
      <c r="C756" s="43"/>
    </row>
    <row r="757" spans="1:3" s="88" customFormat="1" x14ac:dyDescent="0.2">
      <c r="A757" s="43"/>
      <c r="B757" s="43"/>
      <c r="C757" s="43"/>
    </row>
    <row r="758" spans="1:3" s="88" customFormat="1" x14ac:dyDescent="0.2">
      <c r="A758" s="43"/>
      <c r="B758" s="43"/>
      <c r="C758" s="43"/>
    </row>
    <row r="759" spans="1:3" s="88" customFormat="1" x14ac:dyDescent="0.2">
      <c r="A759" s="43"/>
      <c r="B759" s="43"/>
      <c r="C759" s="43"/>
    </row>
    <row r="760" spans="1:3" s="88" customFormat="1" x14ac:dyDescent="0.2">
      <c r="A760" s="43"/>
      <c r="B760" s="43"/>
      <c r="C760" s="43"/>
    </row>
    <row r="761" spans="1:3" s="88" customFormat="1" x14ac:dyDescent="0.2">
      <c r="A761" s="43"/>
      <c r="B761" s="43"/>
      <c r="C761" s="43"/>
    </row>
    <row r="762" spans="1:3" s="88" customFormat="1" x14ac:dyDescent="0.2">
      <c r="A762" s="43"/>
      <c r="B762" s="43"/>
      <c r="C762" s="43"/>
    </row>
    <row r="763" spans="1:3" s="88" customFormat="1" x14ac:dyDescent="0.2">
      <c r="A763" s="43"/>
      <c r="B763" s="43"/>
      <c r="C763" s="43"/>
    </row>
    <row r="764" spans="1:3" s="88" customFormat="1" x14ac:dyDescent="0.2">
      <c r="A764" s="43"/>
      <c r="B764" s="43"/>
      <c r="C764" s="43"/>
    </row>
    <row r="765" spans="1:3" s="88" customFormat="1" x14ac:dyDescent="0.2">
      <c r="A765" s="43"/>
      <c r="B765" s="43"/>
      <c r="C765" s="43"/>
    </row>
    <row r="766" spans="1:3" s="88" customFormat="1" x14ac:dyDescent="0.2">
      <c r="A766" s="43"/>
      <c r="B766" s="43"/>
      <c r="C766" s="43"/>
    </row>
    <row r="767" spans="1:3" s="88" customFormat="1" x14ac:dyDescent="0.2">
      <c r="A767" s="43"/>
      <c r="B767" s="43"/>
      <c r="C767" s="43"/>
    </row>
    <row r="768" spans="1:3" s="88" customFormat="1" x14ac:dyDescent="0.2">
      <c r="A768" s="43"/>
      <c r="B768" s="43"/>
      <c r="C768" s="43"/>
    </row>
    <row r="769" spans="1:3" s="88" customFormat="1" x14ac:dyDescent="0.2">
      <c r="A769" s="43"/>
      <c r="B769" s="43"/>
      <c r="C769" s="43"/>
    </row>
    <row r="770" spans="1:3" s="88" customFormat="1" x14ac:dyDescent="0.2">
      <c r="A770" s="43"/>
      <c r="B770" s="43"/>
      <c r="C770" s="43"/>
    </row>
    <row r="771" spans="1:3" s="88" customFormat="1" x14ac:dyDescent="0.2">
      <c r="A771" s="43"/>
      <c r="B771" s="43"/>
      <c r="C771" s="43"/>
    </row>
    <row r="772" spans="1:3" s="88" customFormat="1" x14ac:dyDescent="0.2">
      <c r="A772" s="43"/>
      <c r="B772" s="43"/>
      <c r="C772" s="43"/>
    </row>
    <row r="773" spans="1:3" s="88" customFormat="1" x14ac:dyDescent="0.2">
      <c r="A773" s="43"/>
      <c r="B773" s="43"/>
      <c r="C773" s="43"/>
    </row>
    <row r="774" spans="1:3" s="88" customFormat="1" x14ac:dyDescent="0.2">
      <c r="A774" s="43"/>
      <c r="B774" s="43"/>
      <c r="C774" s="43"/>
    </row>
    <row r="775" spans="1:3" s="88" customFormat="1" x14ac:dyDescent="0.2">
      <c r="A775" s="43"/>
      <c r="B775" s="43"/>
      <c r="C775" s="43"/>
    </row>
    <row r="776" spans="1:3" s="88" customFormat="1" x14ac:dyDescent="0.2">
      <c r="A776" s="43"/>
      <c r="B776" s="43"/>
      <c r="C776" s="43"/>
    </row>
    <row r="777" spans="1:3" s="88" customFormat="1" x14ac:dyDescent="0.2">
      <c r="A777" s="43"/>
      <c r="B777" s="43"/>
      <c r="C777" s="43"/>
    </row>
    <row r="778" spans="1:3" s="88" customFormat="1" x14ac:dyDescent="0.2">
      <c r="A778" s="43"/>
      <c r="B778" s="43"/>
      <c r="C778" s="43"/>
    </row>
    <row r="779" spans="1:3" s="88" customFormat="1" x14ac:dyDescent="0.2">
      <c r="A779" s="43"/>
      <c r="B779" s="43"/>
      <c r="C779" s="43"/>
    </row>
    <row r="780" spans="1:3" s="88" customFormat="1" x14ac:dyDescent="0.2">
      <c r="A780" s="43"/>
      <c r="B780" s="43"/>
      <c r="C780" s="43"/>
    </row>
    <row r="781" spans="1:3" s="88" customFormat="1" x14ac:dyDescent="0.2">
      <c r="A781" s="43"/>
      <c r="B781" s="43"/>
      <c r="C781" s="43"/>
    </row>
    <row r="782" spans="1:3" s="88" customFormat="1" x14ac:dyDescent="0.2">
      <c r="A782" s="43"/>
      <c r="B782" s="43"/>
      <c r="C782" s="43"/>
    </row>
    <row r="783" spans="1:3" s="88" customFormat="1" x14ac:dyDescent="0.2">
      <c r="A783" s="43"/>
      <c r="B783" s="43"/>
      <c r="C783" s="43"/>
    </row>
    <row r="784" spans="1:3" s="88" customFormat="1" x14ac:dyDescent="0.2">
      <c r="A784" s="43"/>
      <c r="B784" s="43"/>
      <c r="C784" s="43"/>
    </row>
    <row r="785" spans="1:3" s="88" customFormat="1" x14ac:dyDescent="0.2">
      <c r="A785" s="43"/>
      <c r="B785" s="43"/>
      <c r="C785" s="43"/>
    </row>
    <row r="786" spans="1:3" s="88" customFormat="1" x14ac:dyDescent="0.2">
      <c r="A786" s="43"/>
      <c r="B786" s="43"/>
      <c r="C786" s="43"/>
    </row>
    <row r="787" spans="1:3" s="88" customFormat="1" x14ac:dyDescent="0.2">
      <c r="A787" s="43"/>
      <c r="B787" s="43"/>
      <c r="C787" s="43"/>
    </row>
    <row r="788" spans="1:3" s="88" customFormat="1" x14ac:dyDescent="0.2">
      <c r="A788" s="43"/>
      <c r="B788" s="43"/>
      <c r="C788" s="43"/>
    </row>
    <row r="789" spans="1:3" s="88" customFormat="1" x14ac:dyDescent="0.2">
      <c r="A789" s="43"/>
      <c r="B789" s="43"/>
      <c r="C789" s="43"/>
    </row>
    <row r="790" spans="1:3" s="88" customFormat="1" x14ac:dyDescent="0.2">
      <c r="A790" s="43"/>
      <c r="B790" s="43"/>
      <c r="C790" s="43"/>
    </row>
    <row r="791" spans="1:3" s="88" customFormat="1" x14ac:dyDescent="0.2">
      <c r="A791" s="43"/>
      <c r="B791" s="43"/>
      <c r="C791" s="43"/>
    </row>
    <row r="792" spans="1:3" s="88" customFormat="1" x14ac:dyDescent="0.2">
      <c r="A792" s="43"/>
      <c r="B792" s="43"/>
      <c r="C792" s="43"/>
    </row>
    <row r="793" spans="1:3" s="88" customFormat="1" x14ac:dyDescent="0.2">
      <c r="A793" s="43"/>
      <c r="B793" s="43"/>
      <c r="C793" s="43"/>
    </row>
    <row r="794" spans="1:3" s="88" customFormat="1" x14ac:dyDescent="0.2">
      <c r="A794" s="43"/>
      <c r="B794" s="43"/>
      <c r="C794" s="43"/>
    </row>
    <row r="795" spans="1:3" s="88" customFormat="1" x14ac:dyDescent="0.2">
      <c r="A795" s="43"/>
      <c r="B795" s="43"/>
      <c r="C795" s="43"/>
    </row>
    <row r="796" spans="1:3" s="88" customFormat="1" x14ac:dyDescent="0.2">
      <c r="A796" s="43"/>
      <c r="B796" s="43"/>
      <c r="C796" s="43"/>
    </row>
    <row r="797" spans="1:3" s="88" customFormat="1" x14ac:dyDescent="0.2">
      <c r="A797" s="43"/>
      <c r="B797" s="43"/>
      <c r="C797" s="43"/>
    </row>
    <row r="798" spans="1:3" s="88" customFormat="1" x14ac:dyDescent="0.2">
      <c r="A798" s="43"/>
      <c r="B798" s="43"/>
      <c r="C798" s="43"/>
    </row>
    <row r="799" spans="1:3" s="88" customFormat="1" x14ac:dyDescent="0.2">
      <c r="A799" s="43"/>
      <c r="B799" s="43"/>
      <c r="C799" s="43"/>
    </row>
    <row r="800" spans="1:3" s="88" customFormat="1" x14ac:dyDescent="0.2">
      <c r="A800" s="43"/>
      <c r="B800" s="43"/>
      <c r="C800" s="43"/>
    </row>
    <row r="801" spans="1:3" s="88" customFormat="1" x14ac:dyDescent="0.2">
      <c r="A801" s="43"/>
      <c r="B801" s="43"/>
      <c r="C801" s="43"/>
    </row>
    <row r="802" spans="1:3" s="88" customFormat="1" x14ac:dyDescent="0.2">
      <c r="A802" s="43"/>
      <c r="B802" s="43"/>
      <c r="C802" s="43"/>
    </row>
    <row r="803" spans="1:3" s="88" customFormat="1" x14ac:dyDescent="0.2">
      <c r="A803" s="43"/>
      <c r="B803" s="43"/>
      <c r="C803" s="43"/>
    </row>
    <row r="804" spans="1:3" s="88" customFormat="1" x14ac:dyDescent="0.2">
      <c r="A804" s="43"/>
      <c r="B804" s="43"/>
      <c r="C804" s="43"/>
    </row>
    <row r="805" spans="1:3" s="88" customFormat="1" x14ac:dyDescent="0.2">
      <c r="A805" s="43"/>
      <c r="B805" s="43"/>
      <c r="C805" s="43"/>
    </row>
    <row r="806" spans="1:3" s="88" customFormat="1" x14ac:dyDescent="0.2">
      <c r="A806" s="43"/>
      <c r="B806" s="43"/>
      <c r="C806" s="43"/>
    </row>
    <row r="807" spans="1:3" s="88" customFormat="1" x14ac:dyDescent="0.2">
      <c r="A807" s="43"/>
      <c r="B807" s="43"/>
      <c r="C807" s="43"/>
    </row>
    <row r="808" spans="1:3" s="88" customFormat="1" x14ac:dyDescent="0.2">
      <c r="A808" s="43"/>
      <c r="B808" s="43"/>
      <c r="C808" s="43"/>
    </row>
    <row r="809" spans="1:3" s="88" customFormat="1" x14ac:dyDescent="0.2">
      <c r="A809" s="43"/>
      <c r="B809" s="43"/>
      <c r="C809" s="43"/>
    </row>
    <row r="810" spans="1:3" s="88" customFormat="1" x14ac:dyDescent="0.2">
      <c r="A810" s="43"/>
      <c r="B810" s="43"/>
      <c r="C810" s="43"/>
    </row>
    <row r="811" spans="1:3" s="88" customFormat="1" x14ac:dyDescent="0.2">
      <c r="A811" s="43"/>
      <c r="B811" s="43"/>
      <c r="C811" s="43"/>
    </row>
    <row r="812" spans="1:3" s="88" customFormat="1" x14ac:dyDescent="0.2">
      <c r="A812" s="43"/>
      <c r="B812" s="43"/>
      <c r="C812" s="43"/>
    </row>
    <row r="813" spans="1:3" s="88" customFormat="1" x14ac:dyDescent="0.2">
      <c r="A813" s="43"/>
      <c r="B813" s="43"/>
      <c r="C813" s="43"/>
    </row>
    <row r="814" spans="1:3" s="88" customFormat="1" x14ac:dyDescent="0.2">
      <c r="A814" s="43"/>
      <c r="B814" s="43"/>
      <c r="C814" s="43"/>
    </row>
    <row r="815" spans="1:3" s="88" customFormat="1" x14ac:dyDescent="0.2">
      <c r="A815" s="43"/>
      <c r="B815" s="43"/>
      <c r="C815" s="43"/>
    </row>
    <row r="816" spans="1:3" s="88" customFormat="1" x14ac:dyDescent="0.2">
      <c r="A816" s="43"/>
      <c r="B816" s="43"/>
      <c r="C816" s="43"/>
    </row>
    <row r="817" spans="1:3" s="88" customFormat="1" x14ac:dyDescent="0.2">
      <c r="A817" s="43"/>
      <c r="B817" s="43"/>
      <c r="C817" s="43"/>
    </row>
    <row r="818" spans="1:3" s="88" customFormat="1" x14ac:dyDescent="0.2">
      <c r="A818" s="43"/>
      <c r="B818" s="43"/>
      <c r="C818" s="43"/>
    </row>
    <row r="819" spans="1:3" s="88" customFormat="1" x14ac:dyDescent="0.2">
      <c r="A819" s="43"/>
      <c r="B819" s="43"/>
      <c r="C819" s="43"/>
    </row>
    <row r="820" spans="1:3" s="88" customFormat="1" x14ac:dyDescent="0.2">
      <c r="A820" s="43"/>
      <c r="B820" s="43"/>
      <c r="C820" s="43"/>
    </row>
    <row r="821" spans="1:3" s="88" customFormat="1" x14ac:dyDescent="0.2">
      <c r="A821" s="43"/>
      <c r="B821" s="43"/>
      <c r="C821" s="43"/>
    </row>
    <row r="822" spans="1:3" s="88" customFormat="1" x14ac:dyDescent="0.2">
      <c r="A822" s="43"/>
      <c r="B822" s="43"/>
      <c r="C822" s="43"/>
    </row>
    <row r="823" spans="1:3" s="88" customFormat="1" x14ac:dyDescent="0.2">
      <c r="A823" s="43"/>
      <c r="B823" s="43"/>
      <c r="C823" s="43"/>
    </row>
    <row r="824" spans="1:3" s="88" customFormat="1" x14ac:dyDescent="0.2">
      <c r="A824" s="43"/>
      <c r="B824" s="43"/>
      <c r="C824" s="43"/>
    </row>
    <row r="825" spans="1:3" s="88" customFormat="1" x14ac:dyDescent="0.2">
      <c r="A825" s="43"/>
      <c r="B825" s="43"/>
      <c r="C825" s="43"/>
    </row>
    <row r="826" spans="1:3" s="88" customFormat="1" x14ac:dyDescent="0.2">
      <c r="A826" s="43"/>
      <c r="B826" s="43"/>
      <c r="C826" s="43"/>
    </row>
    <row r="827" spans="1:3" s="88" customFormat="1" x14ac:dyDescent="0.2">
      <c r="A827" s="43"/>
      <c r="B827" s="43"/>
      <c r="C827" s="43"/>
    </row>
    <row r="828" spans="1:3" s="88" customFormat="1" x14ac:dyDescent="0.2">
      <c r="A828" s="43"/>
      <c r="B828" s="43"/>
      <c r="C828" s="43"/>
    </row>
    <row r="829" spans="1:3" s="88" customFormat="1" x14ac:dyDescent="0.2">
      <c r="A829" s="43"/>
      <c r="B829" s="43"/>
      <c r="C829" s="43"/>
    </row>
    <row r="830" spans="1:3" s="88" customFormat="1" x14ac:dyDescent="0.2">
      <c r="A830" s="43"/>
      <c r="B830" s="43"/>
      <c r="C830" s="43"/>
    </row>
    <row r="831" spans="1:3" s="88" customFormat="1" x14ac:dyDescent="0.2">
      <c r="A831" s="43"/>
      <c r="B831" s="43"/>
      <c r="C831" s="43"/>
    </row>
    <row r="832" spans="1:3" s="88" customFormat="1" x14ac:dyDescent="0.2">
      <c r="A832" s="43"/>
      <c r="B832" s="43"/>
      <c r="C832" s="43"/>
    </row>
    <row r="833" spans="1:3" s="88" customFormat="1" x14ac:dyDescent="0.2">
      <c r="A833" s="43"/>
      <c r="B833" s="43"/>
      <c r="C833" s="43"/>
    </row>
    <row r="834" spans="1:3" s="88" customFormat="1" x14ac:dyDescent="0.2">
      <c r="A834" s="43"/>
      <c r="B834" s="43"/>
      <c r="C834" s="43"/>
    </row>
    <row r="835" spans="1:3" s="88" customFormat="1" x14ac:dyDescent="0.2">
      <c r="A835" s="43"/>
      <c r="B835" s="43"/>
      <c r="C835" s="43"/>
    </row>
    <row r="836" spans="1:3" s="88" customFormat="1" x14ac:dyDescent="0.2">
      <c r="A836" s="43"/>
      <c r="B836" s="43"/>
      <c r="C836" s="43"/>
    </row>
    <row r="837" spans="1:3" s="88" customFormat="1" x14ac:dyDescent="0.2">
      <c r="A837" s="43"/>
      <c r="B837" s="43"/>
      <c r="C837" s="43"/>
    </row>
    <row r="838" spans="1:3" s="88" customFormat="1" x14ac:dyDescent="0.2">
      <c r="A838" s="43"/>
      <c r="B838" s="43"/>
      <c r="C838" s="43"/>
    </row>
    <row r="839" spans="1:3" s="88" customFormat="1" x14ac:dyDescent="0.2">
      <c r="A839" s="43"/>
      <c r="B839" s="43"/>
      <c r="C839" s="43"/>
    </row>
    <row r="840" spans="1:3" s="88" customFormat="1" x14ac:dyDescent="0.2">
      <c r="A840" s="43"/>
      <c r="B840" s="43"/>
      <c r="C840" s="43"/>
    </row>
    <row r="841" spans="1:3" s="88" customFormat="1" x14ac:dyDescent="0.2">
      <c r="A841" s="43"/>
      <c r="B841" s="43"/>
      <c r="C841" s="43"/>
    </row>
    <row r="842" spans="1:3" s="88" customFormat="1" x14ac:dyDescent="0.2">
      <c r="A842" s="43"/>
      <c r="B842" s="43"/>
      <c r="C842" s="43"/>
    </row>
    <row r="843" spans="1:3" s="88" customFormat="1" x14ac:dyDescent="0.2">
      <c r="A843" s="43"/>
      <c r="B843" s="43"/>
      <c r="C843" s="43"/>
    </row>
    <row r="844" spans="1:3" s="88" customFormat="1" x14ac:dyDescent="0.2">
      <c r="A844" s="43"/>
      <c r="B844" s="43"/>
      <c r="C844" s="43"/>
    </row>
    <row r="845" spans="1:3" s="88" customFormat="1" x14ac:dyDescent="0.2">
      <c r="A845" s="43"/>
      <c r="B845" s="43"/>
      <c r="C845" s="43"/>
    </row>
    <row r="846" spans="1:3" s="88" customFormat="1" x14ac:dyDescent="0.2">
      <c r="A846" s="43"/>
      <c r="B846" s="43"/>
      <c r="C846" s="43"/>
    </row>
    <row r="847" spans="1:3" s="88" customFormat="1" x14ac:dyDescent="0.2">
      <c r="A847" s="43"/>
      <c r="B847" s="43"/>
      <c r="C847" s="43"/>
    </row>
    <row r="848" spans="1:3" s="88" customFormat="1" x14ac:dyDescent="0.2">
      <c r="A848" s="43"/>
      <c r="B848" s="43"/>
      <c r="C848" s="43"/>
    </row>
    <row r="849" spans="1:3" s="88" customFormat="1" x14ac:dyDescent="0.2">
      <c r="A849" s="43"/>
      <c r="B849" s="43"/>
      <c r="C849" s="43"/>
    </row>
    <row r="850" spans="1:3" s="88" customFormat="1" x14ac:dyDescent="0.2">
      <c r="A850" s="43"/>
      <c r="B850" s="43"/>
      <c r="C850" s="43"/>
    </row>
    <row r="851" spans="1:3" s="88" customFormat="1" x14ac:dyDescent="0.2">
      <c r="A851" s="43"/>
      <c r="B851" s="43"/>
      <c r="C851" s="43"/>
    </row>
    <row r="852" spans="1:3" s="88" customFormat="1" x14ac:dyDescent="0.2">
      <c r="A852" s="43"/>
      <c r="B852" s="43"/>
      <c r="C852" s="43"/>
    </row>
    <row r="853" spans="1:3" s="88" customFormat="1" x14ac:dyDescent="0.2">
      <c r="A853" s="43"/>
      <c r="B853" s="43"/>
      <c r="C853" s="43"/>
    </row>
    <row r="854" spans="1:3" s="88" customFormat="1" x14ac:dyDescent="0.2">
      <c r="A854" s="43"/>
      <c r="B854" s="43"/>
      <c r="C854" s="43"/>
    </row>
    <row r="855" spans="1:3" s="88" customFormat="1" x14ac:dyDescent="0.2">
      <c r="A855" s="43"/>
      <c r="B855" s="43"/>
      <c r="C855" s="43"/>
    </row>
    <row r="856" spans="1:3" s="88" customFormat="1" x14ac:dyDescent="0.2">
      <c r="A856" s="43"/>
      <c r="B856" s="43"/>
      <c r="C856" s="43"/>
    </row>
    <row r="857" spans="1:3" s="88" customFormat="1" x14ac:dyDescent="0.2">
      <c r="A857" s="43"/>
      <c r="B857" s="43"/>
      <c r="C857" s="43"/>
    </row>
    <row r="858" spans="1:3" s="88" customFormat="1" x14ac:dyDescent="0.2">
      <c r="A858" s="43"/>
      <c r="B858" s="43"/>
      <c r="C858" s="43"/>
    </row>
    <row r="859" spans="1:3" s="88" customFormat="1" x14ac:dyDescent="0.2">
      <c r="A859" s="43"/>
      <c r="B859" s="43"/>
      <c r="C859" s="43"/>
    </row>
    <row r="860" spans="1:3" s="88" customFormat="1" x14ac:dyDescent="0.2">
      <c r="A860" s="43"/>
      <c r="B860" s="43"/>
      <c r="C860" s="43"/>
    </row>
    <row r="861" spans="1:3" s="88" customFormat="1" x14ac:dyDescent="0.2">
      <c r="A861" s="43"/>
      <c r="B861" s="43"/>
      <c r="C861" s="43"/>
    </row>
    <row r="862" spans="1:3" s="88" customFormat="1" x14ac:dyDescent="0.2">
      <c r="A862" s="43"/>
      <c r="B862" s="43"/>
      <c r="C862" s="43"/>
    </row>
    <row r="863" spans="1:3" s="88" customFormat="1" x14ac:dyDescent="0.2">
      <c r="A863" s="43"/>
      <c r="B863" s="43"/>
      <c r="C863" s="43"/>
    </row>
    <row r="864" spans="1:3" s="88" customFormat="1" x14ac:dyDescent="0.2">
      <c r="A864" s="43"/>
      <c r="B864" s="43"/>
      <c r="C864" s="43"/>
    </row>
    <row r="865" spans="1:3" s="88" customFormat="1" x14ac:dyDescent="0.2">
      <c r="A865" s="43"/>
      <c r="B865" s="43"/>
      <c r="C865" s="43"/>
    </row>
    <row r="866" spans="1:3" s="88" customFormat="1" x14ac:dyDescent="0.2">
      <c r="A866" s="43"/>
      <c r="B866" s="43"/>
      <c r="C866" s="43"/>
    </row>
    <row r="867" spans="1:3" s="88" customFormat="1" x14ac:dyDescent="0.2">
      <c r="A867" s="43"/>
      <c r="B867" s="43"/>
      <c r="C867" s="43"/>
    </row>
    <row r="868" spans="1:3" s="88" customFormat="1" x14ac:dyDescent="0.2">
      <c r="A868" s="43"/>
      <c r="B868" s="43"/>
      <c r="C868" s="43"/>
    </row>
    <row r="869" spans="1:3" s="88" customFormat="1" x14ac:dyDescent="0.2">
      <c r="A869" s="43"/>
      <c r="B869" s="43"/>
      <c r="C869" s="43"/>
    </row>
    <row r="870" spans="1:3" s="88" customFormat="1" x14ac:dyDescent="0.2">
      <c r="A870" s="43"/>
      <c r="B870" s="43"/>
      <c r="C870" s="43"/>
    </row>
    <row r="871" spans="1:3" s="88" customFormat="1" x14ac:dyDescent="0.2">
      <c r="A871" s="43"/>
      <c r="B871" s="43"/>
      <c r="C871" s="43"/>
    </row>
    <row r="872" spans="1:3" s="88" customFormat="1" x14ac:dyDescent="0.2">
      <c r="A872" s="43"/>
      <c r="B872" s="43"/>
      <c r="C872" s="43"/>
    </row>
    <row r="873" spans="1:3" s="88" customFormat="1" x14ac:dyDescent="0.2">
      <c r="A873" s="43"/>
      <c r="B873" s="43"/>
      <c r="C873" s="43"/>
    </row>
    <row r="874" spans="1:3" s="88" customFormat="1" x14ac:dyDescent="0.2">
      <c r="A874" s="43"/>
      <c r="B874" s="43"/>
      <c r="C874" s="43"/>
    </row>
    <row r="875" spans="1:3" s="88" customFormat="1" x14ac:dyDescent="0.2">
      <c r="A875" s="43"/>
      <c r="B875" s="43"/>
      <c r="C875" s="43"/>
    </row>
    <row r="876" spans="1:3" s="88" customFormat="1" x14ac:dyDescent="0.2">
      <c r="A876" s="43"/>
      <c r="B876" s="43"/>
      <c r="C876" s="43"/>
    </row>
    <row r="877" spans="1:3" s="88" customFormat="1" x14ac:dyDescent="0.2">
      <c r="A877" s="43"/>
      <c r="B877" s="43"/>
      <c r="C877" s="43"/>
    </row>
    <row r="878" spans="1:3" s="88" customFormat="1" x14ac:dyDescent="0.2">
      <c r="A878" s="43"/>
      <c r="B878" s="43"/>
      <c r="C878" s="43"/>
    </row>
    <row r="879" spans="1:3" s="88" customFormat="1" x14ac:dyDescent="0.2">
      <c r="A879" s="43"/>
      <c r="B879" s="43"/>
      <c r="C879" s="43"/>
    </row>
    <row r="880" spans="1:3" s="88" customFormat="1" x14ac:dyDescent="0.2">
      <c r="A880" s="43"/>
      <c r="B880" s="43"/>
      <c r="C880" s="43"/>
    </row>
    <row r="881" spans="1:3" s="88" customFormat="1" x14ac:dyDescent="0.2">
      <c r="A881" s="43"/>
      <c r="B881" s="43"/>
      <c r="C881" s="43"/>
    </row>
    <row r="882" spans="1:3" s="88" customFormat="1" x14ac:dyDescent="0.2">
      <c r="A882" s="43"/>
      <c r="B882" s="43"/>
      <c r="C882" s="43"/>
    </row>
    <row r="883" spans="1:3" s="88" customFormat="1" x14ac:dyDescent="0.2">
      <c r="A883" s="43"/>
      <c r="B883" s="43"/>
      <c r="C883" s="43"/>
    </row>
    <row r="884" spans="1:3" s="88" customFormat="1" x14ac:dyDescent="0.2">
      <c r="A884" s="43"/>
      <c r="B884" s="43"/>
      <c r="C884" s="43"/>
    </row>
    <row r="885" spans="1:3" s="88" customFormat="1" x14ac:dyDescent="0.2">
      <c r="A885" s="43"/>
      <c r="B885" s="43"/>
      <c r="C885" s="43"/>
    </row>
    <row r="886" spans="1:3" s="88" customFormat="1" x14ac:dyDescent="0.2">
      <c r="A886" s="43"/>
      <c r="B886" s="43"/>
      <c r="C886" s="43"/>
    </row>
    <row r="887" spans="1:3" s="88" customFormat="1" x14ac:dyDescent="0.2">
      <c r="A887" s="43"/>
      <c r="B887" s="43"/>
      <c r="C887" s="43"/>
    </row>
    <row r="888" spans="1:3" s="88" customFormat="1" x14ac:dyDescent="0.2">
      <c r="A888" s="43"/>
      <c r="B888" s="43"/>
      <c r="C888" s="43"/>
    </row>
    <row r="889" spans="1:3" s="88" customFormat="1" x14ac:dyDescent="0.2">
      <c r="A889" s="43"/>
      <c r="B889" s="43"/>
      <c r="C889" s="43"/>
    </row>
    <row r="890" spans="1:3" s="88" customFormat="1" x14ac:dyDescent="0.2">
      <c r="A890" s="43"/>
      <c r="B890" s="43"/>
      <c r="C890" s="43"/>
    </row>
    <row r="891" spans="1:3" s="88" customFormat="1" x14ac:dyDescent="0.2">
      <c r="A891" s="43"/>
      <c r="B891" s="43"/>
      <c r="C891" s="43"/>
    </row>
    <row r="892" spans="1:3" s="88" customFormat="1" x14ac:dyDescent="0.2">
      <c r="A892" s="43"/>
      <c r="B892" s="43"/>
      <c r="C892" s="43"/>
    </row>
    <row r="893" spans="1:3" s="88" customFormat="1" x14ac:dyDescent="0.2">
      <c r="A893" s="43"/>
      <c r="B893" s="43"/>
      <c r="C893" s="43"/>
    </row>
    <row r="894" spans="1:3" s="88" customFormat="1" x14ac:dyDescent="0.2">
      <c r="A894" s="43"/>
      <c r="B894" s="43"/>
      <c r="C894" s="43"/>
    </row>
    <row r="895" spans="1:3" s="88" customFormat="1" x14ac:dyDescent="0.2">
      <c r="A895" s="43"/>
      <c r="B895" s="43"/>
      <c r="C895" s="43"/>
    </row>
    <row r="896" spans="1:3" s="88" customFormat="1" x14ac:dyDescent="0.2">
      <c r="A896" s="43"/>
      <c r="B896" s="43"/>
      <c r="C896" s="43"/>
    </row>
    <row r="897" spans="1:3" s="88" customFormat="1" x14ac:dyDescent="0.2">
      <c r="A897" s="43"/>
      <c r="B897" s="43"/>
      <c r="C897" s="43"/>
    </row>
    <row r="898" spans="1:3" s="88" customFormat="1" x14ac:dyDescent="0.2">
      <c r="A898" s="43"/>
      <c r="B898" s="43"/>
      <c r="C898" s="43"/>
    </row>
    <row r="899" spans="1:3" s="88" customFormat="1" x14ac:dyDescent="0.2">
      <c r="A899" s="43"/>
      <c r="B899" s="43"/>
      <c r="C899" s="43"/>
    </row>
    <row r="900" spans="1:3" s="88" customFormat="1" x14ac:dyDescent="0.2">
      <c r="A900" s="43"/>
      <c r="B900" s="43"/>
      <c r="C900" s="43"/>
    </row>
    <row r="901" spans="1:3" s="88" customFormat="1" x14ac:dyDescent="0.2">
      <c r="A901" s="43"/>
      <c r="B901" s="43"/>
      <c r="C901" s="43"/>
    </row>
    <row r="902" spans="1:3" s="88" customFormat="1" x14ac:dyDescent="0.2">
      <c r="A902" s="43"/>
      <c r="B902" s="43"/>
      <c r="C902" s="43"/>
    </row>
    <row r="903" spans="1:3" s="88" customFormat="1" x14ac:dyDescent="0.2">
      <c r="A903" s="43"/>
      <c r="B903" s="43"/>
      <c r="C903" s="43"/>
    </row>
    <row r="904" spans="1:3" s="88" customFormat="1" x14ac:dyDescent="0.2">
      <c r="A904" s="43"/>
      <c r="B904" s="43"/>
      <c r="C904" s="43"/>
    </row>
    <row r="905" spans="1:3" s="88" customFormat="1" x14ac:dyDescent="0.2">
      <c r="A905" s="43"/>
      <c r="B905" s="43"/>
      <c r="C905" s="43"/>
    </row>
    <row r="906" spans="1:3" s="88" customFormat="1" x14ac:dyDescent="0.2">
      <c r="A906" s="43"/>
      <c r="B906" s="43"/>
      <c r="C906" s="43"/>
    </row>
    <row r="907" spans="1:3" s="88" customFormat="1" x14ac:dyDescent="0.2">
      <c r="A907" s="43"/>
      <c r="B907" s="43"/>
      <c r="C907" s="43"/>
    </row>
    <row r="908" spans="1:3" s="88" customFormat="1" x14ac:dyDescent="0.2">
      <c r="A908" s="43"/>
      <c r="B908" s="43"/>
      <c r="C908" s="43"/>
    </row>
    <row r="909" spans="1:3" s="88" customFormat="1" x14ac:dyDescent="0.2">
      <c r="A909" s="43"/>
      <c r="B909" s="43"/>
      <c r="C909" s="43"/>
    </row>
    <row r="910" spans="1:3" s="88" customFormat="1" x14ac:dyDescent="0.2">
      <c r="A910" s="43"/>
      <c r="B910" s="43"/>
      <c r="C910" s="43"/>
    </row>
    <row r="911" spans="1:3" s="88" customFormat="1" x14ac:dyDescent="0.2">
      <c r="A911" s="43"/>
      <c r="B911" s="43"/>
      <c r="C911" s="43"/>
    </row>
    <row r="912" spans="1:3" s="88" customFormat="1" x14ac:dyDescent="0.2">
      <c r="A912" s="43"/>
      <c r="B912" s="43"/>
      <c r="C912" s="43"/>
    </row>
    <row r="913" spans="1:3" s="88" customFormat="1" x14ac:dyDescent="0.2">
      <c r="A913" s="43"/>
      <c r="B913" s="43"/>
      <c r="C913" s="43"/>
    </row>
    <row r="914" spans="1:3" s="88" customFormat="1" x14ac:dyDescent="0.2">
      <c r="A914" s="43"/>
      <c r="B914" s="43"/>
      <c r="C914" s="43"/>
    </row>
    <row r="915" spans="1:3" s="88" customFormat="1" x14ac:dyDescent="0.2">
      <c r="A915" s="43"/>
      <c r="B915" s="43"/>
      <c r="C915" s="43"/>
    </row>
    <row r="916" spans="1:3" s="88" customFormat="1" x14ac:dyDescent="0.2">
      <c r="A916" s="43"/>
      <c r="B916" s="43"/>
      <c r="C916" s="43"/>
    </row>
    <row r="917" spans="1:3" s="88" customFormat="1" x14ac:dyDescent="0.2">
      <c r="A917" s="43"/>
      <c r="B917" s="43"/>
      <c r="C917" s="43"/>
    </row>
    <row r="918" spans="1:3" s="88" customFormat="1" x14ac:dyDescent="0.2">
      <c r="A918" s="43"/>
      <c r="B918" s="43"/>
      <c r="C918" s="43"/>
    </row>
    <row r="919" spans="1:3" s="88" customFormat="1" x14ac:dyDescent="0.2">
      <c r="A919" s="43"/>
      <c r="B919" s="43"/>
      <c r="C919" s="43"/>
    </row>
    <row r="920" spans="1:3" s="88" customFormat="1" x14ac:dyDescent="0.2">
      <c r="A920" s="43"/>
      <c r="B920" s="43"/>
      <c r="C920" s="43"/>
    </row>
    <row r="921" spans="1:3" s="88" customFormat="1" x14ac:dyDescent="0.2">
      <c r="A921" s="43"/>
      <c r="B921" s="43"/>
      <c r="C921" s="43"/>
    </row>
    <row r="922" spans="1:3" s="88" customFormat="1" x14ac:dyDescent="0.2">
      <c r="A922" s="43"/>
      <c r="B922" s="43"/>
      <c r="C922" s="43"/>
    </row>
    <row r="923" spans="1:3" s="88" customFormat="1" x14ac:dyDescent="0.2">
      <c r="A923" s="43"/>
      <c r="B923" s="43"/>
      <c r="C923" s="43"/>
    </row>
    <row r="924" spans="1:3" s="88" customFormat="1" x14ac:dyDescent="0.2">
      <c r="A924" s="43"/>
      <c r="B924" s="43"/>
      <c r="C924" s="43"/>
    </row>
    <row r="925" spans="1:3" s="88" customFormat="1" x14ac:dyDescent="0.2">
      <c r="A925" s="43"/>
      <c r="B925" s="43"/>
      <c r="C925" s="43"/>
    </row>
    <row r="926" spans="1:3" s="88" customFormat="1" x14ac:dyDescent="0.2">
      <c r="A926" s="43"/>
      <c r="B926" s="43"/>
      <c r="C926" s="43"/>
    </row>
    <row r="927" spans="1:3" s="88" customFormat="1" x14ac:dyDescent="0.2">
      <c r="A927" s="43"/>
      <c r="B927" s="43"/>
      <c r="C927" s="43"/>
    </row>
    <row r="928" spans="1:3" s="88" customFormat="1" x14ac:dyDescent="0.2">
      <c r="A928" s="43"/>
      <c r="B928" s="43"/>
      <c r="C928" s="43"/>
    </row>
    <row r="929" spans="1:3" s="88" customFormat="1" x14ac:dyDescent="0.2">
      <c r="A929" s="43"/>
      <c r="B929" s="43"/>
      <c r="C929" s="43"/>
    </row>
    <row r="930" spans="1:3" s="88" customFormat="1" x14ac:dyDescent="0.2">
      <c r="A930" s="43"/>
      <c r="B930" s="43"/>
      <c r="C930" s="43"/>
    </row>
    <row r="931" spans="1:3" s="88" customFormat="1" x14ac:dyDescent="0.2">
      <c r="A931" s="43"/>
      <c r="B931" s="43"/>
      <c r="C931" s="43"/>
    </row>
    <row r="932" spans="1:3" s="88" customFormat="1" x14ac:dyDescent="0.2">
      <c r="A932" s="43"/>
      <c r="B932" s="43"/>
      <c r="C932" s="43"/>
    </row>
    <row r="933" spans="1:3" s="88" customFormat="1" x14ac:dyDescent="0.2">
      <c r="A933" s="43"/>
      <c r="B933" s="43"/>
      <c r="C933" s="43"/>
    </row>
    <row r="934" spans="1:3" s="88" customFormat="1" x14ac:dyDescent="0.2">
      <c r="A934" s="43"/>
      <c r="B934" s="43"/>
      <c r="C934" s="43"/>
    </row>
    <row r="935" spans="1:3" s="88" customFormat="1" x14ac:dyDescent="0.2">
      <c r="A935" s="43"/>
      <c r="B935" s="43"/>
      <c r="C935" s="43"/>
    </row>
    <row r="936" spans="1:3" s="88" customFormat="1" x14ac:dyDescent="0.2">
      <c r="A936" s="43"/>
      <c r="B936" s="43"/>
      <c r="C936" s="43"/>
    </row>
    <row r="937" spans="1:3" s="88" customFormat="1" x14ac:dyDescent="0.2">
      <c r="A937" s="43"/>
      <c r="B937" s="43"/>
      <c r="C937" s="43"/>
    </row>
    <row r="938" spans="1:3" s="88" customFormat="1" x14ac:dyDescent="0.2">
      <c r="A938" s="43"/>
      <c r="B938" s="43"/>
      <c r="C938" s="43"/>
    </row>
    <row r="939" spans="1:3" s="88" customFormat="1" x14ac:dyDescent="0.2">
      <c r="A939" s="43"/>
      <c r="B939" s="43"/>
      <c r="C939" s="43"/>
    </row>
    <row r="940" spans="1:3" s="88" customFormat="1" x14ac:dyDescent="0.2">
      <c r="A940" s="43"/>
      <c r="B940" s="43"/>
      <c r="C940" s="43"/>
    </row>
    <row r="941" spans="1:3" s="88" customFormat="1" x14ac:dyDescent="0.2">
      <c r="A941" s="43"/>
      <c r="B941" s="43"/>
      <c r="C941" s="43"/>
    </row>
    <row r="942" spans="1:3" s="88" customFormat="1" x14ac:dyDescent="0.2">
      <c r="A942" s="43"/>
      <c r="B942" s="43"/>
      <c r="C942" s="43"/>
    </row>
    <row r="943" spans="1:3" s="88" customFormat="1" x14ac:dyDescent="0.2">
      <c r="A943" s="43"/>
      <c r="B943" s="43"/>
      <c r="C943" s="43"/>
    </row>
    <row r="944" spans="1:3" s="88" customFormat="1" x14ac:dyDescent="0.2">
      <c r="A944" s="43"/>
      <c r="B944" s="43"/>
      <c r="C944" s="43"/>
    </row>
    <row r="945" spans="1:3" s="88" customFormat="1" x14ac:dyDescent="0.2">
      <c r="A945" s="43"/>
      <c r="B945" s="43"/>
      <c r="C945" s="43"/>
    </row>
    <row r="946" spans="1:3" s="88" customFormat="1" x14ac:dyDescent="0.2">
      <c r="A946" s="43"/>
      <c r="B946" s="43"/>
      <c r="C946" s="43"/>
    </row>
    <row r="947" spans="1:3" s="88" customFormat="1" x14ac:dyDescent="0.2">
      <c r="A947" s="43"/>
      <c r="B947" s="43"/>
      <c r="C947" s="43"/>
    </row>
    <row r="948" spans="1:3" s="88" customFormat="1" x14ac:dyDescent="0.2">
      <c r="A948" s="43"/>
      <c r="B948" s="43"/>
      <c r="C948" s="43"/>
    </row>
    <row r="949" spans="1:3" s="88" customFormat="1" x14ac:dyDescent="0.2">
      <c r="A949" s="43"/>
      <c r="B949" s="43"/>
      <c r="C949" s="43"/>
    </row>
    <row r="950" spans="1:3" s="88" customFormat="1" x14ac:dyDescent="0.2">
      <c r="A950" s="43"/>
      <c r="B950" s="43"/>
      <c r="C950" s="43"/>
    </row>
    <row r="951" spans="1:3" s="88" customFormat="1" x14ac:dyDescent="0.2">
      <c r="A951" s="43"/>
      <c r="B951" s="43"/>
      <c r="C951" s="43"/>
    </row>
    <row r="952" spans="1:3" s="88" customFormat="1" x14ac:dyDescent="0.2">
      <c r="A952" s="43"/>
      <c r="B952" s="43"/>
      <c r="C952" s="43"/>
    </row>
    <row r="953" spans="1:3" s="88" customFormat="1" x14ac:dyDescent="0.2">
      <c r="A953" s="43"/>
      <c r="B953" s="43"/>
      <c r="C953" s="43"/>
    </row>
    <row r="954" spans="1:3" s="88" customFormat="1" x14ac:dyDescent="0.2">
      <c r="A954" s="43"/>
      <c r="B954" s="43"/>
      <c r="C954" s="43"/>
    </row>
    <row r="955" spans="1:3" s="88" customFormat="1" x14ac:dyDescent="0.2">
      <c r="A955" s="43"/>
      <c r="B955" s="43"/>
      <c r="C955" s="43"/>
    </row>
    <row r="956" spans="1:3" s="88" customFormat="1" x14ac:dyDescent="0.2">
      <c r="A956" s="43"/>
      <c r="B956" s="43"/>
      <c r="C956" s="43"/>
    </row>
    <row r="957" spans="1:3" s="88" customFormat="1" x14ac:dyDescent="0.2">
      <c r="A957" s="43"/>
      <c r="B957" s="43"/>
      <c r="C957" s="43"/>
    </row>
    <row r="958" spans="1:3" s="88" customFormat="1" x14ac:dyDescent="0.2">
      <c r="A958" s="43"/>
      <c r="B958" s="43"/>
      <c r="C958" s="43"/>
    </row>
    <row r="959" spans="1:3" s="88" customFormat="1" x14ac:dyDescent="0.2">
      <c r="A959" s="43"/>
      <c r="B959" s="43"/>
      <c r="C959" s="43"/>
    </row>
    <row r="960" spans="1:3" s="88" customFormat="1" x14ac:dyDescent="0.2">
      <c r="A960" s="43"/>
      <c r="B960" s="43"/>
      <c r="C960" s="43"/>
    </row>
    <row r="961" spans="1:3" s="88" customFormat="1" x14ac:dyDescent="0.2">
      <c r="A961" s="43"/>
      <c r="B961" s="43"/>
      <c r="C961" s="43"/>
    </row>
    <row r="962" spans="1:3" s="88" customFormat="1" x14ac:dyDescent="0.2">
      <c r="A962" s="43"/>
      <c r="B962" s="43"/>
      <c r="C962" s="43"/>
    </row>
    <row r="963" spans="1:3" s="88" customFormat="1" x14ac:dyDescent="0.2">
      <c r="A963" s="43"/>
      <c r="B963" s="43"/>
      <c r="C963" s="43"/>
    </row>
    <row r="964" spans="1:3" s="88" customFormat="1" x14ac:dyDescent="0.2">
      <c r="A964" s="43"/>
      <c r="B964" s="43"/>
      <c r="C964" s="43"/>
    </row>
    <row r="965" spans="1:3" s="88" customFormat="1" x14ac:dyDescent="0.2">
      <c r="A965" s="43"/>
      <c r="B965" s="43"/>
      <c r="C965" s="43"/>
    </row>
    <row r="966" spans="1:3" s="88" customFormat="1" x14ac:dyDescent="0.2">
      <c r="A966" s="43"/>
      <c r="B966" s="43"/>
      <c r="C966" s="43"/>
    </row>
    <row r="967" spans="1:3" s="88" customFormat="1" x14ac:dyDescent="0.2">
      <c r="A967" s="43"/>
      <c r="B967" s="43"/>
      <c r="C967" s="43"/>
    </row>
    <row r="968" spans="1:3" s="88" customFormat="1" x14ac:dyDescent="0.2">
      <c r="A968" s="43"/>
      <c r="B968" s="43"/>
      <c r="C968" s="43"/>
    </row>
    <row r="969" spans="1:3" s="88" customFormat="1" x14ac:dyDescent="0.2">
      <c r="A969" s="43"/>
      <c r="B969" s="43"/>
      <c r="C969" s="43"/>
    </row>
    <row r="970" spans="1:3" s="88" customFormat="1" x14ac:dyDescent="0.2">
      <c r="A970" s="43"/>
      <c r="B970" s="43"/>
      <c r="C970" s="43"/>
    </row>
    <row r="971" spans="1:3" s="88" customFormat="1" x14ac:dyDescent="0.2">
      <c r="A971" s="43"/>
      <c r="B971" s="43"/>
      <c r="C971" s="43"/>
    </row>
    <row r="972" spans="1:3" s="88" customFormat="1" x14ac:dyDescent="0.2">
      <c r="A972" s="43"/>
      <c r="B972" s="43"/>
      <c r="C972" s="43"/>
    </row>
    <row r="973" spans="1:3" s="88" customFormat="1" x14ac:dyDescent="0.2">
      <c r="A973" s="43"/>
      <c r="B973" s="43"/>
      <c r="C973" s="43"/>
    </row>
    <row r="974" spans="1:3" s="88" customFormat="1" x14ac:dyDescent="0.2">
      <c r="A974" s="43"/>
      <c r="B974" s="43"/>
      <c r="C974" s="43"/>
    </row>
    <row r="975" spans="1:3" s="88" customFormat="1" x14ac:dyDescent="0.2">
      <c r="A975" s="43"/>
      <c r="B975" s="43"/>
      <c r="C975" s="43"/>
    </row>
    <row r="976" spans="1:3" s="88" customFormat="1" x14ac:dyDescent="0.2">
      <c r="A976" s="43"/>
      <c r="B976" s="43"/>
      <c r="C976" s="43"/>
    </row>
    <row r="977" spans="1:3" s="88" customFormat="1" x14ac:dyDescent="0.2">
      <c r="A977" s="43"/>
      <c r="B977" s="43"/>
      <c r="C977" s="43"/>
    </row>
    <row r="978" spans="1:3" s="88" customFormat="1" x14ac:dyDescent="0.2">
      <c r="A978" s="43"/>
      <c r="B978" s="43"/>
      <c r="C978" s="43"/>
    </row>
    <row r="979" spans="1:3" s="88" customFormat="1" x14ac:dyDescent="0.2">
      <c r="A979" s="43"/>
      <c r="B979" s="43"/>
      <c r="C979" s="43"/>
    </row>
    <row r="980" spans="1:3" s="88" customFormat="1" x14ac:dyDescent="0.2">
      <c r="A980" s="43"/>
      <c r="B980" s="43"/>
      <c r="C980" s="43"/>
    </row>
    <row r="981" spans="1:3" s="88" customFormat="1" x14ac:dyDescent="0.2">
      <c r="A981" s="43"/>
      <c r="B981" s="43"/>
      <c r="C981" s="43"/>
    </row>
    <row r="982" spans="1:3" s="88" customFormat="1" x14ac:dyDescent="0.2">
      <c r="A982" s="43"/>
      <c r="B982" s="43"/>
      <c r="C982" s="43"/>
    </row>
    <row r="983" spans="1:3" s="88" customFormat="1" x14ac:dyDescent="0.2">
      <c r="A983" s="43"/>
      <c r="B983" s="43"/>
      <c r="C983" s="43"/>
    </row>
    <row r="984" spans="1:3" s="88" customFormat="1" x14ac:dyDescent="0.2">
      <c r="A984" s="43"/>
      <c r="B984" s="43"/>
      <c r="C984" s="43"/>
    </row>
    <row r="985" spans="1:3" s="88" customFormat="1" x14ac:dyDescent="0.2">
      <c r="A985" s="43"/>
      <c r="B985" s="43"/>
      <c r="C985" s="43"/>
    </row>
    <row r="986" spans="1:3" s="88" customFormat="1" x14ac:dyDescent="0.2">
      <c r="A986" s="43"/>
      <c r="B986" s="43"/>
      <c r="C986" s="43"/>
    </row>
    <row r="987" spans="1:3" s="88" customFormat="1" x14ac:dyDescent="0.2">
      <c r="A987" s="43"/>
      <c r="B987" s="43"/>
      <c r="C987" s="43"/>
    </row>
    <row r="988" spans="1:3" s="88" customFormat="1" x14ac:dyDescent="0.2">
      <c r="A988" s="43"/>
      <c r="B988" s="43"/>
      <c r="C988" s="43"/>
    </row>
    <row r="989" spans="1:3" s="88" customFormat="1" x14ac:dyDescent="0.2">
      <c r="A989" s="43"/>
      <c r="B989" s="43"/>
      <c r="C989" s="43"/>
    </row>
    <row r="990" spans="1:3" s="88" customFormat="1" x14ac:dyDescent="0.2">
      <c r="A990" s="43"/>
      <c r="B990" s="43"/>
      <c r="C990" s="43"/>
    </row>
    <row r="991" spans="1:3" s="88" customFormat="1" x14ac:dyDescent="0.2">
      <c r="A991" s="43"/>
      <c r="B991" s="43"/>
      <c r="C991" s="43"/>
    </row>
    <row r="992" spans="1:3" s="88" customFormat="1" x14ac:dyDescent="0.2">
      <c r="A992" s="43"/>
      <c r="B992" s="43"/>
      <c r="C992" s="43"/>
    </row>
    <row r="993" spans="1:3" s="88" customFormat="1" x14ac:dyDescent="0.2">
      <c r="A993" s="43"/>
      <c r="B993" s="43"/>
      <c r="C993" s="43"/>
    </row>
    <row r="994" spans="1:3" s="88" customFormat="1" x14ac:dyDescent="0.2">
      <c r="A994" s="43"/>
      <c r="B994" s="43"/>
      <c r="C994" s="43"/>
    </row>
    <row r="995" spans="1:3" s="88" customFormat="1" x14ac:dyDescent="0.2">
      <c r="A995" s="43"/>
      <c r="B995" s="43"/>
      <c r="C995" s="43"/>
    </row>
    <row r="996" spans="1:3" s="88" customFormat="1" x14ac:dyDescent="0.2">
      <c r="A996" s="43"/>
      <c r="B996" s="43"/>
      <c r="C996" s="43"/>
    </row>
    <row r="997" spans="1:3" s="88" customFormat="1" x14ac:dyDescent="0.2">
      <c r="A997" s="43"/>
      <c r="B997" s="43"/>
      <c r="C997" s="43"/>
    </row>
    <row r="998" spans="1:3" s="88" customFormat="1" x14ac:dyDescent="0.2">
      <c r="A998" s="43"/>
      <c r="B998" s="43"/>
      <c r="C998" s="43"/>
    </row>
    <row r="999" spans="1:3" s="88" customFormat="1" x14ac:dyDescent="0.2">
      <c r="A999" s="43"/>
      <c r="B999" s="43"/>
      <c r="C999" s="43"/>
    </row>
    <row r="1000" spans="1:3" s="88" customFormat="1" x14ac:dyDescent="0.2">
      <c r="A1000" s="43"/>
      <c r="B1000" s="43"/>
      <c r="C1000" s="43"/>
    </row>
    <row r="1001" spans="1:3" s="88" customFormat="1" x14ac:dyDescent="0.2">
      <c r="A1001" s="43"/>
      <c r="B1001" s="43"/>
      <c r="C1001" s="43"/>
    </row>
    <row r="1002" spans="1:3" s="88" customFormat="1" x14ac:dyDescent="0.2">
      <c r="A1002" s="43"/>
      <c r="B1002" s="43"/>
      <c r="C1002" s="43"/>
    </row>
    <row r="1003" spans="1:3" s="88" customFormat="1" x14ac:dyDescent="0.2">
      <c r="A1003" s="43"/>
      <c r="B1003" s="43"/>
      <c r="C1003" s="43"/>
    </row>
    <row r="1004" spans="1:3" s="88" customFormat="1" x14ac:dyDescent="0.2">
      <c r="A1004" s="43"/>
      <c r="B1004" s="43"/>
      <c r="C1004" s="43"/>
    </row>
    <row r="1005" spans="1:3" s="88" customFormat="1" x14ac:dyDescent="0.2">
      <c r="A1005" s="43"/>
      <c r="B1005" s="43"/>
      <c r="C1005" s="43"/>
    </row>
    <row r="1006" spans="1:3" s="88" customFormat="1" x14ac:dyDescent="0.2">
      <c r="A1006" s="43"/>
      <c r="B1006" s="43"/>
      <c r="C1006" s="43"/>
    </row>
    <row r="1007" spans="1:3" s="88" customFormat="1" x14ac:dyDescent="0.2">
      <c r="A1007" s="43"/>
      <c r="B1007" s="43"/>
      <c r="C1007" s="43"/>
    </row>
    <row r="1008" spans="1:3" s="88" customFormat="1" x14ac:dyDescent="0.2">
      <c r="A1008" s="43"/>
      <c r="B1008" s="43"/>
      <c r="C1008" s="43"/>
    </row>
    <row r="1009" spans="1:3" s="88" customFormat="1" x14ac:dyDescent="0.2">
      <c r="A1009" s="43"/>
      <c r="B1009" s="43"/>
      <c r="C1009" s="43"/>
    </row>
    <row r="1010" spans="1:3" s="88" customFormat="1" x14ac:dyDescent="0.2">
      <c r="A1010" s="43"/>
      <c r="B1010" s="43"/>
      <c r="C1010" s="43"/>
    </row>
    <row r="1011" spans="1:3" s="88" customFormat="1" x14ac:dyDescent="0.2">
      <c r="A1011" s="43"/>
      <c r="B1011" s="43"/>
      <c r="C1011" s="43"/>
    </row>
    <row r="1012" spans="1:3" s="88" customFormat="1" x14ac:dyDescent="0.2">
      <c r="A1012" s="43"/>
      <c r="B1012" s="43"/>
      <c r="C1012" s="43"/>
    </row>
    <row r="1013" spans="1:3" s="88" customFormat="1" x14ac:dyDescent="0.2">
      <c r="A1013" s="43"/>
      <c r="B1013" s="43"/>
      <c r="C1013" s="43"/>
    </row>
    <row r="1014" spans="1:3" s="88" customFormat="1" x14ac:dyDescent="0.2">
      <c r="A1014" s="43"/>
      <c r="B1014" s="43"/>
      <c r="C1014" s="43"/>
    </row>
    <row r="1015" spans="1:3" s="88" customFormat="1" x14ac:dyDescent="0.2">
      <c r="A1015" s="43"/>
      <c r="B1015" s="43"/>
      <c r="C1015" s="43"/>
    </row>
    <row r="1016" spans="1:3" s="88" customFormat="1" x14ac:dyDescent="0.2">
      <c r="A1016" s="43"/>
      <c r="B1016" s="43"/>
      <c r="C1016" s="43"/>
    </row>
    <row r="1017" spans="1:3" s="88" customFormat="1" x14ac:dyDescent="0.2">
      <c r="A1017" s="43"/>
      <c r="B1017" s="43"/>
      <c r="C1017" s="43"/>
    </row>
    <row r="1018" spans="1:3" s="88" customFormat="1" x14ac:dyDescent="0.2">
      <c r="A1018" s="43"/>
      <c r="B1018" s="43"/>
      <c r="C1018" s="43"/>
    </row>
    <row r="1019" spans="1:3" s="88" customFormat="1" x14ac:dyDescent="0.2">
      <c r="A1019" s="43"/>
      <c r="B1019" s="43"/>
      <c r="C1019" s="43"/>
    </row>
    <row r="1020" spans="1:3" s="88" customFormat="1" x14ac:dyDescent="0.2">
      <c r="A1020" s="43"/>
      <c r="B1020" s="43"/>
      <c r="C1020" s="43"/>
    </row>
    <row r="1021" spans="1:3" s="88" customFormat="1" x14ac:dyDescent="0.2">
      <c r="A1021" s="43"/>
      <c r="B1021" s="43"/>
      <c r="C1021" s="43"/>
    </row>
    <row r="1022" spans="1:3" s="88" customFormat="1" x14ac:dyDescent="0.2">
      <c r="A1022" s="43"/>
      <c r="B1022" s="43"/>
      <c r="C1022" s="43"/>
    </row>
    <row r="1023" spans="1:3" s="88" customFormat="1" x14ac:dyDescent="0.2">
      <c r="A1023" s="43"/>
      <c r="B1023" s="43"/>
      <c r="C1023" s="43"/>
    </row>
    <row r="1024" spans="1:3" s="88" customFormat="1" x14ac:dyDescent="0.2">
      <c r="A1024" s="43"/>
      <c r="B1024" s="43"/>
      <c r="C1024" s="43"/>
    </row>
    <row r="1025" spans="1:3" s="88" customFormat="1" x14ac:dyDescent="0.2">
      <c r="A1025" s="43"/>
      <c r="B1025" s="43"/>
      <c r="C1025" s="43"/>
    </row>
    <row r="1026" spans="1:3" s="88" customFormat="1" x14ac:dyDescent="0.2">
      <c r="A1026" s="43"/>
      <c r="B1026" s="43"/>
      <c r="C1026" s="43"/>
    </row>
    <row r="1027" spans="1:3" s="88" customFormat="1" x14ac:dyDescent="0.2">
      <c r="A1027" s="43"/>
      <c r="B1027" s="43"/>
      <c r="C1027" s="43"/>
    </row>
    <row r="1028" spans="1:3" s="88" customFormat="1" x14ac:dyDescent="0.2">
      <c r="A1028" s="43"/>
      <c r="B1028" s="43"/>
      <c r="C1028" s="43"/>
    </row>
    <row r="1029" spans="1:3" s="88" customFormat="1" x14ac:dyDescent="0.2">
      <c r="A1029" s="43"/>
      <c r="B1029" s="43"/>
      <c r="C1029" s="43"/>
    </row>
    <row r="1030" spans="1:3" s="88" customFormat="1" x14ac:dyDescent="0.2">
      <c r="A1030" s="43"/>
      <c r="B1030" s="43"/>
      <c r="C1030" s="43"/>
    </row>
    <row r="1031" spans="1:3" s="88" customFormat="1" x14ac:dyDescent="0.2">
      <c r="A1031" s="43"/>
      <c r="B1031" s="43"/>
      <c r="C1031" s="43"/>
    </row>
    <row r="1032" spans="1:3" s="88" customFormat="1" x14ac:dyDescent="0.2">
      <c r="A1032" s="43"/>
      <c r="B1032" s="43"/>
      <c r="C1032" s="43"/>
    </row>
    <row r="1033" spans="1:3" s="88" customFormat="1" x14ac:dyDescent="0.2">
      <c r="A1033" s="43"/>
      <c r="B1033" s="43"/>
      <c r="C1033" s="43"/>
    </row>
    <row r="1034" spans="1:3" s="88" customFormat="1" x14ac:dyDescent="0.2">
      <c r="A1034" s="43"/>
      <c r="B1034" s="43"/>
      <c r="C1034" s="43"/>
    </row>
    <row r="1035" spans="1:3" s="88" customFormat="1" x14ac:dyDescent="0.2">
      <c r="A1035" s="43"/>
      <c r="B1035" s="43"/>
      <c r="C1035" s="43"/>
    </row>
    <row r="1036" spans="1:3" s="88" customFormat="1" x14ac:dyDescent="0.2">
      <c r="A1036" s="43"/>
      <c r="B1036" s="43"/>
      <c r="C1036" s="43"/>
    </row>
    <row r="1037" spans="1:3" s="88" customFormat="1" x14ac:dyDescent="0.2">
      <c r="A1037" s="43"/>
      <c r="B1037" s="43"/>
      <c r="C1037" s="43"/>
    </row>
    <row r="1038" spans="1:3" s="88" customFormat="1" x14ac:dyDescent="0.2">
      <c r="A1038" s="43"/>
      <c r="B1038" s="43"/>
      <c r="C1038" s="43"/>
    </row>
    <row r="1039" spans="1:3" s="88" customFormat="1" x14ac:dyDescent="0.2">
      <c r="A1039" s="43"/>
      <c r="B1039" s="43"/>
      <c r="C1039" s="43"/>
    </row>
    <row r="1040" spans="1:3" s="88" customFormat="1" x14ac:dyDescent="0.2">
      <c r="A1040" s="43"/>
      <c r="B1040" s="43"/>
      <c r="C1040" s="43"/>
    </row>
    <row r="1041" spans="1:3" s="88" customFormat="1" x14ac:dyDescent="0.2">
      <c r="A1041" s="43"/>
      <c r="B1041" s="43"/>
      <c r="C1041" s="43"/>
    </row>
    <row r="1042" spans="1:3" s="88" customFormat="1" x14ac:dyDescent="0.2">
      <c r="A1042" s="43"/>
      <c r="B1042" s="43"/>
      <c r="C1042" s="43"/>
    </row>
    <row r="1043" spans="1:3" s="88" customFormat="1" x14ac:dyDescent="0.2">
      <c r="A1043" s="43"/>
      <c r="B1043" s="43"/>
      <c r="C1043" s="43"/>
    </row>
    <row r="1044" spans="1:3" s="88" customFormat="1" x14ac:dyDescent="0.2">
      <c r="A1044" s="43"/>
      <c r="B1044" s="43"/>
      <c r="C1044" s="43"/>
    </row>
    <row r="1045" spans="1:3" s="88" customFormat="1" x14ac:dyDescent="0.2">
      <c r="A1045" s="43"/>
      <c r="B1045" s="43"/>
      <c r="C1045" s="43"/>
    </row>
    <row r="1046" spans="1:3" s="88" customFormat="1" x14ac:dyDescent="0.2">
      <c r="A1046" s="43"/>
      <c r="B1046" s="43"/>
      <c r="C1046" s="43"/>
    </row>
    <row r="1047" spans="1:3" s="88" customFormat="1" x14ac:dyDescent="0.2">
      <c r="A1047" s="43"/>
      <c r="B1047" s="43"/>
      <c r="C1047" s="43"/>
    </row>
    <row r="1048" spans="1:3" s="88" customFormat="1" x14ac:dyDescent="0.2">
      <c r="A1048" s="43"/>
      <c r="B1048" s="43"/>
      <c r="C1048" s="43"/>
    </row>
    <row r="1049" spans="1:3" s="88" customFormat="1" x14ac:dyDescent="0.2">
      <c r="A1049" s="43"/>
      <c r="B1049" s="43"/>
      <c r="C1049" s="43"/>
    </row>
    <row r="1050" spans="1:3" s="88" customFormat="1" x14ac:dyDescent="0.2">
      <c r="A1050" s="43"/>
      <c r="B1050" s="43"/>
      <c r="C1050" s="43"/>
    </row>
    <row r="1051" spans="1:3" s="88" customFormat="1" x14ac:dyDescent="0.2">
      <c r="A1051" s="43"/>
      <c r="B1051" s="43"/>
      <c r="C1051" s="43"/>
    </row>
    <row r="1052" spans="1:3" s="88" customFormat="1" x14ac:dyDescent="0.2">
      <c r="A1052" s="43"/>
      <c r="B1052" s="43"/>
      <c r="C1052" s="43"/>
    </row>
    <row r="1053" spans="1:3" s="88" customFormat="1" x14ac:dyDescent="0.2">
      <c r="A1053" s="43"/>
      <c r="B1053" s="43"/>
      <c r="C1053" s="43"/>
    </row>
    <row r="1054" spans="1:3" s="88" customFormat="1" x14ac:dyDescent="0.2">
      <c r="A1054" s="43"/>
      <c r="B1054" s="43"/>
      <c r="C1054" s="43"/>
    </row>
    <row r="1055" spans="1:3" s="88" customFormat="1" x14ac:dyDescent="0.2">
      <c r="A1055" s="43"/>
      <c r="B1055" s="43"/>
      <c r="C1055" s="43"/>
    </row>
    <row r="1056" spans="1:3" s="88" customFormat="1" x14ac:dyDescent="0.2">
      <c r="A1056" s="43"/>
      <c r="B1056" s="43"/>
      <c r="C1056" s="43"/>
    </row>
    <row r="1057" spans="1:3" s="88" customFormat="1" x14ac:dyDescent="0.2">
      <c r="A1057" s="43"/>
      <c r="B1057" s="43"/>
      <c r="C1057" s="43"/>
    </row>
    <row r="1058" spans="1:3" s="88" customFormat="1" x14ac:dyDescent="0.2">
      <c r="A1058" s="43"/>
      <c r="B1058" s="43"/>
      <c r="C1058" s="43"/>
    </row>
    <row r="1059" spans="1:3" s="88" customFormat="1" x14ac:dyDescent="0.2">
      <c r="A1059" s="43"/>
      <c r="B1059" s="43"/>
      <c r="C1059" s="43"/>
    </row>
    <row r="1060" spans="1:3" s="88" customFormat="1" x14ac:dyDescent="0.2">
      <c r="A1060" s="43"/>
      <c r="B1060" s="43"/>
      <c r="C1060" s="43"/>
    </row>
    <row r="1061" spans="1:3" s="88" customFormat="1" x14ac:dyDescent="0.2">
      <c r="A1061" s="43"/>
      <c r="B1061" s="43"/>
      <c r="C1061" s="43"/>
    </row>
    <row r="1062" spans="1:3" s="88" customFormat="1" x14ac:dyDescent="0.2">
      <c r="A1062" s="43"/>
      <c r="B1062" s="43"/>
      <c r="C1062" s="43"/>
    </row>
    <row r="1063" spans="1:3" s="88" customFormat="1" x14ac:dyDescent="0.2">
      <c r="A1063" s="43"/>
      <c r="B1063" s="43"/>
      <c r="C1063" s="43"/>
    </row>
    <row r="1064" spans="1:3" s="88" customFormat="1" x14ac:dyDescent="0.2">
      <c r="A1064" s="43"/>
      <c r="B1064" s="43"/>
      <c r="C1064" s="43"/>
    </row>
    <row r="1065" spans="1:3" s="88" customFormat="1" x14ac:dyDescent="0.2">
      <c r="A1065" s="43"/>
      <c r="B1065" s="43"/>
      <c r="C1065" s="43"/>
    </row>
    <row r="1066" spans="1:3" s="88" customFormat="1" x14ac:dyDescent="0.2">
      <c r="A1066" s="43"/>
      <c r="B1066" s="43"/>
      <c r="C1066" s="43"/>
    </row>
    <row r="1067" spans="1:3" s="88" customFormat="1" x14ac:dyDescent="0.2">
      <c r="A1067" s="43"/>
      <c r="B1067" s="43"/>
      <c r="C1067" s="43"/>
    </row>
    <row r="1068" spans="1:3" s="88" customFormat="1" x14ac:dyDescent="0.2">
      <c r="A1068" s="43"/>
      <c r="B1068" s="43"/>
      <c r="C1068" s="43"/>
    </row>
    <row r="1069" spans="1:3" s="88" customFormat="1" x14ac:dyDescent="0.2">
      <c r="A1069" s="43"/>
      <c r="B1069" s="43"/>
      <c r="C1069" s="43"/>
    </row>
    <row r="1070" spans="1:3" s="88" customFormat="1" x14ac:dyDescent="0.2">
      <c r="A1070" s="43"/>
      <c r="B1070" s="43"/>
      <c r="C1070" s="43"/>
    </row>
    <row r="1071" spans="1:3" s="88" customFormat="1" x14ac:dyDescent="0.2">
      <c r="A1071" s="43"/>
      <c r="B1071" s="43"/>
      <c r="C1071" s="43"/>
    </row>
    <row r="1072" spans="1:3" s="88" customFormat="1" x14ac:dyDescent="0.2">
      <c r="A1072" s="43"/>
      <c r="B1072" s="43"/>
      <c r="C1072" s="43"/>
    </row>
    <row r="1073" spans="1:3" s="88" customFormat="1" x14ac:dyDescent="0.2">
      <c r="A1073" s="43"/>
      <c r="B1073" s="43"/>
      <c r="C1073" s="43"/>
    </row>
    <row r="1074" spans="1:3" s="88" customFormat="1" x14ac:dyDescent="0.2">
      <c r="A1074" s="43"/>
      <c r="B1074" s="43"/>
      <c r="C1074" s="43"/>
    </row>
    <row r="1075" spans="1:3" s="88" customFormat="1" x14ac:dyDescent="0.2">
      <c r="A1075" s="43"/>
      <c r="B1075" s="43"/>
      <c r="C1075" s="43"/>
    </row>
    <row r="1076" spans="1:3" s="88" customFormat="1" x14ac:dyDescent="0.2">
      <c r="A1076" s="43"/>
      <c r="B1076" s="43"/>
      <c r="C1076" s="43"/>
    </row>
    <row r="1077" spans="1:3" s="88" customFormat="1" x14ac:dyDescent="0.2">
      <c r="A1077" s="43"/>
      <c r="B1077" s="43"/>
      <c r="C1077" s="43"/>
    </row>
    <row r="1078" spans="1:3" s="88" customFormat="1" x14ac:dyDescent="0.2">
      <c r="A1078" s="43"/>
      <c r="B1078" s="43"/>
      <c r="C1078" s="43"/>
    </row>
    <row r="1079" spans="1:3" s="88" customFormat="1" x14ac:dyDescent="0.2">
      <c r="A1079" s="43"/>
      <c r="B1079" s="43"/>
      <c r="C1079" s="43"/>
    </row>
    <row r="1080" spans="1:3" s="88" customFormat="1" x14ac:dyDescent="0.2">
      <c r="A1080" s="43"/>
      <c r="B1080" s="43"/>
      <c r="C1080" s="43"/>
    </row>
    <row r="1081" spans="1:3" s="88" customFormat="1" x14ac:dyDescent="0.2">
      <c r="A1081" s="43"/>
      <c r="B1081" s="43"/>
      <c r="C1081" s="43"/>
    </row>
    <row r="1082" spans="1:3" s="88" customFormat="1" x14ac:dyDescent="0.2">
      <c r="A1082" s="43"/>
      <c r="B1082" s="43"/>
      <c r="C1082" s="43"/>
    </row>
    <row r="1083" spans="1:3" s="88" customFormat="1" x14ac:dyDescent="0.2">
      <c r="A1083" s="43"/>
      <c r="B1083" s="43"/>
      <c r="C1083" s="43"/>
    </row>
    <row r="1084" spans="1:3" s="88" customFormat="1" x14ac:dyDescent="0.2">
      <c r="A1084" s="43"/>
      <c r="B1084" s="43"/>
      <c r="C1084" s="43"/>
    </row>
    <row r="1085" spans="1:3" s="88" customFormat="1" x14ac:dyDescent="0.2">
      <c r="A1085" s="43"/>
      <c r="B1085" s="43"/>
      <c r="C1085" s="43"/>
    </row>
    <row r="1086" spans="1:3" s="88" customFormat="1" x14ac:dyDescent="0.2">
      <c r="A1086" s="43"/>
      <c r="B1086" s="43"/>
      <c r="C1086" s="43"/>
    </row>
    <row r="1087" spans="1:3" s="88" customFormat="1" x14ac:dyDescent="0.2">
      <c r="A1087" s="43"/>
      <c r="B1087" s="43"/>
      <c r="C1087" s="43"/>
    </row>
    <row r="1088" spans="1:3" s="88" customFormat="1" x14ac:dyDescent="0.2">
      <c r="A1088" s="43"/>
      <c r="B1088" s="43"/>
      <c r="C1088" s="43"/>
    </row>
    <row r="1089" spans="1:3" s="88" customFormat="1" x14ac:dyDescent="0.2">
      <c r="A1089" s="43"/>
      <c r="B1089" s="43"/>
      <c r="C1089" s="43"/>
    </row>
    <row r="1090" spans="1:3" s="88" customFormat="1" x14ac:dyDescent="0.2">
      <c r="A1090" s="43"/>
      <c r="B1090" s="43"/>
      <c r="C1090" s="43"/>
    </row>
    <row r="1091" spans="1:3" s="88" customFormat="1" x14ac:dyDescent="0.2">
      <c r="A1091" s="43"/>
      <c r="B1091" s="43"/>
      <c r="C1091" s="43"/>
    </row>
    <row r="1092" spans="1:3" s="88" customFormat="1" x14ac:dyDescent="0.2">
      <c r="A1092" s="43"/>
      <c r="B1092" s="43"/>
      <c r="C1092" s="43"/>
    </row>
    <row r="1093" spans="1:3" s="88" customFormat="1" x14ac:dyDescent="0.2">
      <c r="A1093" s="43"/>
      <c r="B1093" s="43"/>
      <c r="C1093" s="43"/>
    </row>
    <row r="1094" spans="1:3" s="88" customFormat="1" x14ac:dyDescent="0.2">
      <c r="A1094" s="43"/>
      <c r="B1094" s="43"/>
      <c r="C1094" s="43"/>
    </row>
    <row r="1095" spans="1:3" s="88" customFormat="1" x14ac:dyDescent="0.2">
      <c r="A1095" s="43"/>
      <c r="B1095" s="43"/>
      <c r="C1095" s="43"/>
    </row>
    <row r="1096" spans="1:3" s="88" customFormat="1" x14ac:dyDescent="0.2">
      <c r="A1096" s="43"/>
      <c r="B1096" s="43"/>
      <c r="C1096" s="43"/>
    </row>
    <row r="1097" spans="1:3" s="88" customFormat="1" x14ac:dyDescent="0.2">
      <c r="A1097" s="43"/>
      <c r="B1097" s="43"/>
      <c r="C1097" s="43"/>
    </row>
    <row r="1098" spans="1:3" s="88" customFormat="1" x14ac:dyDescent="0.2">
      <c r="A1098" s="43"/>
      <c r="B1098" s="43"/>
      <c r="C1098" s="43"/>
    </row>
    <row r="1099" spans="1:3" s="88" customFormat="1" x14ac:dyDescent="0.2">
      <c r="A1099" s="43"/>
      <c r="B1099" s="43"/>
      <c r="C1099" s="43"/>
    </row>
    <row r="1100" spans="1:3" s="88" customFormat="1" x14ac:dyDescent="0.2">
      <c r="A1100" s="43"/>
      <c r="B1100" s="43"/>
      <c r="C1100" s="43"/>
    </row>
    <row r="1101" spans="1:3" s="88" customFormat="1" x14ac:dyDescent="0.2">
      <c r="A1101" s="43"/>
      <c r="B1101" s="43"/>
      <c r="C1101" s="43"/>
    </row>
    <row r="1102" spans="1:3" s="88" customFormat="1" x14ac:dyDescent="0.2">
      <c r="A1102" s="43"/>
      <c r="B1102" s="43"/>
      <c r="C1102" s="43"/>
    </row>
    <row r="1103" spans="1:3" s="88" customFormat="1" x14ac:dyDescent="0.2">
      <c r="A1103" s="43"/>
      <c r="B1103" s="43"/>
      <c r="C1103" s="43"/>
    </row>
    <row r="1104" spans="1:3" s="88" customFormat="1" x14ac:dyDescent="0.2">
      <c r="A1104" s="43"/>
      <c r="B1104" s="43"/>
      <c r="C1104" s="43"/>
    </row>
    <row r="1105" spans="1:3" s="88" customFormat="1" x14ac:dyDescent="0.2">
      <c r="A1105" s="43"/>
      <c r="B1105" s="43"/>
      <c r="C1105" s="43"/>
    </row>
    <row r="1106" spans="1:3" s="88" customFormat="1" x14ac:dyDescent="0.2">
      <c r="A1106" s="43"/>
      <c r="B1106" s="43"/>
      <c r="C1106" s="43"/>
    </row>
    <row r="1107" spans="1:3" s="88" customFormat="1" x14ac:dyDescent="0.2">
      <c r="A1107" s="43"/>
      <c r="B1107" s="43"/>
      <c r="C1107" s="43"/>
    </row>
    <row r="1108" spans="1:3" s="88" customFormat="1" x14ac:dyDescent="0.2">
      <c r="A1108" s="43"/>
      <c r="B1108" s="43"/>
      <c r="C1108" s="43"/>
    </row>
    <row r="1109" spans="1:3" s="88" customFormat="1" x14ac:dyDescent="0.2">
      <c r="A1109" s="43"/>
      <c r="B1109" s="43"/>
      <c r="C1109" s="43"/>
    </row>
    <row r="1110" spans="1:3" s="88" customFormat="1" x14ac:dyDescent="0.2">
      <c r="A1110" s="43"/>
      <c r="B1110" s="43"/>
      <c r="C1110" s="43"/>
    </row>
    <row r="1111" spans="1:3" s="88" customFormat="1" x14ac:dyDescent="0.2">
      <c r="A1111" s="43"/>
      <c r="B1111" s="43"/>
      <c r="C1111" s="43"/>
    </row>
    <row r="1112" spans="1:3" s="88" customFormat="1" x14ac:dyDescent="0.2">
      <c r="A1112" s="43"/>
      <c r="B1112" s="43"/>
      <c r="C1112" s="43"/>
    </row>
    <row r="1113" spans="1:3" s="88" customFormat="1" x14ac:dyDescent="0.2">
      <c r="A1113" s="43"/>
      <c r="B1113" s="43"/>
      <c r="C1113" s="43"/>
    </row>
    <row r="1114" spans="1:3" s="88" customFormat="1" x14ac:dyDescent="0.2">
      <c r="A1114" s="43"/>
      <c r="B1114" s="43"/>
      <c r="C1114" s="43"/>
    </row>
    <row r="1115" spans="1:3" s="88" customFormat="1" x14ac:dyDescent="0.2">
      <c r="A1115" s="43"/>
      <c r="B1115" s="43"/>
      <c r="C1115" s="43"/>
    </row>
    <row r="1116" spans="1:3" s="88" customFormat="1" x14ac:dyDescent="0.2">
      <c r="A1116" s="43"/>
      <c r="B1116" s="43"/>
      <c r="C1116" s="43"/>
    </row>
    <row r="1117" spans="1:3" s="88" customFormat="1" x14ac:dyDescent="0.2">
      <c r="A1117" s="43"/>
      <c r="B1117" s="43"/>
      <c r="C1117" s="43"/>
    </row>
    <row r="1118" spans="1:3" s="88" customFormat="1" x14ac:dyDescent="0.2">
      <c r="A1118" s="43"/>
      <c r="B1118" s="43"/>
      <c r="C1118" s="43"/>
    </row>
    <row r="1119" spans="1:3" s="88" customFormat="1" x14ac:dyDescent="0.2">
      <c r="A1119" s="43"/>
      <c r="B1119" s="43"/>
      <c r="C1119" s="43"/>
    </row>
    <row r="1120" spans="1:3" s="88" customFormat="1" x14ac:dyDescent="0.2">
      <c r="A1120" s="43"/>
      <c r="B1120" s="43"/>
      <c r="C1120" s="43"/>
    </row>
    <row r="1121" spans="1:3" s="88" customFormat="1" x14ac:dyDescent="0.2">
      <c r="A1121" s="43"/>
      <c r="B1121" s="43"/>
      <c r="C1121" s="43"/>
    </row>
    <row r="1122" spans="1:3" s="88" customFormat="1" x14ac:dyDescent="0.2">
      <c r="A1122" s="43"/>
      <c r="B1122" s="43"/>
      <c r="C1122" s="43"/>
    </row>
    <row r="1123" spans="1:3" s="88" customFormat="1" x14ac:dyDescent="0.2">
      <c r="A1123" s="43"/>
      <c r="B1123" s="43"/>
      <c r="C1123" s="43"/>
    </row>
    <row r="1124" spans="1:3" s="88" customFormat="1" x14ac:dyDescent="0.2">
      <c r="A1124" s="43"/>
      <c r="B1124" s="43"/>
      <c r="C1124" s="43"/>
    </row>
    <row r="1125" spans="1:3" s="88" customFormat="1" x14ac:dyDescent="0.2">
      <c r="A1125" s="43"/>
      <c r="B1125" s="43"/>
      <c r="C1125" s="43"/>
    </row>
    <row r="1126" spans="1:3" s="88" customFormat="1" x14ac:dyDescent="0.2">
      <c r="A1126" s="43"/>
      <c r="B1126" s="43"/>
      <c r="C1126" s="43"/>
    </row>
    <row r="1127" spans="1:3" s="88" customFormat="1" x14ac:dyDescent="0.2">
      <c r="A1127" s="43"/>
      <c r="B1127" s="43"/>
      <c r="C1127" s="43"/>
    </row>
    <row r="1128" spans="1:3" s="88" customFormat="1" x14ac:dyDescent="0.2">
      <c r="A1128" s="43"/>
      <c r="B1128" s="43"/>
      <c r="C1128" s="43"/>
    </row>
    <row r="1129" spans="1:3" s="88" customFormat="1" x14ac:dyDescent="0.2">
      <c r="A1129" s="43"/>
      <c r="B1129" s="43"/>
      <c r="C1129" s="43"/>
    </row>
    <row r="1130" spans="1:3" s="88" customFormat="1" x14ac:dyDescent="0.2">
      <c r="A1130" s="43"/>
      <c r="B1130" s="43"/>
      <c r="C1130" s="43"/>
    </row>
    <row r="1131" spans="1:3" s="88" customFormat="1" x14ac:dyDescent="0.2">
      <c r="A1131" s="43"/>
      <c r="B1131" s="43"/>
      <c r="C1131" s="43"/>
    </row>
    <row r="1132" spans="1:3" s="88" customFormat="1" x14ac:dyDescent="0.2">
      <c r="A1132" s="43"/>
      <c r="B1132" s="43"/>
      <c r="C1132" s="43"/>
    </row>
    <row r="1133" spans="1:3" s="88" customFormat="1" x14ac:dyDescent="0.2">
      <c r="A1133" s="43"/>
      <c r="B1133" s="43"/>
      <c r="C1133" s="43"/>
    </row>
    <row r="1134" spans="1:3" s="88" customFormat="1" x14ac:dyDescent="0.2">
      <c r="A1134" s="43"/>
      <c r="B1134" s="43"/>
      <c r="C1134" s="43"/>
    </row>
    <row r="1135" spans="1:3" s="88" customFormat="1" x14ac:dyDescent="0.2">
      <c r="A1135" s="43"/>
      <c r="B1135" s="43"/>
      <c r="C1135" s="43"/>
    </row>
    <row r="1136" spans="1:3" s="88" customFormat="1" x14ac:dyDescent="0.2">
      <c r="A1136" s="43"/>
      <c r="B1136" s="43"/>
      <c r="C1136" s="43"/>
    </row>
    <row r="1137" spans="1:3" s="88" customFormat="1" x14ac:dyDescent="0.2">
      <c r="A1137" s="43"/>
      <c r="B1137" s="43"/>
      <c r="C1137" s="43"/>
    </row>
    <row r="1138" spans="1:3" s="88" customFormat="1" x14ac:dyDescent="0.2">
      <c r="A1138" s="43"/>
      <c r="B1138" s="43"/>
      <c r="C1138" s="43"/>
    </row>
    <row r="1139" spans="1:3" s="88" customFormat="1" x14ac:dyDescent="0.2">
      <c r="A1139" s="43"/>
      <c r="B1139" s="43"/>
      <c r="C1139" s="43"/>
    </row>
    <row r="1140" spans="1:3" s="88" customFormat="1" x14ac:dyDescent="0.2">
      <c r="A1140" s="43"/>
      <c r="B1140" s="43"/>
      <c r="C1140" s="43"/>
    </row>
    <row r="1141" spans="1:3" s="88" customFormat="1" x14ac:dyDescent="0.2">
      <c r="A1141" s="43"/>
      <c r="B1141" s="43"/>
      <c r="C1141" s="43"/>
    </row>
    <row r="1142" spans="1:3" s="88" customFormat="1" x14ac:dyDescent="0.2">
      <c r="A1142" s="43"/>
      <c r="B1142" s="43"/>
      <c r="C1142" s="43"/>
    </row>
    <row r="1143" spans="1:3" s="88" customFormat="1" x14ac:dyDescent="0.2">
      <c r="A1143" s="43"/>
      <c r="B1143" s="43"/>
      <c r="C1143" s="43"/>
    </row>
    <row r="1144" spans="1:3" s="88" customFormat="1" x14ac:dyDescent="0.2">
      <c r="A1144" s="43"/>
      <c r="B1144" s="43"/>
      <c r="C1144" s="43"/>
    </row>
    <row r="1145" spans="1:3" s="88" customFormat="1" x14ac:dyDescent="0.2">
      <c r="A1145" s="43"/>
      <c r="B1145" s="43"/>
      <c r="C1145" s="43"/>
    </row>
    <row r="1146" spans="1:3" s="88" customFormat="1" x14ac:dyDescent="0.2">
      <c r="A1146" s="43"/>
      <c r="B1146" s="43"/>
      <c r="C1146" s="43"/>
    </row>
    <row r="1147" spans="1:3" s="88" customFormat="1" x14ac:dyDescent="0.2">
      <c r="A1147" s="43"/>
      <c r="B1147" s="43"/>
      <c r="C1147" s="43"/>
    </row>
    <row r="1148" spans="1:3" s="88" customFormat="1" x14ac:dyDescent="0.2">
      <c r="A1148" s="43"/>
      <c r="B1148" s="43"/>
      <c r="C1148" s="43"/>
    </row>
    <row r="1149" spans="1:3" s="88" customFormat="1" x14ac:dyDescent="0.2">
      <c r="A1149" s="43"/>
      <c r="B1149" s="43"/>
      <c r="C1149" s="43"/>
    </row>
    <row r="1150" spans="1:3" s="88" customFormat="1" x14ac:dyDescent="0.2">
      <c r="A1150" s="43"/>
      <c r="B1150" s="43"/>
      <c r="C1150" s="43"/>
    </row>
    <row r="1151" spans="1:3" s="88" customFormat="1" x14ac:dyDescent="0.2">
      <c r="A1151" s="43"/>
      <c r="B1151" s="43"/>
      <c r="C1151" s="43"/>
    </row>
    <row r="1152" spans="1:3" s="88" customFormat="1" x14ac:dyDescent="0.2">
      <c r="A1152" s="43"/>
      <c r="B1152" s="43"/>
      <c r="C1152" s="43"/>
    </row>
    <row r="1153" spans="1:3" s="88" customFormat="1" x14ac:dyDescent="0.2">
      <c r="A1153" s="43"/>
      <c r="B1153" s="43"/>
      <c r="C1153" s="43"/>
    </row>
    <row r="1154" spans="1:3" s="88" customFormat="1" x14ac:dyDescent="0.2">
      <c r="A1154" s="43"/>
      <c r="B1154" s="43"/>
      <c r="C1154" s="43"/>
    </row>
    <row r="1155" spans="1:3" s="88" customFormat="1" x14ac:dyDescent="0.2">
      <c r="A1155" s="43"/>
      <c r="B1155" s="43"/>
      <c r="C1155" s="43"/>
    </row>
    <row r="1156" spans="1:3" s="88" customFormat="1" x14ac:dyDescent="0.2">
      <c r="A1156" s="43"/>
      <c r="B1156" s="43"/>
      <c r="C1156" s="43"/>
    </row>
    <row r="1157" spans="1:3" s="88" customFormat="1" x14ac:dyDescent="0.2">
      <c r="A1157" s="43"/>
      <c r="B1157" s="43"/>
      <c r="C1157" s="43"/>
    </row>
    <row r="1158" spans="1:3" s="88" customFormat="1" x14ac:dyDescent="0.2">
      <c r="A1158" s="43"/>
      <c r="B1158" s="43"/>
      <c r="C1158" s="43"/>
    </row>
    <row r="1159" spans="1:3" s="88" customFormat="1" x14ac:dyDescent="0.2">
      <c r="A1159" s="43"/>
      <c r="B1159" s="43"/>
      <c r="C1159" s="43"/>
    </row>
    <row r="1160" spans="1:3" s="88" customFormat="1" x14ac:dyDescent="0.2">
      <c r="A1160" s="43"/>
      <c r="B1160" s="43"/>
      <c r="C1160" s="43"/>
    </row>
    <row r="1161" spans="1:3" s="88" customFormat="1" x14ac:dyDescent="0.2">
      <c r="A1161" s="43"/>
      <c r="B1161" s="43"/>
      <c r="C1161" s="43"/>
    </row>
    <row r="1162" spans="1:3" s="88" customFormat="1" x14ac:dyDescent="0.2">
      <c r="A1162" s="43"/>
      <c r="B1162" s="43"/>
      <c r="C1162" s="43"/>
    </row>
    <row r="1163" spans="1:3" s="88" customFormat="1" x14ac:dyDescent="0.2">
      <c r="A1163" s="43"/>
      <c r="B1163" s="43"/>
      <c r="C1163" s="43"/>
    </row>
    <row r="1164" spans="1:3" s="88" customFormat="1" x14ac:dyDescent="0.2">
      <c r="A1164" s="43"/>
      <c r="B1164" s="43"/>
      <c r="C1164" s="43"/>
    </row>
    <row r="1165" spans="1:3" s="88" customFormat="1" x14ac:dyDescent="0.2">
      <c r="A1165" s="43"/>
      <c r="B1165" s="43"/>
      <c r="C1165" s="43"/>
    </row>
    <row r="1166" spans="1:3" s="88" customFormat="1" x14ac:dyDescent="0.2">
      <c r="A1166" s="43"/>
      <c r="B1166" s="43"/>
      <c r="C1166" s="43"/>
    </row>
    <row r="1167" spans="1:3" s="88" customFormat="1" x14ac:dyDescent="0.2">
      <c r="A1167" s="43"/>
      <c r="B1167" s="43"/>
      <c r="C1167" s="43"/>
    </row>
    <row r="1168" spans="1:3" s="88" customFormat="1" x14ac:dyDescent="0.2">
      <c r="A1168" s="43"/>
      <c r="B1168" s="43"/>
      <c r="C1168" s="43"/>
    </row>
    <row r="1169" spans="1:3" s="88" customFormat="1" x14ac:dyDescent="0.2">
      <c r="A1169" s="43"/>
      <c r="B1169" s="43"/>
      <c r="C1169" s="43"/>
    </row>
    <row r="1170" spans="1:3" s="88" customFormat="1" x14ac:dyDescent="0.2">
      <c r="A1170" s="43"/>
      <c r="B1170" s="43"/>
      <c r="C1170" s="43"/>
    </row>
    <row r="1171" spans="1:3" s="88" customFormat="1" x14ac:dyDescent="0.2">
      <c r="A1171" s="43"/>
      <c r="B1171" s="43"/>
      <c r="C1171" s="43"/>
    </row>
    <row r="1172" spans="1:3" s="88" customFormat="1" x14ac:dyDescent="0.2">
      <c r="A1172" s="43"/>
      <c r="B1172" s="43"/>
      <c r="C1172" s="43"/>
    </row>
    <row r="1173" spans="1:3" s="88" customFormat="1" x14ac:dyDescent="0.2">
      <c r="A1173" s="43"/>
      <c r="B1173" s="43"/>
      <c r="C1173" s="43"/>
    </row>
    <row r="1174" spans="1:3" s="88" customFormat="1" x14ac:dyDescent="0.2">
      <c r="A1174" s="43"/>
      <c r="B1174" s="43"/>
      <c r="C1174" s="43"/>
    </row>
    <row r="1175" spans="1:3" s="88" customFormat="1" x14ac:dyDescent="0.2">
      <c r="A1175" s="43"/>
      <c r="B1175" s="43"/>
      <c r="C1175" s="43"/>
    </row>
    <row r="1176" spans="1:3" s="88" customFormat="1" x14ac:dyDescent="0.2">
      <c r="A1176" s="43"/>
      <c r="B1176" s="43"/>
      <c r="C1176" s="43"/>
    </row>
    <row r="1177" spans="1:3" s="88" customFormat="1" x14ac:dyDescent="0.2">
      <c r="A1177" s="43"/>
      <c r="B1177" s="43"/>
      <c r="C1177" s="43"/>
    </row>
    <row r="1178" spans="1:3" s="88" customFormat="1" x14ac:dyDescent="0.2">
      <c r="A1178" s="43"/>
      <c r="B1178" s="43"/>
      <c r="C1178" s="43"/>
    </row>
    <row r="1179" spans="1:3" s="88" customFormat="1" x14ac:dyDescent="0.2">
      <c r="A1179" s="43"/>
      <c r="B1179" s="43"/>
      <c r="C1179" s="43"/>
    </row>
    <row r="1180" spans="1:3" s="88" customFormat="1" x14ac:dyDescent="0.2">
      <c r="A1180" s="43"/>
      <c r="B1180" s="43"/>
      <c r="C1180" s="43"/>
    </row>
    <row r="1181" spans="1:3" s="88" customFormat="1" x14ac:dyDescent="0.2">
      <c r="A1181" s="43"/>
      <c r="B1181" s="43"/>
      <c r="C1181" s="43"/>
    </row>
    <row r="1182" spans="1:3" s="88" customFormat="1" x14ac:dyDescent="0.2">
      <c r="A1182" s="43"/>
      <c r="B1182" s="43"/>
      <c r="C1182" s="43"/>
    </row>
    <row r="1183" spans="1:3" s="88" customFormat="1" x14ac:dyDescent="0.2">
      <c r="A1183" s="43"/>
      <c r="B1183" s="43"/>
      <c r="C1183" s="43"/>
    </row>
    <row r="1184" spans="1:3" s="88" customFormat="1" x14ac:dyDescent="0.2">
      <c r="A1184" s="43"/>
      <c r="B1184" s="43"/>
      <c r="C1184" s="43"/>
    </row>
    <row r="1185" spans="1:3" s="88" customFormat="1" x14ac:dyDescent="0.2">
      <c r="A1185" s="43"/>
      <c r="B1185" s="43"/>
      <c r="C1185" s="43"/>
    </row>
    <row r="1186" spans="1:3" s="88" customFormat="1" x14ac:dyDescent="0.2">
      <c r="A1186" s="43"/>
      <c r="B1186" s="43"/>
      <c r="C1186" s="43"/>
    </row>
    <row r="1187" spans="1:3" s="88" customFormat="1" x14ac:dyDescent="0.2">
      <c r="A1187" s="43"/>
      <c r="B1187" s="43"/>
      <c r="C1187" s="43"/>
    </row>
    <row r="1188" spans="1:3" s="88" customFormat="1" x14ac:dyDescent="0.2">
      <c r="A1188" s="43"/>
      <c r="B1188" s="43"/>
      <c r="C1188" s="43"/>
    </row>
    <row r="1189" spans="1:3" s="88" customFormat="1" x14ac:dyDescent="0.2">
      <c r="A1189" s="43"/>
      <c r="B1189" s="43"/>
      <c r="C1189" s="43"/>
    </row>
    <row r="1190" spans="1:3" s="88" customFormat="1" x14ac:dyDescent="0.2">
      <c r="A1190" s="43"/>
      <c r="B1190" s="43"/>
      <c r="C1190" s="43"/>
    </row>
    <row r="1191" spans="1:3" s="88" customFormat="1" x14ac:dyDescent="0.2">
      <c r="A1191" s="43"/>
      <c r="B1191" s="43"/>
      <c r="C1191" s="43"/>
    </row>
    <row r="1192" spans="1:3" s="88" customFormat="1" x14ac:dyDescent="0.2">
      <c r="A1192" s="43"/>
      <c r="B1192" s="43"/>
      <c r="C1192" s="43"/>
    </row>
    <row r="1193" spans="1:3" s="88" customFormat="1" x14ac:dyDescent="0.2">
      <c r="A1193" s="43"/>
      <c r="B1193" s="43"/>
      <c r="C1193" s="43"/>
    </row>
    <row r="1194" spans="1:3" s="88" customFormat="1" x14ac:dyDescent="0.2">
      <c r="A1194" s="43"/>
      <c r="B1194" s="43"/>
      <c r="C1194" s="43"/>
    </row>
    <row r="1195" spans="1:3" s="88" customFormat="1" x14ac:dyDescent="0.2">
      <c r="A1195" s="43"/>
      <c r="B1195" s="43"/>
      <c r="C1195" s="43"/>
    </row>
    <row r="1196" spans="1:3" s="88" customFormat="1" x14ac:dyDescent="0.2">
      <c r="A1196" s="43"/>
      <c r="B1196" s="43"/>
      <c r="C1196" s="43"/>
    </row>
    <row r="1197" spans="1:3" s="88" customFormat="1" x14ac:dyDescent="0.2">
      <c r="A1197" s="43"/>
      <c r="B1197" s="43"/>
      <c r="C1197" s="43"/>
    </row>
    <row r="1198" spans="1:3" s="88" customFormat="1" x14ac:dyDescent="0.2">
      <c r="A1198" s="43"/>
      <c r="B1198" s="43"/>
      <c r="C1198" s="43"/>
    </row>
    <row r="1199" spans="1:3" s="88" customFormat="1" x14ac:dyDescent="0.2">
      <c r="A1199" s="43"/>
      <c r="B1199" s="43"/>
      <c r="C1199" s="43"/>
    </row>
    <row r="1200" spans="1:3" s="88" customFormat="1" x14ac:dyDescent="0.2">
      <c r="A1200" s="43"/>
      <c r="B1200" s="43"/>
      <c r="C1200" s="43"/>
    </row>
    <row r="1201" spans="1:3" s="88" customFormat="1" x14ac:dyDescent="0.2">
      <c r="A1201" s="43"/>
      <c r="B1201" s="43"/>
      <c r="C1201" s="43"/>
    </row>
    <row r="1202" spans="1:3" s="88" customFormat="1" x14ac:dyDescent="0.2">
      <c r="A1202" s="43"/>
      <c r="B1202" s="43"/>
      <c r="C1202" s="43"/>
    </row>
    <row r="1203" spans="1:3" s="88" customFormat="1" x14ac:dyDescent="0.2">
      <c r="A1203" s="43"/>
      <c r="B1203" s="43"/>
      <c r="C1203" s="43"/>
    </row>
    <row r="1204" spans="1:3" s="88" customFormat="1" x14ac:dyDescent="0.2">
      <c r="A1204" s="43"/>
      <c r="B1204" s="43"/>
      <c r="C1204" s="43"/>
    </row>
    <row r="1205" spans="1:3" s="88" customFormat="1" x14ac:dyDescent="0.2">
      <c r="A1205" s="43"/>
      <c r="B1205" s="43"/>
      <c r="C1205" s="43"/>
    </row>
    <row r="1206" spans="1:3" s="88" customFormat="1" x14ac:dyDescent="0.2">
      <c r="A1206" s="43"/>
      <c r="B1206" s="43"/>
      <c r="C1206" s="43"/>
    </row>
    <row r="1207" spans="1:3" s="88" customFormat="1" x14ac:dyDescent="0.2">
      <c r="A1207" s="43"/>
      <c r="B1207" s="43"/>
      <c r="C1207" s="43"/>
    </row>
    <row r="1208" spans="1:3" s="88" customFormat="1" x14ac:dyDescent="0.2">
      <c r="A1208" s="43"/>
      <c r="B1208" s="43"/>
      <c r="C1208" s="43"/>
    </row>
    <row r="1209" spans="1:3" s="88" customFormat="1" x14ac:dyDescent="0.2">
      <c r="A1209" s="43"/>
      <c r="B1209" s="43"/>
      <c r="C1209" s="43"/>
    </row>
    <row r="1210" spans="1:3" s="88" customFormat="1" x14ac:dyDescent="0.2">
      <c r="A1210" s="43"/>
      <c r="B1210" s="43"/>
      <c r="C1210" s="43"/>
    </row>
    <row r="1211" spans="1:3" s="88" customFormat="1" x14ac:dyDescent="0.2">
      <c r="A1211" s="43"/>
      <c r="B1211" s="43"/>
      <c r="C1211" s="43"/>
    </row>
    <row r="1212" spans="1:3" s="88" customFormat="1" x14ac:dyDescent="0.2">
      <c r="A1212" s="43"/>
      <c r="B1212" s="43"/>
      <c r="C1212" s="43"/>
    </row>
    <row r="1213" spans="1:3" s="88" customFormat="1" x14ac:dyDescent="0.2">
      <c r="A1213" s="43"/>
      <c r="B1213" s="43"/>
      <c r="C1213" s="43"/>
    </row>
    <row r="1214" spans="1:3" s="88" customFormat="1" x14ac:dyDescent="0.2">
      <c r="A1214" s="43"/>
      <c r="B1214" s="43"/>
      <c r="C1214" s="43"/>
    </row>
    <row r="1215" spans="1:3" s="88" customFormat="1" x14ac:dyDescent="0.2">
      <c r="A1215" s="43"/>
      <c r="B1215" s="43"/>
      <c r="C1215" s="43"/>
    </row>
    <row r="1216" spans="1:3" s="88" customFormat="1" x14ac:dyDescent="0.2">
      <c r="A1216" s="43"/>
      <c r="B1216" s="43"/>
      <c r="C1216" s="43"/>
    </row>
    <row r="1217" spans="1:3" s="88" customFormat="1" x14ac:dyDescent="0.2">
      <c r="A1217" s="43"/>
      <c r="B1217" s="43"/>
      <c r="C1217" s="43"/>
    </row>
    <row r="1218" spans="1:3" s="88" customFormat="1" x14ac:dyDescent="0.2">
      <c r="A1218" s="43"/>
      <c r="B1218" s="43"/>
      <c r="C1218" s="43"/>
    </row>
    <row r="1219" spans="1:3" s="88" customFormat="1" x14ac:dyDescent="0.2">
      <c r="A1219" s="43"/>
      <c r="B1219" s="43"/>
      <c r="C1219" s="43"/>
    </row>
    <row r="1220" spans="1:3" s="88" customFormat="1" x14ac:dyDescent="0.2">
      <c r="A1220" s="43"/>
      <c r="B1220" s="43"/>
      <c r="C1220" s="43"/>
    </row>
    <row r="1221" spans="1:3" s="88" customFormat="1" x14ac:dyDescent="0.2">
      <c r="A1221" s="43"/>
      <c r="B1221" s="43"/>
      <c r="C1221" s="43"/>
    </row>
    <row r="1222" spans="1:3" s="88" customFormat="1" x14ac:dyDescent="0.2">
      <c r="A1222" s="43"/>
      <c r="B1222" s="43"/>
      <c r="C1222" s="43"/>
    </row>
    <row r="1223" spans="1:3" s="88" customFormat="1" x14ac:dyDescent="0.2">
      <c r="A1223" s="43"/>
      <c r="B1223" s="43"/>
      <c r="C1223" s="43"/>
    </row>
    <row r="1224" spans="1:3" s="88" customFormat="1" x14ac:dyDescent="0.2">
      <c r="A1224" s="43"/>
      <c r="B1224" s="43"/>
      <c r="C1224" s="43"/>
    </row>
    <row r="1225" spans="1:3" s="88" customFormat="1" x14ac:dyDescent="0.2">
      <c r="A1225" s="43"/>
      <c r="B1225" s="43"/>
      <c r="C1225" s="43"/>
    </row>
    <row r="1226" spans="1:3" s="88" customFormat="1" x14ac:dyDescent="0.2">
      <c r="A1226" s="43"/>
      <c r="B1226" s="43"/>
      <c r="C1226" s="43"/>
    </row>
    <row r="1227" spans="1:3" s="88" customFormat="1" x14ac:dyDescent="0.2">
      <c r="A1227" s="43"/>
      <c r="B1227" s="43"/>
      <c r="C1227" s="43"/>
    </row>
    <row r="1228" spans="1:3" s="88" customFormat="1" x14ac:dyDescent="0.2">
      <c r="A1228" s="43"/>
      <c r="B1228" s="43"/>
      <c r="C1228" s="43"/>
    </row>
    <row r="1229" spans="1:3" s="88" customFormat="1" x14ac:dyDescent="0.2">
      <c r="A1229" s="43"/>
      <c r="B1229" s="43"/>
      <c r="C1229" s="43"/>
    </row>
    <row r="1230" spans="1:3" s="88" customFormat="1" x14ac:dyDescent="0.2">
      <c r="A1230" s="43"/>
      <c r="B1230" s="43"/>
      <c r="C1230" s="43"/>
    </row>
    <row r="1231" spans="1:3" s="88" customFormat="1" x14ac:dyDescent="0.2">
      <c r="A1231" s="43"/>
      <c r="B1231" s="43"/>
      <c r="C1231" s="43"/>
    </row>
    <row r="1232" spans="1:3" s="88" customFormat="1" x14ac:dyDescent="0.2">
      <c r="A1232" s="43"/>
      <c r="B1232" s="43"/>
      <c r="C1232" s="43"/>
    </row>
    <row r="1233" spans="1:3" s="88" customFormat="1" x14ac:dyDescent="0.2">
      <c r="A1233" s="43"/>
      <c r="B1233" s="43"/>
      <c r="C1233" s="43"/>
    </row>
    <row r="1234" spans="1:3" s="88" customFormat="1" x14ac:dyDescent="0.2">
      <c r="A1234" s="43"/>
      <c r="B1234" s="43"/>
      <c r="C1234" s="43"/>
    </row>
    <row r="1235" spans="1:3" s="88" customFormat="1" x14ac:dyDescent="0.2">
      <c r="A1235" s="43"/>
      <c r="B1235" s="43"/>
      <c r="C1235" s="43"/>
    </row>
    <row r="1236" spans="1:3" s="88" customFormat="1" x14ac:dyDescent="0.2">
      <c r="A1236" s="43"/>
      <c r="B1236" s="43"/>
      <c r="C1236" s="43"/>
    </row>
    <row r="1237" spans="1:3" s="88" customFormat="1" x14ac:dyDescent="0.2">
      <c r="A1237" s="43"/>
      <c r="B1237" s="43"/>
      <c r="C1237" s="43"/>
    </row>
    <row r="1238" spans="1:3" s="88" customFormat="1" x14ac:dyDescent="0.2">
      <c r="A1238" s="43"/>
      <c r="B1238" s="43"/>
      <c r="C1238" s="43"/>
    </row>
    <row r="1239" spans="1:3" s="88" customFormat="1" x14ac:dyDescent="0.2">
      <c r="A1239" s="43"/>
      <c r="B1239" s="43"/>
      <c r="C1239" s="43"/>
    </row>
    <row r="1240" spans="1:3" s="88" customFormat="1" x14ac:dyDescent="0.2">
      <c r="A1240" s="43"/>
      <c r="B1240" s="43"/>
      <c r="C1240" s="43"/>
    </row>
    <row r="1241" spans="1:3" s="88" customFormat="1" x14ac:dyDescent="0.2">
      <c r="A1241" s="43"/>
      <c r="B1241" s="43"/>
      <c r="C1241" s="43"/>
    </row>
    <row r="1242" spans="1:3" s="88" customFormat="1" x14ac:dyDescent="0.2">
      <c r="A1242" s="43"/>
      <c r="B1242" s="43"/>
      <c r="C1242" s="43"/>
    </row>
    <row r="1243" spans="1:3" s="88" customFormat="1" x14ac:dyDescent="0.2">
      <c r="A1243" s="43"/>
      <c r="B1243" s="43"/>
      <c r="C1243" s="43"/>
    </row>
    <row r="1244" spans="1:3" s="88" customFormat="1" x14ac:dyDescent="0.2">
      <c r="A1244" s="43"/>
      <c r="B1244" s="43"/>
      <c r="C1244" s="43"/>
    </row>
    <row r="1245" spans="1:3" s="88" customFormat="1" x14ac:dyDescent="0.2">
      <c r="A1245" s="43"/>
      <c r="B1245" s="43"/>
      <c r="C1245" s="43"/>
    </row>
    <row r="1246" spans="1:3" s="88" customFormat="1" x14ac:dyDescent="0.2">
      <c r="A1246" s="43"/>
      <c r="B1246" s="43"/>
      <c r="C1246" s="43"/>
    </row>
    <row r="1247" spans="1:3" s="88" customFormat="1" x14ac:dyDescent="0.2">
      <c r="A1247" s="43"/>
      <c r="B1247" s="43"/>
      <c r="C1247" s="43"/>
    </row>
    <row r="1248" spans="1:3" s="88" customFormat="1" x14ac:dyDescent="0.2">
      <c r="A1248" s="43"/>
      <c r="B1248" s="43"/>
      <c r="C1248" s="43"/>
    </row>
    <row r="1249" spans="1:3" s="88" customFormat="1" x14ac:dyDescent="0.2">
      <c r="A1249" s="43"/>
      <c r="B1249" s="43"/>
      <c r="C1249" s="43"/>
    </row>
    <row r="1250" spans="1:3" s="88" customFormat="1" x14ac:dyDescent="0.2">
      <c r="A1250" s="43"/>
      <c r="B1250" s="43"/>
      <c r="C1250" s="43"/>
    </row>
    <row r="1251" spans="1:3" s="88" customFormat="1" x14ac:dyDescent="0.2">
      <c r="A1251" s="43"/>
      <c r="B1251" s="43"/>
      <c r="C1251" s="43"/>
    </row>
    <row r="1252" spans="1:3" s="88" customFormat="1" x14ac:dyDescent="0.2">
      <c r="A1252" s="43"/>
      <c r="B1252" s="43"/>
      <c r="C1252" s="43"/>
    </row>
    <row r="1253" spans="1:3" s="88" customFormat="1" x14ac:dyDescent="0.2">
      <c r="A1253" s="43"/>
      <c r="B1253" s="43"/>
      <c r="C1253" s="43"/>
    </row>
    <row r="1254" spans="1:3" s="88" customFormat="1" x14ac:dyDescent="0.2">
      <c r="A1254" s="43"/>
      <c r="B1254" s="43"/>
      <c r="C1254" s="43"/>
    </row>
    <row r="1255" spans="1:3" s="88" customFormat="1" x14ac:dyDescent="0.2">
      <c r="A1255" s="43"/>
      <c r="B1255" s="43"/>
      <c r="C1255" s="43"/>
    </row>
    <row r="1256" spans="1:3" s="88" customFormat="1" x14ac:dyDescent="0.2">
      <c r="A1256" s="43"/>
      <c r="B1256" s="43"/>
      <c r="C1256" s="43"/>
    </row>
    <row r="1257" spans="1:3" s="88" customFormat="1" x14ac:dyDescent="0.2">
      <c r="A1257" s="43"/>
      <c r="B1257" s="43"/>
      <c r="C1257" s="43"/>
    </row>
    <row r="1258" spans="1:3" s="88" customFormat="1" x14ac:dyDescent="0.2">
      <c r="A1258" s="43"/>
      <c r="B1258" s="43"/>
      <c r="C1258" s="43"/>
    </row>
    <row r="1259" spans="1:3" s="88" customFormat="1" x14ac:dyDescent="0.2">
      <c r="A1259" s="43"/>
      <c r="B1259" s="43"/>
      <c r="C1259" s="43"/>
    </row>
    <row r="1260" spans="1:3" s="88" customFormat="1" x14ac:dyDescent="0.2">
      <c r="A1260" s="43"/>
      <c r="B1260" s="43"/>
      <c r="C1260" s="43"/>
    </row>
    <row r="1261" spans="1:3" s="88" customFormat="1" x14ac:dyDescent="0.2">
      <c r="A1261" s="43"/>
      <c r="B1261" s="43"/>
      <c r="C1261" s="43"/>
    </row>
    <row r="1262" spans="1:3" s="88" customFormat="1" x14ac:dyDescent="0.2">
      <c r="A1262" s="43"/>
      <c r="B1262" s="43"/>
      <c r="C1262" s="43"/>
    </row>
    <row r="1263" spans="1:3" s="88" customFormat="1" x14ac:dyDescent="0.2">
      <c r="A1263" s="43"/>
      <c r="B1263" s="43"/>
      <c r="C1263" s="43"/>
    </row>
    <row r="1264" spans="1:3" s="88" customFormat="1" x14ac:dyDescent="0.2">
      <c r="A1264" s="43"/>
      <c r="B1264" s="43"/>
      <c r="C1264" s="43"/>
    </row>
    <row r="1265" spans="1:3" s="88" customFormat="1" x14ac:dyDescent="0.2">
      <c r="A1265" s="43"/>
      <c r="B1265" s="43"/>
      <c r="C1265" s="43"/>
    </row>
    <row r="1266" spans="1:3" s="88" customFormat="1" x14ac:dyDescent="0.2">
      <c r="A1266" s="43"/>
      <c r="B1266" s="43"/>
      <c r="C1266" s="43"/>
    </row>
    <row r="1267" spans="1:3" s="88" customFormat="1" x14ac:dyDescent="0.2">
      <c r="A1267" s="43"/>
      <c r="B1267" s="43"/>
      <c r="C1267" s="43"/>
    </row>
    <row r="1268" spans="1:3" s="88" customFormat="1" x14ac:dyDescent="0.2">
      <c r="A1268" s="43"/>
      <c r="B1268" s="43"/>
      <c r="C1268" s="43"/>
    </row>
    <row r="1269" spans="1:3" s="88" customFormat="1" x14ac:dyDescent="0.2">
      <c r="A1269" s="43"/>
      <c r="B1269" s="43"/>
      <c r="C1269" s="43"/>
    </row>
    <row r="1270" spans="1:3" s="88" customFormat="1" x14ac:dyDescent="0.2">
      <c r="A1270" s="43"/>
      <c r="B1270" s="43"/>
      <c r="C1270" s="43"/>
    </row>
    <row r="1271" spans="1:3" s="88" customFormat="1" x14ac:dyDescent="0.2">
      <c r="A1271" s="43"/>
      <c r="B1271" s="43"/>
      <c r="C1271" s="43"/>
    </row>
    <row r="1272" spans="1:3" s="88" customFormat="1" x14ac:dyDescent="0.2">
      <c r="A1272" s="43"/>
      <c r="B1272" s="43"/>
      <c r="C1272" s="43"/>
    </row>
    <row r="1273" spans="1:3" s="88" customFormat="1" x14ac:dyDescent="0.2">
      <c r="A1273" s="43"/>
      <c r="B1273" s="43"/>
      <c r="C1273" s="43"/>
    </row>
    <row r="1274" spans="1:3" s="88" customFormat="1" x14ac:dyDescent="0.2">
      <c r="A1274" s="43"/>
      <c r="B1274" s="43"/>
      <c r="C1274" s="43"/>
    </row>
    <row r="1275" spans="1:3" s="88" customFormat="1" x14ac:dyDescent="0.2">
      <c r="A1275" s="43"/>
      <c r="B1275" s="43"/>
      <c r="C1275" s="43"/>
    </row>
    <row r="1276" spans="1:3" s="88" customFormat="1" x14ac:dyDescent="0.2">
      <c r="A1276" s="43"/>
      <c r="B1276" s="43"/>
      <c r="C1276" s="43"/>
    </row>
    <row r="1277" spans="1:3" s="88" customFormat="1" x14ac:dyDescent="0.2">
      <c r="A1277" s="43"/>
      <c r="B1277" s="43"/>
      <c r="C1277" s="43"/>
    </row>
    <row r="1278" spans="1:3" s="88" customFormat="1" x14ac:dyDescent="0.2">
      <c r="A1278" s="43"/>
      <c r="B1278" s="43"/>
      <c r="C1278" s="43"/>
    </row>
    <row r="1279" spans="1:3" s="88" customFormat="1" x14ac:dyDescent="0.2">
      <c r="A1279" s="43"/>
      <c r="B1279" s="43"/>
      <c r="C1279" s="43"/>
    </row>
    <row r="1280" spans="1:3" s="88" customFormat="1" x14ac:dyDescent="0.2">
      <c r="A1280" s="43"/>
      <c r="B1280" s="43"/>
      <c r="C1280" s="43"/>
    </row>
    <row r="1281" spans="1:3" s="88" customFormat="1" x14ac:dyDescent="0.2">
      <c r="A1281" s="43"/>
      <c r="B1281" s="43"/>
      <c r="C1281" s="43"/>
    </row>
    <row r="1282" spans="1:3" s="88" customFormat="1" x14ac:dyDescent="0.2">
      <c r="A1282" s="43"/>
      <c r="B1282" s="43"/>
      <c r="C1282" s="43"/>
    </row>
    <row r="1283" spans="1:3" s="88" customFormat="1" x14ac:dyDescent="0.2">
      <c r="A1283" s="43"/>
      <c r="B1283" s="43"/>
      <c r="C1283" s="43"/>
    </row>
    <row r="1284" spans="1:3" s="88" customFormat="1" x14ac:dyDescent="0.2">
      <c r="A1284" s="43"/>
      <c r="B1284" s="43"/>
      <c r="C1284" s="43"/>
    </row>
    <row r="1285" spans="1:3" s="88" customFormat="1" x14ac:dyDescent="0.2">
      <c r="A1285" s="43"/>
      <c r="B1285" s="43"/>
      <c r="C1285" s="43"/>
    </row>
    <row r="1286" spans="1:3" s="88" customFormat="1" x14ac:dyDescent="0.2">
      <c r="A1286" s="43"/>
      <c r="B1286" s="43"/>
      <c r="C1286" s="43"/>
    </row>
    <row r="1287" spans="1:3" s="88" customFormat="1" x14ac:dyDescent="0.2">
      <c r="A1287" s="43"/>
      <c r="B1287" s="43"/>
      <c r="C1287" s="43"/>
    </row>
    <row r="1288" spans="1:3" s="88" customFormat="1" x14ac:dyDescent="0.2">
      <c r="A1288" s="43"/>
      <c r="B1288" s="43"/>
      <c r="C1288" s="43"/>
    </row>
    <row r="1289" spans="1:3" s="88" customFormat="1" x14ac:dyDescent="0.2">
      <c r="A1289" s="43"/>
      <c r="B1289" s="43"/>
      <c r="C1289" s="43"/>
    </row>
    <row r="1290" spans="1:3" s="88" customFormat="1" x14ac:dyDescent="0.2">
      <c r="A1290" s="43"/>
      <c r="B1290" s="43"/>
      <c r="C1290" s="43"/>
    </row>
    <row r="1291" spans="1:3" s="88" customFormat="1" x14ac:dyDescent="0.2">
      <c r="A1291" s="43"/>
      <c r="B1291" s="43"/>
      <c r="C1291" s="43"/>
    </row>
    <row r="1292" spans="1:3" s="88" customFormat="1" x14ac:dyDescent="0.2">
      <c r="A1292" s="43"/>
      <c r="B1292" s="43"/>
      <c r="C1292" s="43"/>
    </row>
    <row r="1293" spans="1:3" s="88" customFormat="1" x14ac:dyDescent="0.2">
      <c r="A1293" s="43"/>
      <c r="B1293" s="43"/>
      <c r="C1293" s="43"/>
    </row>
    <row r="1294" spans="1:3" s="88" customFormat="1" x14ac:dyDescent="0.2">
      <c r="A1294" s="43"/>
      <c r="B1294" s="43"/>
      <c r="C1294" s="43"/>
    </row>
    <row r="1295" spans="1:3" s="88" customFormat="1" x14ac:dyDescent="0.2">
      <c r="A1295" s="43"/>
      <c r="B1295" s="43"/>
      <c r="C1295" s="43"/>
    </row>
    <row r="1296" spans="1:3" s="88" customFormat="1" x14ac:dyDescent="0.2">
      <c r="A1296" s="43"/>
      <c r="B1296" s="43"/>
      <c r="C1296" s="43"/>
    </row>
    <row r="1297" spans="1:3" s="88" customFormat="1" x14ac:dyDescent="0.2">
      <c r="A1297" s="43"/>
      <c r="B1297" s="43"/>
      <c r="C1297" s="43"/>
    </row>
    <row r="1298" spans="1:3" s="88" customFormat="1" x14ac:dyDescent="0.2">
      <c r="A1298" s="43"/>
      <c r="B1298" s="43"/>
      <c r="C1298" s="43"/>
    </row>
    <row r="1299" spans="1:3" s="88" customFormat="1" x14ac:dyDescent="0.2">
      <c r="A1299" s="43"/>
      <c r="B1299" s="43"/>
      <c r="C1299" s="43"/>
    </row>
    <row r="1300" spans="1:3" s="88" customFormat="1" x14ac:dyDescent="0.2">
      <c r="A1300" s="43"/>
      <c r="B1300" s="43"/>
      <c r="C1300" s="43"/>
    </row>
    <row r="1301" spans="1:3" s="88" customFormat="1" x14ac:dyDescent="0.2">
      <c r="A1301" s="43"/>
      <c r="B1301" s="43"/>
      <c r="C1301" s="43"/>
    </row>
    <row r="1302" spans="1:3" s="88" customFormat="1" x14ac:dyDescent="0.2">
      <c r="A1302" s="43"/>
      <c r="B1302" s="43"/>
      <c r="C1302" s="43"/>
    </row>
    <row r="1303" spans="1:3" s="88" customFormat="1" x14ac:dyDescent="0.2">
      <c r="A1303" s="43"/>
      <c r="B1303" s="43"/>
      <c r="C1303" s="43"/>
    </row>
    <row r="1304" spans="1:3" s="88" customFormat="1" x14ac:dyDescent="0.2">
      <c r="A1304" s="43"/>
      <c r="B1304" s="43"/>
      <c r="C1304" s="43"/>
    </row>
    <row r="1305" spans="1:3" s="88" customFormat="1" x14ac:dyDescent="0.2">
      <c r="A1305" s="43"/>
      <c r="B1305" s="43"/>
      <c r="C1305" s="43"/>
    </row>
    <row r="1306" spans="1:3" s="88" customFormat="1" x14ac:dyDescent="0.2">
      <c r="A1306" s="43"/>
      <c r="B1306" s="43"/>
      <c r="C1306" s="43"/>
    </row>
    <row r="1307" spans="1:3" s="88" customFormat="1" x14ac:dyDescent="0.2">
      <c r="A1307" s="43"/>
      <c r="B1307" s="43"/>
      <c r="C1307" s="43"/>
    </row>
    <row r="1308" spans="1:3" s="88" customFormat="1" x14ac:dyDescent="0.2">
      <c r="A1308" s="43"/>
      <c r="B1308" s="43"/>
      <c r="C1308" s="43"/>
    </row>
    <row r="1309" spans="1:3" s="88" customFormat="1" x14ac:dyDescent="0.2">
      <c r="A1309" s="43"/>
      <c r="B1309" s="43"/>
      <c r="C1309" s="43"/>
    </row>
    <row r="1310" spans="1:3" s="88" customFormat="1" x14ac:dyDescent="0.2">
      <c r="A1310" s="43"/>
      <c r="B1310" s="43"/>
      <c r="C1310" s="43"/>
    </row>
    <row r="1311" spans="1:3" s="88" customFormat="1" x14ac:dyDescent="0.2">
      <c r="A1311" s="43"/>
      <c r="B1311" s="43"/>
      <c r="C1311" s="43"/>
    </row>
    <row r="1312" spans="1:3" s="88" customFormat="1" x14ac:dyDescent="0.2">
      <c r="A1312" s="43"/>
      <c r="B1312" s="43"/>
      <c r="C1312" s="43"/>
    </row>
    <row r="1313" spans="1:3" s="88" customFormat="1" x14ac:dyDescent="0.2">
      <c r="A1313" s="43"/>
      <c r="B1313" s="43"/>
      <c r="C1313" s="43"/>
    </row>
    <row r="1314" spans="1:3" s="88" customFormat="1" x14ac:dyDescent="0.2">
      <c r="A1314" s="43"/>
      <c r="B1314" s="43"/>
      <c r="C1314" s="43"/>
    </row>
    <row r="1315" spans="1:3" s="88" customFormat="1" x14ac:dyDescent="0.2">
      <c r="A1315" s="43"/>
      <c r="B1315" s="43"/>
      <c r="C1315" s="43"/>
    </row>
    <row r="1316" spans="1:3" s="88" customFormat="1" x14ac:dyDescent="0.2">
      <c r="A1316" s="43"/>
      <c r="B1316" s="43"/>
      <c r="C1316" s="43"/>
    </row>
    <row r="1317" spans="1:3" s="88" customFormat="1" x14ac:dyDescent="0.2">
      <c r="A1317" s="43"/>
      <c r="B1317" s="43"/>
      <c r="C1317" s="43"/>
    </row>
    <row r="1318" spans="1:3" s="88" customFormat="1" x14ac:dyDescent="0.2">
      <c r="A1318" s="43"/>
      <c r="B1318" s="43"/>
      <c r="C1318" s="43"/>
    </row>
    <row r="1319" spans="1:3" s="88" customFormat="1" x14ac:dyDescent="0.2">
      <c r="A1319" s="43"/>
      <c r="B1319" s="43"/>
      <c r="C1319" s="43"/>
    </row>
    <row r="1320" spans="1:3" s="88" customFormat="1" x14ac:dyDescent="0.2">
      <c r="A1320" s="43"/>
      <c r="B1320" s="43"/>
      <c r="C1320" s="43"/>
    </row>
    <row r="1321" spans="1:3" s="88" customFormat="1" x14ac:dyDescent="0.2">
      <c r="A1321" s="43"/>
      <c r="B1321" s="43"/>
      <c r="C1321" s="43"/>
    </row>
    <row r="1322" spans="1:3" s="88" customFormat="1" x14ac:dyDescent="0.2">
      <c r="A1322" s="43"/>
      <c r="B1322" s="43"/>
      <c r="C1322" s="43"/>
    </row>
    <row r="1323" spans="1:3" s="88" customFormat="1" x14ac:dyDescent="0.2">
      <c r="A1323" s="43"/>
      <c r="B1323" s="43"/>
      <c r="C1323" s="43"/>
    </row>
    <row r="1324" spans="1:3" s="88" customFormat="1" x14ac:dyDescent="0.2">
      <c r="A1324" s="43"/>
      <c r="B1324" s="43"/>
      <c r="C1324" s="43"/>
    </row>
    <row r="1325" spans="1:3" s="88" customFormat="1" x14ac:dyDescent="0.2">
      <c r="A1325" s="43"/>
      <c r="B1325" s="43"/>
      <c r="C1325" s="43"/>
    </row>
    <row r="1326" spans="1:3" s="88" customFormat="1" x14ac:dyDescent="0.2">
      <c r="A1326" s="43"/>
      <c r="B1326" s="43"/>
      <c r="C1326" s="43"/>
    </row>
    <row r="1327" spans="1:3" s="88" customFormat="1" x14ac:dyDescent="0.2">
      <c r="A1327" s="43"/>
      <c r="B1327" s="43"/>
      <c r="C1327" s="43"/>
    </row>
    <row r="1328" spans="1:3" s="88" customFormat="1" x14ac:dyDescent="0.2">
      <c r="A1328" s="43"/>
      <c r="B1328" s="43"/>
      <c r="C1328" s="43"/>
    </row>
    <row r="1329" spans="1:3" s="88" customFormat="1" x14ac:dyDescent="0.2">
      <c r="A1329" s="43"/>
      <c r="B1329" s="43"/>
      <c r="C1329" s="43"/>
    </row>
    <row r="1330" spans="1:3" s="88" customFormat="1" x14ac:dyDescent="0.2">
      <c r="A1330" s="43"/>
      <c r="B1330" s="43"/>
      <c r="C1330" s="43"/>
    </row>
    <row r="1331" spans="1:3" s="88" customFormat="1" x14ac:dyDescent="0.2">
      <c r="A1331" s="43"/>
      <c r="B1331" s="43"/>
      <c r="C1331" s="43"/>
    </row>
    <row r="1332" spans="1:3" s="88" customFormat="1" x14ac:dyDescent="0.2">
      <c r="A1332" s="43"/>
      <c r="B1332" s="43"/>
      <c r="C1332" s="43"/>
    </row>
    <row r="1333" spans="1:3" s="88" customFormat="1" x14ac:dyDescent="0.2">
      <c r="A1333" s="43"/>
      <c r="B1333" s="43"/>
      <c r="C1333" s="43"/>
    </row>
    <row r="1334" spans="1:3" s="88" customFormat="1" x14ac:dyDescent="0.2">
      <c r="A1334" s="43"/>
      <c r="B1334" s="43"/>
      <c r="C1334" s="43"/>
    </row>
    <row r="1335" spans="1:3" s="88" customFormat="1" x14ac:dyDescent="0.2">
      <c r="A1335" s="43"/>
      <c r="B1335" s="43"/>
      <c r="C1335" s="43"/>
    </row>
    <row r="1336" spans="1:3" s="88" customFormat="1" x14ac:dyDescent="0.2">
      <c r="A1336" s="43"/>
      <c r="B1336" s="43"/>
      <c r="C1336" s="43"/>
    </row>
    <row r="1337" spans="1:3" s="88" customFormat="1" x14ac:dyDescent="0.2">
      <c r="A1337" s="43"/>
      <c r="B1337" s="43"/>
      <c r="C1337" s="43"/>
    </row>
    <row r="1338" spans="1:3" s="88" customFormat="1" x14ac:dyDescent="0.2">
      <c r="A1338" s="43"/>
      <c r="B1338" s="43"/>
      <c r="C1338" s="43"/>
    </row>
    <row r="1339" spans="1:3" s="88" customFormat="1" x14ac:dyDescent="0.2">
      <c r="A1339" s="43"/>
      <c r="B1339" s="43"/>
      <c r="C1339" s="43"/>
    </row>
    <row r="1340" spans="1:3" s="88" customFormat="1" x14ac:dyDescent="0.2">
      <c r="A1340" s="43"/>
      <c r="B1340" s="43"/>
      <c r="C1340" s="43"/>
    </row>
    <row r="1341" spans="1:3" s="88" customFormat="1" x14ac:dyDescent="0.2">
      <c r="A1341" s="43"/>
      <c r="B1341" s="43"/>
      <c r="C1341" s="43"/>
    </row>
    <row r="1342" spans="1:3" s="88" customFormat="1" x14ac:dyDescent="0.2">
      <c r="A1342" s="43"/>
      <c r="B1342" s="43"/>
      <c r="C1342" s="43"/>
    </row>
    <row r="1343" spans="1:3" s="88" customFormat="1" x14ac:dyDescent="0.2">
      <c r="A1343" s="43"/>
      <c r="B1343" s="43"/>
      <c r="C1343" s="43"/>
    </row>
    <row r="1344" spans="1:3" s="88" customFormat="1" x14ac:dyDescent="0.2">
      <c r="A1344" s="43"/>
      <c r="B1344" s="43"/>
      <c r="C1344" s="43"/>
    </row>
    <row r="1345" spans="1:3" s="88" customFormat="1" x14ac:dyDescent="0.2">
      <c r="A1345" s="43"/>
      <c r="B1345" s="43"/>
      <c r="C1345" s="43"/>
    </row>
    <row r="1346" spans="1:3" s="88" customFormat="1" x14ac:dyDescent="0.2">
      <c r="A1346" s="43"/>
      <c r="B1346" s="43"/>
      <c r="C1346" s="43"/>
    </row>
    <row r="1347" spans="1:3" s="88" customFormat="1" x14ac:dyDescent="0.2">
      <c r="A1347" s="43"/>
      <c r="B1347" s="43"/>
      <c r="C1347" s="43"/>
    </row>
    <row r="1348" spans="1:3" s="88" customFormat="1" x14ac:dyDescent="0.2">
      <c r="A1348" s="43"/>
      <c r="B1348" s="43"/>
      <c r="C1348" s="43"/>
    </row>
    <row r="1349" spans="1:3" s="88" customFormat="1" x14ac:dyDescent="0.2">
      <c r="A1349" s="43"/>
      <c r="B1349" s="43"/>
      <c r="C1349" s="43"/>
    </row>
    <row r="1350" spans="1:3" s="88" customFormat="1" x14ac:dyDescent="0.2">
      <c r="A1350" s="43"/>
      <c r="B1350" s="43"/>
      <c r="C1350" s="43"/>
    </row>
    <row r="1351" spans="1:3" s="88" customFormat="1" x14ac:dyDescent="0.2">
      <c r="A1351" s="43"/>
      <c r="B1351" s="43"/>
      <c r="C1351" s="43"/>
    </row>
    <row r="1352" spans="1:3" s="88" customFormat="1" x14ac:dyDescent="0.2">
      <c r="A1352" s="43"/>
      <c r="B1352" s="43"/>
      <c r="C1352" s="43"/>
    </row>
    <row r="1353" spans="1:3" s="88" customFormat="1" x14ac:dyDescent="0.2">
      <c r="A1353" s="43"/>
      <c r="B1353" s="43"/>
      <c r="C1353" s="43"/>
    </row>
    <row r="1354" spans="1:3" s="88" customFormat="1" x14ac:dyDescent="0.2">
      <c r="A1354" s="43"/>
      <c r="B1354" s="43"/>
      <c r="C1354" s="43"/>
    </row>
    <row r="1355" spans="1:3" s="88" customFormat="1" x14ac:dyDescent="0.2">
      <c r="A1355" s="43"/>
      <c r="B1355" s="43"/>
      <c r="C1355" s="43"/>
    </row>
    <row r="1356" spans="1:3" s="88" customFormat="1" x14ac:dyDescent="0.2">
      <c r="A1356" s="43"/>
      <c r="B1356" s="43"/>
      <c r="C1356" s="43"/>
    </row>
    <row r="1357" spans="1:3" s="88" customFormat="1" x14ac:dyDescent="0.2">
      <c r="A1357" s="43"/>
      <c r="B1357" s="43"/>
      <c r="C1357" s="43"/>
    </row>
    <row r="1358" spans="1:3" s="88" customFormat="1" x14ac:dyDescent="0.2">
      <c r="A1358" s="43"/>
      <c r="B1358" s="43"/>
      <c r="C1358" s="43"/>
    </row>
    <row r="1359" spans="1:3" s="88" customFormat="1" x14ac:dyDescent="0.2">
      <c r="A1359" s="43"/>
      <c r="B1359" s="43"/>
      <c r="C1359" s="43"/>
    </row>
    <row r="1360" spans="1:3" s="88" customFormat="1" x14ac:dyDescent="0.2">
      <c r="A1360" s="43"/>
      <c r="B1360" s="43"/>
      <c r="C1360" s="43"/>
    </row>
    <row r="1361" spans="1:3" s="88" customFormat="1" x14ac:dyDescent="0.2">
      <c r="A1361" s="43"/>
      <c r="B1361" s="43"/>
      <c r="C1361" s="43"/>
    </row>
    <row r="1362" spans="1:3" s="88" customFormat="1" x14ac:dyDescent="0.2">
      <c r="A1362" s="43"/>
      <c r="B1362" s="43"/>
      <c r="C1362" s="43"/>
    </row>
    <row r="1363" spans="1:3" s="88" customFormat="1" x14ac:dyDescent="0.2">
      <c r="A1363" s="43"/>
      <c r="B1363" s="43"/>
      <c r="C1363" s="43"/>
    </row>
    <row r="1364" spans="1:3" s="88" customFormat="1" x14ac:dyDescent="0.2">
      <c r="A1364" s="43"/>
      <c r="B1364" s="43"/>
      <c r="C1364" s="43"/>
    </row>
    <row r="1365" spans="1:3" s="88" customFormat="1" x14ac:dyDescent="0.2">
      <c r="A1365" s="43"/>
      <c r="B1365" s="43"/>
      <c r="C1365" s="43"/>
    </row>
    <row r="1366" spans="1:3" s="88" customFormat="1" x14ac:dyDescent="0.2">
      <c r="A1366" s="43"/>
      <c r="B1366" s="43"/>
      <c r="C1366" s="43"/>
    </row>
    <row r="1367" spans="1:3" s="88" customFormat="1" x14ac:dyDescent="0.2">
      <c r="A1367" s="43"/>
      <c r="B1367" s="43"/>
      <c r="C1367" s="43"/>
    </row>
    <row r="1368" spans="1:3" s="88" customFormat="1" x14ac:dyDescent="0.2">
      <c r="A1368" s="43"/>
      <c r="B1368" s="43"/>
      <c r="C1368" s="43"/>
    </row>
    <row r="1369" spans="1:3" s="88" customFormat="1" x14ac:dyDescent="0.2">
      <c r="A1369" s="43"/>
      <c r="B1369" s="43"/>
      <c r="C1369" s="43"/>
    </row>
    <row r="1370" spans="1:3" s="88" customFormat="1" x14ac:dyDescent="0.2">
      <c r="A1370" s="43"/>
      <c r="B1370" s="43"/>
      <c r="C1370" s="43"/>
    </row>
    <row r="1371" spans="1:3" s="88" customFormat="1" x14ac:dyDescent="0.2">
      <c r="A1371" s="43"/>
      <c r="B1371" s="43"/>
      <c r="C1371" s="43"/>
    </row>
    <row r="1372" spans="1:3" s="88" customFormat="1" x14ac:dyDescent="0.2">
      <c r="A1372" s="43"/>
      <c r="B1372" s="43"/>
      <c r="C1372" s="43"/>
    </row>
    <row r="1373" spans="1:3" s="88" customFormat="1" x14ac:dyDescent="0.2">
      <c r="A1373" s="43"/>
      <c r="B1373" s="43"/>
      <c r="C1373" s="43"/>
    </row>
    <row r="1374" spans="1:3" s="88" customFormat="1" x14ac:dyDescent="0.2">
      <c r="A1374" s="43"/>
      <c r="B1374" s="43"/>
      <c r="C1374" s="43"/>
    </row>
    <row r="1375" spans="1:3" s="88" customFormat="1" x14ac:dyDescent="0.2">
      <c r="A1375" s="43"/>
      <c r="B1375" s="43"/>
      <c r="C1375" s="43"/>
    </row>
    <row r="1376" spans="1:3" s="88" customFormat="1" x14ac:dyDescent="0.2">
      <c r="A1376" s="43"/>
      <c r="B1376" s="43"/>
      <c r="C1376" s="43"/>
    </row>
    <row r="1377" spans="1:3" s="88" customFormat="1" x14ac:dyDescent="0.2">
      <c r="A1377" s="43"/>
      <c r="B1377" s="43"/>
      <c r="C1377" s="43"/>
    </row>
    <row r="1378" spans="1:3" s="88" customFormat="1" x14ac:dyDescent="0.2">
      <c r="A1378" s="43"/>
      <c r="B1378" s="43"/>
      <c r="C1378" s="43"/>
    </row>
    <row r="1379" spans="1:3" s="88" customFormat="1" x14ac:dyDescent="0.2">
      <c r="A1379" s="43"/>
      <c r="B1379" s="43"/>
      <c r="C1379" s="43"/>
    </row>
    <row r="1380" spans="1:3" s="88" customFormat="1" x14ac:dyDescent="0.2">
      <c r="A1380" s="43"/>
      <c r="B1380" s="43"/>
      <c r="C1380" s="43"/>
    </row>
    <row r="1381" spans="1:3" s="88" customFormat="1" x14ac:dyDescent="0.2">
      <c r="A1381" s="43"/>
      <c r="B1381" s="43"/>
      <c r="C1381" s="43"/>
    </row>
    <row r="1382" spans="1:3" s="88" customFormat="1" x14ac:dyDescent="0.2">
      <c r="A1382" s="43"/>
      <c r="B1382" s="43"/>
      <c r="C1382" s="43"/>
    </row>
    <row r="1383" spans="1:3" s="88" customFormat="1" x14ac:dyDescent="0.2">
      <c r="A1383" s="43"/>
      <c r="B1383" s="43"/>
      <c r="C1383" s="43"/>
    </row>
    <row r="1384" spans="1:3" s="88" customFormat="1" x14ac:dyDescent="0.2">
      <c r="A1384" s="43"/>
      <c r="B1384" s="43"/>
      <c r="C1384" s="43"/>
    </row>
    <row r="1385" spans="1:3" s="88" customFormat="1" x14ac:dyDescent="0.2">
      <c r="A1385" s="43"/>
      <c r="B1385" s="43"/>
      <c r="C1385" s="43"/>
    </row>
    <row r="1386" spans="1:3" s="88" customFormat="1" x14ac:dyDescent="0.2">
      <c r="A1386" s="43"/>
      <c r="B1386" s="43"/>
      <c r="C1386" s="43"/>
    </row>
    <row r="1387" spans="1:3" s="88" customFormat="1" x14ac:dyDescent="0.2">
      <c r="A1387" s="43"/>
      <c r="B1387" s="43"/>
      <c r="C1387" s="43"/>
    </row>
    <row r="1388" spans="1:3" s="88" customFormat="1" x14ac:dyDescent="0.2">
      <c r="A1388" s="43"/>
      <c r="B1388" s="43"/>
      <c r="C1388" s="43"/>
    </row>
    <row r="1389" spans="1:3" s="88" customFormat="1" x14ac:dyDescent="0.2">
      <c r="A1389" s="43"/>
      <c r="B1389" s="43"/>
      <c r="C1389" s="43"/>
    </row>
    <row r="1390" spans="1:3" s="88" customFormat="1" x14ac:dyDescent="0.2">
      <c r="A1390" s="43"/>
      <c r="B1390" s="43"/>
      <c r="C1390" s="43"/>
    </row>
    <row r="1391" spans="1:3" s="88" customFormat="1" x14ac:dyDescent="0.2">
      <c r="A1391" s="43"/>
      <c r="B1391" s="43"/>
      <c r="C1391" s="43"/>
    </row>
    <row r="1392" spans="1:3" s="88" customFormat="1" x14ac:dyDescent="0.2">
      <c r="A1392" s="43"/>
      <c r="B1392" s="43"/>
      <c r="C1392" s="43"/>
    </row>
    <row r="1393" spans="1:3" s="88" customFormat="1" x14ac:dyDescent="0.2">
      <c r="A1393" s="43"/>
      <c r="B1393" s="43"/>
      <c r="C1393" s="43"/>
    </row>
    <row r="1394" spans="1:3" s="88" customFormat="1" x14ac:dyDescent="0.2">
      <c r="A1394" s="43"/>
      <c r="B1394" s="43"/>
      <c r="C1394" s="43"/>
    </row>
    <row r="1395" spans="1:3" s="88" customFormat="1" x14ac:dyDescent="0.2">
      <c r="A1395" s="43"/>
      <c r="B1395" s="43"/>
      <c r="C1395" s="43"/>
    </row>
    <row r="1396" spans="1:3" s="88" customFormat="1" x14ac:dyDescent="0.2">
      <c r="A1396" s="43"/>
      <c r="B1396" s="43"/>
      <c r="C1396" s="43"/>
    </row>
    <row r="1397" spans="1:3" s="88" customFormat="1" x14ac:dyDescent="0.2">
      <c r="A1397" s="43"/>
      <c r="B1397" s="43"/>
      <c r="C1397" s="43"/>
    </row>
    <row r="1398" spans="1:3" s="88" customFormat="1" x14ac:dyDescent="0.2">
      <c r="A1398" s="43"/>
      <c r="B1398" s="43"/>
      <c r="C1398" s="43"/>
    </row>
    <row r="1399" spans="1:3" s="88" customFormat="1" x14ac:dyDescent="0.2">
      <c r="A1399" s="43"/>
      <c r="B1399" s="43"/>
      <c r="C1399" s="43"/>
    </row>
    <row r="1400" spans="1:3" s="88" customFormat="1" x14ac:dyDescent="0.2">
      <c r="A1400" s="43"/>
      <c r="B1400" s="43"/>
      <c r="C1400" s="43"/>
    </row>
    <row r="1401" spans="1:3" s="88" customFormat="1" x14ac:dyDescent="0.2">
      <c r="A1401" s="43"/>
      <c r="B1401" s="43"/>
      <c r="C1401" s="43"/>
    </row>
    <row r="1402" spans="1:3" s="88" customFormat="1" x14ac:dyDescent="0.2">
      <c r="A1402" s="43"/>
      <c r="B1402" s="43"/>
      <c r="C1402" s="43"/>
    </row>
    <row r="1403" spans="1:3" s="88" customFormat="1" x14ac:dyDescent="0.2">
      <c r="A1403" s="43"/>
      <c r="B1403" s="43"/>
      <c r="C1403" s="43"/>
    </row>
    <row r="1404" spans="1:3" s="88" customFormat="1" x14ac:dyDescent="0.2">
      <c r="A1404" s="43"/>
      <c r="B1404" s="43"/>
      <c r="C1404" s="43"/>
    </row>
    <row r="1405" spans="1:3" s="88" customFormat="1" x14ac:dyDescent="0.2">
      <c r="A1405" s="43"/>
      <c r="B1405" s="43"/>
      <c r="C1405" s="43"/>
    </row>
    <row r="1406" spans="1:3" s="88" customFormat="1" x14ac:dyDescent="0.2">
      <c r="A1406" s="43"/>
      <c r="B1406" s="43"/>
      <c r="C1406" s="43"/>
    </row>
    <row r="1407" spans="1:3" s="88" customFormat="1" x14ac:dyDescent="0.2">
      <c r="A1407" s="43"/>
      <c r="B1407" s="43"/>
      <c r="C1407" s="43"/>
    </row>
    <row r="1408" spans="1:3" s="88" customFormat="1" x14ac:dyDescent="0.2">
      <c r="A1408" s="43"/>
      <c r="B1408" s="43"/>
      <c r="C1408" s="43"/>
    </row>
    <row r="1409" spans="1:3" s="88" customFormat="1" x14ac:dyDescent="0.2">
      <c r="A1409" s="43"/>
      <c r="B1409" s="43"/>
      <c r="C1409" s="43"/>
    </row>
    <row r="1410" spans="1:3" s="88" customFormat="1" x14ac:dyDescent="0.2">
      <c r="A1410" s="43"/>
      <c r="B1410" s="43"/>
      <c r="C1410" s="43"/>
    </row>
    <row r="1411" spans="1:3" s="88" customFormat="1" x14ac:dyDescent="0.2">
      <c r="A1411" s="43"/>
      <c r="B1411" s="43"/>
      <c r="C1411" s="43"/>
    </row>
    <row r="1412" spans="1:3" s="88" customFormat="1" x14ac:dyDescent="0.2">
      <c r="A1412" s="43"/>
      <c r="B1412" s="43"/>
      <c r="C1412" s="43"/>
    </row>
    <row r="1413" spans="1:3" s="88" customFormat="1" x14ac:dyDescent="0.2">
      <c r="A1413" s="43"/>
      <c r="B1413" s="43"/>
      <c r="C1413" s="43"/>
    </row>
    <row r="1414" spans="1:3" s="88" customFormat="1" x14ac:dyDescent="0.2">
      <c r="A1414" s="43"/>
      <c r="B1414" s="43"/>
      <c r="C1414" s="43"/>
    </row>
    <row r="1415" spans="1:3" s="88" customFormat="1" x14ac:dyDescent="0.2">
      <c r="A1415" s="43"/>
      <c r="B1415" s="43"/>
      <c r="C1415" s="43"/>
    </row>
    <row r="1416" spans="1:3" s="88" customFormat="1" x14ac:dyDescent="0.2">
      <c r="A1416" s="43"/>
      <c r="B1416" s="43"/>
      <c r="C1416" s="43"/>
    </row>
    <row r="1417" spans="1:3" s="88" customFormat="1" x14ac:dyDescent="0.2">
      <c r="A1417" s="43"/>
      <c r="B1417" s="43"/>
      <c r="C1417" s="43"/>
    </row>
    <row r="1418" spans="1:3" s="88" customFormat="1" x14ac:dyDescent="0.2">
      <c r="A1418" s="43"/>
      <c r="B1418" s="43"/>
      <c r="C1418" s="43"/>
    </row>
    <row r="1419" spans="1:3" s="88" customFormat="1" x14ac:dyDescent="0.2">
      <c r="A1419" s="43"/>
      <c r="B1419" s="43"/>
      <c r="C1419" s="43"/>
    </row>
    <row r="1420" spans="1:3" s="88" customFormat="1" x14ac:dyDescent="0.2">
      <c r="A1420" s="43"/>
      <c r="B1420" s="43"/>
      <c r="C1420" s="43"/>
    </row>
    <row r="1421" spans="1:3" s="88" customFormat="1" x14ac:dyDescent="0.2">
      <c r="A1421" s="43"/>
      <c r="B1421" s="43"/>
      <c r="C1421" s="43"/>
    </row>
    <row r="1422" spans="1:3" s="88" customFormat="1" x14ac:dyDescent="0.2">
      <c r="A1422" s="43"/>
      <c r="B1422" s="43"/>
      <c r="C1422" s="43"/>
    </row>
    <row r="1423" spans="1:3" s="88" customFormat="1" x14ac:dyDescent="0.2">
      <c r="A1423" s="43"/>
      <c r="B1423" s="43"/>
      <c r="C1423" s="43"/>
    </row>
    <row r="1424" spans="1:3" s="88" customFormat="1" x14ac:dyDescent="0.2">
      <c r="A1424" s="43"/>
      <c r="B1424" s="43"/>
      <c r="C1424" s="43"/>
    </row>
    <row r="1425" spans="1:3" s="88" customFormat="1" x14ac:dyDescent="0.2">
      <c r="A1425" s="43"/>
      <c r="B1425" s="43"/>
      <c r="C1425" s="43"/>
    </row>
    <row r="1426" spans="1:3" s="88" customFormat="1" x14ac:dyDescent="0.2">
      <c r="A1426" s="43"/>
      <c r="B1426" s="43"/>
      <c r="C1426" s="43"/>
    </row>
    <row r="1427" spans="1:3" s="88" customFormat="1" x14ac:dyDescent="0.2">
      <c r="A1427" s="43"/>
      <c r="B1427" s="43"/>
      <c r="C1427" s="43"/>
    </row>
    <row r="1428" spans="1:3" s="88" customFormat="1" x14ac:dyDescent="0.2">
      <c r="A1428" s="43"/>
      <c r="B1428" s="43"/>
      <c r="C1428" s="43"/>
    </row>
    <row r="1429" spans="1:3" s="88" customFormat="1" x14ac:dyDescent="0.2">
      <c r="A1429" s="43"/>
      <c r="B1429" s="43"/>
      <c r="C1429" s="43"/>
    </row>
    <row r="1430" spans="1:3" s="88" customFormat="1" x14ac:dyDescent="0.2">
      <c r="A1430" s="43"/>
      <c r="B1430" s="43"/>
      <c r="C1430" s="43"/>
    </row>
    <row r="1431" spans="1:3" s="88" customFormat="1" x14ac:dyDescent="0.2">
      <c r="A1431" s="43"/>
      <c r="B1431" s="43"/>
      <c r="C1431" s="43"/>
    </row>
    <row r="1432" spans="1:3" s="88" customFormat="1" x14ac:dyDescent="0.2">
      <c r="A1432" s="43"/>
      <c r="B1432" s="43"/>
      <c r="C1432" s="43"/>
    </row>
    <row r="1433" spans="1:3" s="88" customFormat="1" x14ac:dyDescent="0.2">
      <c r="A1433" s="43"/>
      <c r="B1433" s="43"/>
      <c r="C1433" s="43"/>
    </row>
    <row r="1434" spans="1:3" s="88" customFormat="1" x14ac:dyDescent="0.2">
      <c r="A1434" s="43"/>
      <c r="B1434" s="43"/>
      <c r="C1434" s="43"/>
    </row>
    <row r="1435" spans="1:3" s="88" customFormat="1" x14ac:dyDescent="0.2">
      <c r="A1435" s="43"/>
      <c r="B1435" s="43"/>
      <c r="C1435" s="43"/>
    </row>
    <row r="1436" spans="1:3" s="88" customFormat="1" x14ac:dyDescent="0.2">
      <c r="A1436" s="43"/>
      <c r="B1436" s="43"/>
      <c r="C1436" s="43"/>
    </row>
    <row r="1437" spans="1:3" s="88" customFormat="1" x14ac:dyDescent="0.2">
      <c r="A1437" s="43"/>
      <c r="B1437" s="43"/>
      <c r="C1437" s="43"/>
    </row>
    <row r="1438" spans="1:3" s="88" customFormat="1" x14ac:dyDescent="0.2">
      <c r="A1438" s="43"/>
      <c r="B1438" s="43"/>
      <c r="C1438" s="43"/>
    </row>
    <row r="1439" spans="1:3" s="88" customFormat="1" x14ac:dyDescent="0.2">
      <c r="A1439" s="43"/>
      <c r="B1439" s="43"/>
      <c r="C1439" s="43"/>
    </row>
    <row r="1440" spans="1:3" s="88" customFormat="1" x14ac:dyDescent="0.2">
      <c r="A1440" s="43"/>
      <c r="B1440" s="43"/>
      <c r="C1440" s="43"/>
    </row>
    <row r="1441" spans="1:3" s="88" customFormat="1" x14ac:dyDescent="0.2">
      <c r="A1441" s="43"/>
      <c r="B1441" s="43"/>
      <c r="C1441" s="43"/>
    </row>
    <row r="1442" spans="1:3" s="88" customFormat="1" x14ac:dyDescent="0.2">
      <c r="A1442" s="43"/>
      <c r="B1442" s="43"/>
      <c r="C1442" s="43"/>
    </row>
    <row r="1443" spans="1:3" s="88" customFormat="1" x14ac:dyDescent="0.2">
      <c r="A1443" s="43"/>
      <c r="B1443" s="43"/>
      <c r="C1443" s="43"/>
    </row>
    <row r="1444" spans="1:3" s="88" customFormat="1" x14ac:dyDescent="0.2">
      <c r="A1444" s="43"/>
      <c r="B1444" s="43"/>
      <c r="C1444" s="43"/>
    </row>
    <row r="1445" spans="1:3" s="88" customFormat="1" x14ac:dyDescent="0.2">
      <c r="A1445" s="43"/>
      <c r="B1445" s="43"/>
      <c r="C1445" s="43"/>
    </row>
    <row r="1446" spans="1:3" s="88" customFormat="1" x14ac:dyDescent="0.2">
      <c r="A1446" s="43"/>
      <c r="B1446" s="43"/>
      <c r="C1446" s="43"/>
    </row>
    <row r="1447" spans="1:3" s="88" customFormat="1" x14ac:dyDescent="0.2">
      <c r="A1447" s="43"/>
      <c r="B1447" s="43"/>
      <c r="C1447" s="43"/>
    </row>
    <row r="1448" spans="1:3" s="88" customFormat="1" x14ac:dyDescent="0.2">
      <c r="A1448" s="43"/>
      <c r="B1448" s="43"/>
      <c r="C1448" s="43"/>
    </row>
    <row r="1449" spans="1:3" s="88" customFormat="1" x14ac:dyDescent="0.2">
      <c r="A1449" s="43"/>
      <c r="B1449" s="43"/>
      <c r="C1449" s="43"/>
    </row>
    <row r="1450" spans="1:3" s="88" customFormat="1" x14ac:dyDescent="0.2">
      <c r="A1450" s="43"/>
      <c r="B1450" s="43"/>
      <c r="C1450" s="43"/>
    </row>
    <row r="1451" spans="1:3" s="88" customFormat="1" x14ac:dyDescent="0.2">
      <c r="A1451" s="43"/>
      <c r="B1451" s="43"/>
      <c r="C1451" s="43"/>
    </row>
    <row r="1452" spans="1:3" s="88" customFormat="1" x14ac:dyDescent="0.2">
      <c r="A1452" s="43"/>
      <c r="B1452" s="43"/>
      <c r="C1452" s="43"/>
    </row>
    <row r="1453" spans="1:3" s="88" customFormat="1" x14ac:dyDescent="0.2">
      <c r="A1453" s="43"/>
      <c r="B1453" s="43"/>
      <c r="C1453" s="43"/>
    </row>
    <row r="1454" spans="1:3" s="88" customFormat="1" x14ac:dyDescent="0.2">
      <c r="A1454" s="43"/>
      <c r="B1454" s="43"/>
      <c r="C1454" s="43"/>
    </row>
    <row r="1455" spans="1:3" s="88" customFormat="1" x14ac:dyDescent="0.2">
      <c r="A1455" s="43"/>
      <c r="B1455" s="43"/>
      <c r="C1455" s="43"/>
    </row>
    <row r="1456" spans="1:3" s="88" customFormat="1" x14ac:dyDescent="0.2">
      <c r="A1456" s="43"/>
      <c r="B1456" s="43"/>
      <c r="C1456" s="43"/>
    </row>
    <row r="1457" spans="1:3" s="88" customFormat="1" x14ac:dyDescent="0.2">
      <c r="A1457" s="43"/>
      <c r="B1457" s="43"/>
      <c r="C1457" s="43"/>
    </row>
    <row r="1458" spans="1:3" s="88" customFormat="1" x14ac:dyDescent="0.2">
      <c r="A1458" s="43"/>
      <c r="B1458" s="43"/>
      <c r="C1458" s="43"/>
    </row>
    <row r="1459" spans="1:3" s="88" customFormat="1" x14ac:dyDescent="0.2">
      <c r="A1459" s="43"/>
      <c r="B1459" s="43"/>
      <c r="C1459" s="43"/>
    </row>
    <row r="1460" spans="1:3" s="88" customFormat="1" x14ac:dyDescent="0.2">
      <c r="A1460" s="43"/>
      <c r="B1460" s="43"/>
      <c r="C1460" s="43"/>
    </row>
    <row r="1461" spans="1:3" s="88" customFormat="1" x14ac:dyDescent="0.2">
      <c r="A1461" s="43"/>
      <c r="B1461" s="43"/>
      <c r="C1461" s="43"/>
    </row>
    <row r="1462" spans="1:3" s="88" customFormat="1" x14ac:dyDescent="0.2">
      <c r="A1462" s="43"/>
      <c r="B1462" s="43"/>
      <c r="C1462" s="43"/>
    </row>
    <row r="1463" spans="1:3" s="88" customFormat="1" x14ac:dyDescent="0.2">
      <c r="A1463" s="43"/>
      <c r="B1463" s="43"/>
      <c r="C1463" s="43"/>
    </row>
    <row r="1464" spans="1:3" s="88" customFormat="1" x14ac:dyDescent="0.2">
      <c r="A1464" s="43"/>
      <c r="B1464" s="43"/>
      <c r="C1464" s="43"/>
    </row>
    <row r="1465" spans="1:3" s="88" customFormat="1" x14ac:dyDescent="0.2">
      <c r="A1465" s="43"/>
      <c r="B1465" s="43"/>
      <c r="C1465" s="43"/>
    </row>
    <row r="1466" spans="1:3" s="88" customFormat="1" x14ac:dyDescent="0.2">
      <c r="A1466" s="43"/>
      <c r="B1466" s="43"/>
      <c r="C1466" s="43"/>
    </row>
    <row r="1467" spans="1:3" s="88" customFormat="1" x14ac:dyDescent="0.2">
      <c r="A1467" s="43"/>
      <c r="B1467" s="43"/>
      <c r="C1467" s="43"/>
    </row>
    <row r="1468" spans="1:3" s="88" customFormat="1" x14ac:dyDescent="0.2">
      <c r="A1468" s="43"/>
      <c r="B1468" s="43"/>
      <c r="C1468" s="43"/>
    </row>
    <row r="1469" spans="1:3" s="88" customFormat="1" x14ac:dyDescent="0.2">
      <c r="A1469" s="43"/>
      <c r="B1469" s="43"/>
      <c r="C1469" s="43"/>
    </row>
    <row r="1470" spans="1:3" s="88" customFormat="1" x14ac:dyDescent="0.2">
      <c r="A1470" s="43"/>
      <c r="B1470" s="43"/>
      <c r="C1470" s="43"/>
    </row>
    <row r="1471" spans="1:3" s="88" customFormat="1" x14ac:dyDescent="0.2">
      <c r="A1471" s="43"/>
      <c r="B1471" s="43"/>
      <c r="C1471" s="43"/>
    </row>
    <row r="1472" spans="1:3" s="88" customFormat="1" x14ac:dyDescent="0.2">
      <c r="A1472" s="43"/>
      <c r="B1472" s="43"/>
      <c r="C1472" s="43"/>
    </row>
    <row r="1473" spans="1:3" s="88" customFormat="1" x14ac:dyDescent="0.2">
      <c r="A1473" s="43"/>
      <c r="B1473" s="43"/>
      <c r="C1473" s="43"/>
    </row>
    <row r="1474" spans="1:3" s="88" customFormat="1" x14ac:dyDescent="0.2">
      <c r="A1474" s="43"/>
      <c r="B1474" s="43"/>
      <c r="C1474" s="43"/>
    </row>
    <row r="1475" spans="1:3" s="88" customFormat="1" x14ac:dyDescent="0.2">
      <c r="A1475" s="43"/>
      <c r="B1475" s="43"/>
      <c r="C1475" s="43"/>
    </row>
    <row r="1476" spans="1:3" s="88" customFormat="1" x14ac:dyDescent="0.2">
      <c r="A1476" s="43"/>
      <c r="B1476" s="43"/>
      <c r="C1476" s="43"/>
    </row>
    <row r="1477" spans="1:3" s="88" customFormat="1" x14ac:dyDescent="0.2">
      <c r="A1477" s="43"/>
      <c r="B1477" s="43"/>
      <c r="C1477" s="43"/>
    </row>
    <row r="1478" spans="1:3" s="88" customFormat="1" x14ac:dyDescent="0.2">
      <c r="A1478" s="43"/>
      <c r="B1478" s="43"/>
      <c r="C1478" s="43"/>
    </row>
    <row r="1479" spans="1:3" s="88" customFormat="1" x14ac:dyDescent="0.2">
      <c r="A1479" s="43"/>
      <c r="B1479" s="43"/>
      <c r="C1479" s="43"/>
    </row>
    <row r="1480" spans="1:3" s="88" customFormat="1" x14ac:dyDescent="0.2">
      <c r="A1480" s="43"/>
      <c r="B1480" s="43"/>
      <c r="C1480" s="43"/>
    </row>
    <row r="1481" spans="1:3" s="88" customFormat="1" x14ac:dyDescent="0.2">
      <c r="A1481" s="43"/>
      <c r="B1481" s="43"/>
      <c r="C1481" s="43"/>
    </row>
    <row r="1482" spans="1:3" s="88" customFormat="1" x14ac:dyDescent="0.2">
      <c r="A1482" s="43"/>
      <c r="B1482" s="43"/>
      <c r="C1482" s="43"/>
    </row>
    <row r="1483" spans="1:3" s="88" customFormat="1" x14ac:dyDescent="0.2">
      <c r="A1483" s="43"/>
      <c r="B1483" s="43"/>
      <c r="C1483" s="43"/>
    </row>
    <row r="1484" spans="1:3" s="88" customFormat="1" x14ac:dyDescent="0.2">
      <c r="A1484" s="43"/>
      <c r="B1484" s="43"/>
      <c r="C1484" s="43"/>
    </row>
    <row r="1485" spans="1:3" s="88" customFormat="1" x14ac:dyDescent="0.2">
      <c r="A1485" s="43"/>
      <c r="B1485" s="43"/>
      <c r="C1485" s="43"/>
    </row>
    <row r="1486" spans="1:3" s="88" customFormat="1" x14ac:dyDescent="0.2">
      <c r="A1486" s="43"/>
      <c r="B1486" s="43"/>
      <c r="C1486" s="43"/>
    </row>
    <row r="1487" spans="1:3" s="88" customFormat="1" x14ac:dyDescent="0.2">
      <c r="A1487" s="43"/>
      <c r="B1487" s="43"/>
      <c r="C1487" s="43"/>
    </row>
    <row r="1488" spans="1:3" s="88" customFormat="1" x14ac:dyDescent="0.2">
      <c r="A1488" s="43"/>
      <c r="B1488" s="43"/>
      <c r="C1488" s="43"/>
    </row>
    <row r="1489" spans="1:3" s="88" customFormat="1" x14ac:dyDescent="0.2">
      <c r="A1489" s="43"/>
      <c r="B1489" s="43"/>
      <c r="C1489" s="43"/>
    </row>
    <row r="1490" spans="1:3" s="88" customFormat="1" x14ac:dyDescent="0.2">
      <c r="A1490" s="43"/>
      <c r="B1490" s="43"/>
      <c r="C1490" s="43"/>
    </row>
    <row r="1491" spans="1:3" s="88" customFormat="1" x14ac:dyDescent="0.2">
      <c r="A1491" s="43"/>
      <c r="B1491" s="43"/>
      <c r="C1491" s="43"/>
    </row>
    <row r="1492" spans="1:3" s="88" customFormat="1" x14ac:dyDescent="0.2">
      <c r="A1492" s="43"/>
      <c r="B1492" s="43"/>
      <c r="C1492" s="43"/>
    </row>
    <row r="1493" spans="1:3" s="88" customFormat="1" x14ac:dyDescent="0.2">
      <c r="A1493" s="43"/>
      <c r="B1493" s="43"/>
      <c r="C1493" s="43"/>
    </row>
    <row r="1494" spans="1:3" s="88" customFormat="1" x14ac:dyDescent="0.2">
      <c r="A1494" s="43"/>
      <c r="B1494" s="43"/>
      <c r="C1494" s="43"/>
    </row>
    <row r="1495" spans="1:3" s="88" customFormat="1" x14ac:dyDescent="0.2">
      <c r="A1495" s="43"/>
      <c r="B1495" s="43"/>
      <c r="C1495" s="43"/>
    </row>
    <row r="1496" spans="1:3" s="88" customFormat="1" x14ac:dyDescent="0.2">
      <c r="A1496" s="43"/>
      <c r="B1496" s="43"/>
      <c r="C1496" s="43"/>
    </row>
    <row r="1497" spans="1:3" s="88" customFormat="1" x14ac:dyDescent="0.2">
      <c r="A1497" s="43"/>
      <c r="B1497" s="43"/>
      <c r="C1497" s="43"/>
    </row>
    <row r="1498" spans="1:3" s="88" customFormat="1" x14ac:dyDescent="0.2">
      <c r="A1498" s="43"/>
      <c r="B1498" s="43"/>
      <c r="C1498" s="43"/>
    </row>
    <row r="1499" spans="1:3" s="88" customFormat="1" x14ac:dyDescent="0.2">
      <c r="A1499" s="43"/>
      <c r="B1499" s="43"/>
      <c r="C1499" s="43"/>
    </row>
    <row r="1500" spans="1:3" s="88" customFormat="1" x14ac:dyDescent="0.2">
      <c r="A1500" s="43"/>
      <c r="B1500" s="43"/>
      <c r="C1500" s="43"/>
    </row>
    <row r="1501" spans="1:3" s="88" customFormat="1" x14ac:dyDescent="0.2">
      <c r="A1501" s="43"/>
      <c r="B1501" s="43"/>
      <c r="C1501" s="43"/>
    </row>
    <row r="1502" spans="1:3" s="88" customFormat="1" x14ac:dyDescent="0.2">
      <c r="A1502" s="43"/>
      <c r="B1502" s="43"/>
      <c r="C1502" s="43"/>
    </row>
    <row r="1503" spans="1:3" s="88" customFormat="1" x14ac:dyDescent="0.2">
      <c r="A1503" s="43"/>
      <c r="B1503" s="43"/>
      <c r="C1503" s="43"/>
    </row>
    <row r="1504" spans="1:3" s="88" customFormat="1" x14ac:dyDescent="0.2">
      <c r="A1504" s="43"/>
      <c r="B1504" s="43"/>
      <c r="C1504" s="43"/>
    </row>
    <row r="1505" spans="1:3" s="88" customFormat="1" x14ac:dyDescent="0.2">
      <c r="A1505" s="43"/>
      <c r="B1505" s="43"/>
      <c r="C1505" s="43"/>
    </row>
    <row r="1506" spans="1:3" s="88" customFormat="1" x14ac:dyDescent="0.2">
      <c r="A1506" s="43"/>
      <c r="B1506" s="43"/>
      <c r="C1506" s="43"/>
    </row>
    <row r="1507" spans="1:3" s="88" customFormat="1" x14ac:dyDescent="0.2">
      <c r="A1507" s="43"/>
      <c r="B1507" s="43"/>
      <c r="C1507" s="43"/>
    </row>
    <row r="1508" spans="1:3" s="88" customFormat="1" x14ac:dyDescent="0.2">
      <c r="A1508" s="43"/>
      <c r="B1508" s="43"/>
      <c r="C1508" s="43"/>
    </row>
    <row r="1509" spans="1:3" s="88" customFormat="1" x14ac:dyDescent="0.2">
      <c r="A1509" s="43"/>
      <c r="B1509" s="43"/>
      <c r="C1509" s="43"/>
    </row>
    <row r="1510" spans="1:3" s="88" customFormat="1" x14ac:dyDescent="0.2">
      <c r="A1510" s="43"/>
      <c r="B1510" s="43"/>
      <c r="C1510" s="43"/>
    </row>
    <row r="1511" spans="1:3" s="88" customFormat="1" x14ac:dyDescent="0.2">
      <c r="A1511" s="43"/>
      <c r="B1511" s="43"/>
      <c r="C1511" s="43"/>
    </row>
    <row r="1512" spans="1:3" s="88" customFormat="1" x14ac:dyDescent="0.2">
      <c r="A1512" s="43"/>
      <c r="B1512" s="43"/>
      <c r="C1512" s="43"/>
    </row>
    <row r="1513" spans="1:3" s="88" customFormat="1" x14ac:dyDescent="0.2">
      <c r="A1513" s="43"/>
      <c r="B1513" s="43"/>
      <c r="C1513" s="43"/>
    </row>
    <row r="1514" spans="1:3" s="88" customFormat="1" x14ac:dyDescent="0.2">
      <c r="A1514" s="43"/>
      <c r="B1514" s="43"/>
      <c r="C1514" s="43"/>
    </row>
    <row r="1515" spans="1:3" s="88" customFormat="1" x14ac:dyDescent="0.2">
      <c r="A1515" s="43"/>
      <c r="B1515" s="43"/>
      <c r="C1515" s="43"/>
    </row>
    <row r="1516" spans="1:3" s="88" customFormat="1" x14ac:dyDescent="0.2">
      <c r="A1516" s="43"/>
      <c r="B1516" s="43"/>
      <c r="C1516" s="43"/>
    </row>
    <row r="1517" spans="1:3" s="88" customFormat="1" x14ac:dyDescent="0.2">
      <c r="A1517" s="43"/>
      <c r="B1517" s="43"/>
      <c r="C1517" s="43"/>
    </row>
    <row r="1518" spans="1:3" s="88" customFormat="1" x14ac:dyDescent="0.2">
      <c r="A1518" s="43"/>
      <c r="B1518" s="43"/>
      <c r="C1518" s="43"/>
    </row>
    <row r="1519" spans="1:3" s="88" customFormat="1" x14ac:dyDescent="0.2">
      <c r="A1519" s="43"/>
      <c r="B1519" s="43"/>
      <c r="C1519" s="43"/>
    </row>
    <row r="1520" spans="1:3" s="88" customFormat="1" x14ac:dyDescent="0.2">
      <c r="A1520" s="43"/>
      <c r="B1520" s="43"/>
      <c r="C1520" s="43"/>
    </row>
    <row r="1521" spans="1:3" s="88" customFormat="1" x14ac:dyDescent="0.2">
      <c r="A1521" s="43"/>
      <c r="B1521" s="43"/>
      <c r="C1521" s="43"/>
    </row>
    <row r="1522" spans="1:3" s="88" customFormat="1" x14ac:dyDescent="0.2">
      <c r="A1522" s="43"/>
      <c r="B1522" s="43"/>
      <c r="C1522" s="43"/>
    </row>
    <row r="1523" spans="1:3" s="88" customFormat="1" x14ac:dyDescent="0.2">
      <c r="A1523" s="43"/>
      <c r="B1523" s="43"/>
      <c r="C1523" s="43"/>
    </row>
    <row r="1524" spans="1:3" s="88" customFormat="1" x14ac:dyDescent="0.2">
      <c r="A1524" s="43"/>
      <c r="B1524" s="43"/>
      <c r="C1524" s="43"/>
    </row>
    <row r="1525" spans="1:3" s="88" customFormat="1" x14ac:dyDescent="0.2">
      <c r="A1525" s="43"/>
      <c r="B1525" s="43"/>
      <c r="C1525" s="43"/>
    </row>
    <row r="1526" spans="1:3" s="88" customFormat="1" x14ac:dyDescent="0.2">
      <c r="A1526" s="43"/>
      <c r="B1526" s="43"/>
      <c r="C1526" s="43"/>
    </row>
    <row r="1527" spans="1:3" s="88" customFormat="1" x14ac:dyDescent="0.2">
      <c r="A1527" s="43"/>
      <c r="B1527" s="43"/>
      <c r="C1527" s="43"/>
    </row>
    <row r="1528" spans="1:3" s="88" customFormat="1" x14ac:dyDescent="0.2">
      <c r="A1528" s="43"/>
      <c r="B1528" s="43"/>
      <c r="C1528" s="43"/>
    </row>
    <row r="1529" spans="1:3" s="88" customFormat="1" x14ac:dyDescent="0.2">
      <c r="A1529" s="43"/>
      <c r="B1529" s="43"/>
      <c r="C1529" s="43"/>
    </row>
    <row r="1530" spans="1:3" s="88" customFormat="1" x14ac:dyDescent="0.2">
      <c r="A1530" s="43"/>
      <c r="B1530" s="43"/>
      <c r="C1530" s="43"/>
    </row>
    <row r="1531" spans="1:3" s="88" customFormat="1" x14ac:dyDescent="0.2">
      <c r="A1531" s="43"/>
      <c r="B1531" s="43"/>
      <c r="C1531" s="43"/>
    </row>
    <row r="1532" spans="1:3" s="88" customFormat="1" x14ac:dyDescent="0.2">
      <c r="A1532" s="43"/>
      <c r="B1532" s="43"/>
      <c r="C1532" s="43"/>
    </row>
    <row r="1533" spans="1:3" s="88" customFormat="1" x14ac:dyDescent="0.2">
      <c r="A1533" s="43"/>
      <c r="B1533" s="43"/>
      <c r="C1533" s="43"/>
    </row>
    <row r="1534" spans="1:3" s="88" customFormat="1" x14ac:dyDescent="0.2">
      <c r="A1534" s="43"/>
      <c r="B1534" s="43"/>
      <c r="C1534" s="43"/>
    </row>
    <row r="1535" spans="1:3" s="88" customFormat="1" x14ac:dyDescent="0.2">
      <c r="A1535" s="43"/>
      <c r="B1535" s="43"/>
      <c r="C1535" s="43"/>
    </row>
    <row r="1536" spans="1:3" s="88" customFormat="1" x14ac:dyDescent="0.2">
      <c r="A1536" s="43"/>
      <c r="B1536" s="43"/>
      <c r="C1536" s="43"/>
    </row>
    <row r="1537" spans="1:3" s="88" customFormat="1" x14ac:dyDescent="0.2">
      <c r="A1537" s="43"/>
      <c r="B1537" s="43"/>
      <c r="C1537" s="43"/>
    </row>
    <row r="1538" spans="1:3" s="88" customFormat="1" x14ac:dyDescent="0.2">
      <c r="A1538" s="43"/>
      <c r="B1538" s="43"/>
      <c r="C1538" s="43"/>
    </row>
    <row r="1539" spans="1:3" s="88" customFormat="1" x14ac:dyDescent="0.2">
      <c r="A1539" s="43"/>
      <c r="B1539" s="43"/>
      <c r="C1539" s="43"/>
    </row>
    <row r="1540" spans="1:3" s="88" customFormat="1" x14ac:dyDescent="0.2">
      <c r="A1540" s="43"/>
      <c r="B1540" s="43"/>
      <c r="C1540" s="43"/>
    </row>
    <row r="1541" spans="1:3" s="88" customFormat="1" x14ac:dyDescent="0.2">
      <c r="A1541" s="43"/>
      <c r="B1541" s="43"/>
      <c r="C1541" s="43"/>
    </row>
    <row r="1542" spans="1:3" s="88" customFormat="1" x14ac:dyDescent="0.2">
      <c r="A1542" s="43"/>
      <c r="B1542" s="43"/>
      <c r="C1542" s="43"/>
    </row>
    <row r="1543" spans="1:3" s="88" customFormat="1" x14ac:dyDescent="0.2">
      <c r="A1543" s="43"/>
      <c r="B1543" s="43"/>
      <c r="C1543" s="43"/>
    </row>
    <row r="1544" spans="1:3" s="88" customFormat="1" x14ac:dyDescent="0.2">
      <c r="A1544" s="43"/>
      <c r="B1544" s="43"/>
      <c r="C1544" s="43"/>
    </row>
    <row r="1545" spans="1:3" s="88" customFormat="1" x14ac:dyDescent="0.2">
      <c r="A1545" s="43"/>
      <c r="B1545" s="43"/>
      <c r="C1545" s="43"/>
    </row>
    <row r="1546" spans="1:3" s="88" customFormat="1" x14ac:dyDescent="0.2">
      <c r="A1546" s="43"/>
      <c r="B1546" s="43"/>
      <c r="C1546" s="43"/>
    </row>
    <row r="1547" spans="1:3" s="88" customFormat="1" x14ac:dyDescent="0.2">
      <c r="A1547" s="43"/>
      <c r="B1547" s="43"/>
      <c r="C1547" s="43"/>
    </row>
    <row r="1548" spans="1:3" s="88" customFormat="1" x14ac:dyDescent="0.2">
      <c r="A1548" s="43"/>
      <c r="B1548" s="43"/>
      <c r="C1548" s="43"/>
    </row>
    <row r="1549" spans="1:3" s="88" customFormat="1" x14ac:dyDescent="0.2">
      <c r="A1549" s="43"/>
      <c r="B1549" s="43"/>
      <c r="C1549" s="43"/>
    </row>
    <row r="1550" spans="1:3" s="88" customFormat="1" x14ac:dyDescent="0.2">
      <c r="A1550" s="43"/>
      <c r="B1550" s="43"/>
      <c r="C1550" s="43"/>
    </row>
    <row r="1551" spans="1:3" s="88" customFormat="1" x14ac:dyDescent="0.2">
      <c r="A1551" s="43"/>
      <c r="B1551" s="43"/>
      <c r="C1551" s="43"/>
    </row>
    <row r="1552" spans="1:3" s="88" customFormat="1" x14ac:dyDescent="0.2">
      <c r="A1552" s="43"/>
      <c r="B1552" s="43"/>
      <c r="C1552" s="43"/>
    </row>
    <row r="1553" spans="1:3" s="88" customFormat="1" x14ac:dyDescent="0.2">
      <c r="A1553" s="43"/>
      <c r="B1553" s="43"/>
      <c r="C1553" s="43"/>
    </row>
    <row r="1554" spans="1:3" s="88" customFormat="1" x14ac:dyDescent="0.2">
      <c r="A1554" s="43"/>
      <c r="B1554" s="43"/>
      <c r="C1554" s="43"/>
    </row>
    <row r="1555" spans="1:3" s="88" customFormat="1" x14ac:dyDescent="0.2">
      <c r="A1555" s="43"/>
      <c r="B1555" s="43"/>
      <c r="C1555" s="43"/>
    </row>
    <row r="1556" spans="1:3" s="88" customFormat="1" x14ac:dyDescent="0.2">
      <c r="A1556" s="43"/>
      <c r="B1556" s="43"/>
      <c r="C1556" s="43"/>
    </row>
    <row r="1557" spans="1:3" s="88" customFormat="1" x14ac:dyDescent="0.2">
      <c r="A1557" s="43"/>
      <c r="B1557" s="43"/>
      <c r="C1557" s="43"/>
    </row>
    <row r="1558" spans="1:3" s="88" customFormat="1" x14ac:dyDescent="0.2">
      <c r="A1558" s="43"/>
      <c r="B1558" s="43"/>
      <c r="C1558" s="43"/>
    </row>
    <row r="1559" spans="1:3" s="88" customFormat="1" x14ac:dyDescent="0.2">
      <c r="A1559" s="43"/>
      <c r="B1559" s="43"/>
      <c r="C1559" s="43"/>
    </row>
    <row r="1560" spans="1:3" s="88" customFormat="1" x14ac:dyDescent="0.2">
      <c r="A1560" s="43"/>
      <c r="B1560" s="43"/>
      <c r="C1560" s="43"/>
    </row>
    <row r="1561" spans="1:3" s="88" customFormat="1" x14ac:dyDescent="0.2">
      <c r="A1561" s="43"/>
      <c r="B1561" s="43"/>
      <c r="C1561" s="43"/>
    </row>
    <row r="1562" spans="1:3" s="88" customFormat="1" x14ac:dyDescent="0.2">
      <c r="A1562" s="43"/>
      <c r="B1562" s="43"/>
      <c r="C1562" s="43"/>
    </row>
    <row r="1563" spans="1:3" s="88" customFormat="1" x14ac:dyDescent="0.2">
      <c r="A1563" s="43"/>
      <c r="B1563" s="43"/>
      <c r="C1563" s="43"/>
    </row>
    <row r="1564" spans="1:3" s="88" customFormat="1" x14ac:dyDescent="0.2">
      <c r="A1564" s="43"/>
      <c r="B1564" s="43"/>
      <c r="C1564" s="43"/>
    </row>
    <row r="1565" spans="1:3" s="88" customFormat="1" x14ac:dyDescent="0.2">
      <c r="A1565" s="43"/>
      <c r="B1565" s="43"/>
      <c r="C1565" s="43"/>
    </row>
    <row r="1566" spans="1:3" s="88" customFormat="1" x14ac:dyDescent="0.2">
      <c r="A1566" s="43"/>
      <c r="B1566" s="43"/>
      <c r="C1566" s="43"/>
    </row>
    <row r="1567" spans="1:3" s="88" customFormat="1" x14ac:dyDescent="0.2">
      <c r="A1567" s="43"/>
      <c r="B1567" s="43"/>
      <c r="C1567" s="43"/>
    </row>
    <row r="1568" spans="1:3" s="88" customFormat="1" x14ac:dyDescent="0.2">
      <c r="A1568" s="43"/>
      <c r="B1568" s="43"/>
      <c r="C1568" s="43"/>
    </row>
    <row r="1569" spans="1:3" s="88" customFormat="1" x14ac:dyDescent="0.2">
      <c r="A1569" s="43"/>
      <c r="B1569" s="43"/>
      <c r="C1569" s="43"/>
    </row>
    <row r="1570" spans="1:3" s="88" customFormat="1" x14ac:dyDescent="0.2">
      <c r="A1570" s="43"/>
      <c r="B1570" s="43"/>
      <c r="C1570" s="43"/>
    </row>
    <row r="1571" spans="1:3" s="88" customFormat="1" x14ac:dyDescent="0.2">
      <c r="A1571" s="43"/>
      <c r="B1571" s="43"/>
      <c r="C1571" s="43"/>
    </row>
    <row r="1572" spans="1:3" s="88" customFormat="1" x14ac:dyDescent="0.2">
      <c r="A1572" s="43"/>
      <c r="B1572" s="43"/>
      <c r="C1572" s="43"/>
    </row>
    <row r="1573" spans="1:3" s="88" customFormat="1" x14ac:dyDescent="0.2">
      <c r="A1573" s="43"/>
      <c r="B1573" s="43"/>
      <c r="C1573" s="43"/>
    </row>
    <row r="1574" spans="1:3" s="88" customFormat="1" x14ac:dyDescent="0.2">
      <c r="A1574" s="43"/>
      <c r="B1574" s="43"/>
      <c r="C1574" s="43"/>
    </row>
    <row r="1575" spans="1:3" s="88" customFormat="1" x14ac:dyDescent="0.2">
      <c r="A1575" s="43"/>
      <c r="B1575" s="43"/>
      <c r="C1575" s="43"/>
    </row>
    <row r="1576" spans="1:3" s="88" customFormat="1" x14ac:dyDescent="0.2">
      <c r="A1576" s="43"/>
      <c r="B1576" s="43"/>
      <c r="C1576" s="43"/>
    </row>
    <row r="1577" spans="1:3" s="88" customFormat="1" x14ac:dyDescent="0.2">
      <c r="A1577" s="43"/>
      <c r="B1577" s="43"/>
      <c r="C1577" s="43"/>
    </row>
    <row r="1578" spans="1:3" s="88" customFormat="1" x14ac:dyDescent="0.2">
      <c r="A1578" s="43"/>
      <c r="B1578" s="43"/>
      <c r="C1578" s="43"/>
    </row>
    <row r="1579" spans="1:3" s="88" customFormat="1" x14ac:dyDescent="0.2">
      <c r="A1579" s="43"/>
      <c r="B1579" s="43"/>
      <c r="C1579" s="43"/>
    </row>
    <row r="1580" spans="1:3" s="88" customFormat="1" x14ac:dyDescent="0.2">
      <c r="A1580" s="43"/>
      <c r="B1580" s="43"/>
      <c r="C1580" s="43"/>
    </row>
    <row r="1581" spans="1:3" s="88" customFormat="1" x14ac:dyDescent="0.2">
      <c r="A1581" s="43"/>
      <c r="B1581" s="43"/>
      <c r="C1581" s="43"/>
    </row>
    <row r="1582" spans="1:3" s="88" customFormat="1" x14ac:dyDescent="0.2">
      <c r="A1582" s="43"/>
      <c r="B1582" s="43"/>
      <c r="C1582" s="43"/>
    </row>
    <row r="1583" spans="1:3" s="88" customFormat="1" x14ac:dyDescent="0.2">
      <c r="A1583" s="43"/>
      <c r="B1583" s="43"/>
      <c r="C1583" s="43"/>
    </row>
    <row r="1584" spans="1:3" s="88" customFormat="1" x14ac:dyDescent="0.2">
      <c r="A1584" s="43"/>
      <c r="B1584" s="43"/>
      <c r="C1584" s="43"/>
    </row>
    <row r="1585" spans="1:3" s="88" customFormat="1" x14ac:dyDescent="0.2">
      <c r="A1585" s="43"/>
      <c r="B1585" s="43"/>
      <c r="C1585" s="43"/>
    </row>
    <row r="1586" spans="1:3" s="88" customFormat="1" x14ac:dyDescent="0.2">
      <c r="A1586" s="43"/>
      <c r="B1586" s="43"/>
      <c r="C1586" s="43"/>
    </row>
    <row r="1587" spans="1:3" s="88" customFormat="1" x14ac:dyDescent="0.2">
      <c r="A1587" s="43"/>
      <c r="B1587" s="43"/>
      <c r="C1587" s="43"/>
    </row>
    <row r="1588" spans="1:3" s="88" customFormat="1" x14ac:dyDescent="0.2">
      <c r="A1588" s="43"/>
      <c r="B1588" s="43"/>
      <c r="C1588" s="43"/>
    </row>
    <row r="1589" spans="1:3" s="88" customFormat="1" x14ac:dyDescent="0.2">
      <c r="A1589" s="43"/>
      <c r="B1589" s="43"/>
      <c r="C1589" s="43"/>
    </row>
    <row r="1590" spans="1:3" s="88" customFormat="1" x14ac:dyDescent="0.2">
      <c r="A1590" s="43"/>
      <c r="B1590" s="43"/>
      <c r="C1590" s="43"/>
    </row>
    <row r="1591" spans="1:3" s="88" customFormat="1" x14ac:dyDescent="0.2">
      <c r="A1591" s="43"/>
      <c r="B1591" s="43"/>
      <c r="C1591" s="43"/>
    </row>
    <row r="1592" spans="1:3" s="88" customFormat="1" x14ac:dyDescent="0.2">
      <c r="A1592" s="43"/>
      <c r="B1592" s="43"/>
      <c r="C1592" s="43"/>
    </row>
    <row r="1593" spans="1:3" s="88" customFormat="1" x14ac:dyDescent="0.2">
      <c r="A1593" s="43"/>
      <c r="B1593" s="43"/>
      <c r="C1593" s="43"/>
    </row>
    <row r="1594" spans="1:3" s="88" customFormat="1" x14ac:dyDescent="0.2">
      <c r="A1594" s="43"/>
      <c r="B1594" s="43"/>
      <c r="C1594" s="43"/>
    </row>
    <row r="1595" spans="1:3" s="88" customFormat="1" x14ac:dyDescent="0.2">
      <c r="A1595" s="43"/>
      <c r="B1595" s="43"/>
      <c r="C1595" s="43"/>
    </row>
    <row r="1596" spans="1:3" s="88" customFormat="1" x14ac:dyDescent="0.2">
      <c r="A1596" s="43"/>
      <c r="B1596" s="43"/>
      <c r="C1596" s="43"/>
    </row>
    <row r="1597" spans="1:3" s="88" customFormat="1" x14ac:dyDescent="0.2">
      <c r="A1597" s="43"/>
      <c r="B1597" s="43"/>
      <c r="C1597" s="43"/>
    </row>
    <row r="1598" spans="1:3" s="88" customFormat="1" x14ac:dyDescent="0.2">
      <c r="A1598" s="43"/>
      <c r="B1598" s="43"/>
      <c r="C1598" s="43"/>
    </row>
    <row r="1599" spans="1:3" s="88" customFormat="1" x14ac:dyDescent="0.2">
      <c r="A1599" s="43"/>
      <c r="B1599" s="43"/>
      <c r="C1599" s="43"/>
    </row>
    <row r="1600" spans="1:3" s="88" customFormat="1" x14ac:dyDescent="0.2">
      <c r="A1600" s="43"/>
      <c r="B1600" s="43"/>
      <c r="C1600" s="43"/>
    </row>
    <row r="1601" spans="1:3" s="88" customFormat="1" x14ac:dyDescent="0.2">
      <c r="A1601" s="43"/>
      <c r="B1601" s="43"/>
      <c r="C1601" s="43"/>
    </row>
    <row r="1602" spans="1:3" s="88" customFormat="1" x14ac:dyDescent="0.2">
      <c r="A1602" s="43"/>
      <c r="B1602" s="43"/>
      <c r="C1602" s="43"/>
    </row>
    <row r="1603" spans="1:3" s="88" customFormat="1" x14ac:dyDescent="0.2">
      <c r="A1603" s="43"/>
      <c r="B1603" s="43"/>
      <c r="C1603" s="43"/>
    </row>
    <row r="1604" spans="1:3" s="88" customFormat="1" x14ac:dyDescent="0.2">
      <c r="A1604" s="43"/>
      <c r="B1604" s="43"/>
      <c r="C1604" s="43"/>
    </row>
    <row r="1605" spans="1:3" s="88" customFormat="1" x14ac:dyDescent="0.2">
      <c r="A1605" s="43"/>
      <c r="B1605" s="43"/>
      <c r="C1605" s="43"/>
    </row>
    <row r="1606" spans="1:3" s="88" customFormat="1" x14ac:dyDescent="0.2">
      <c r="A1606" s="43"/>
      <c r="B1606" s="43"/>
      <c r="C1606" s="43"/>
    </row>
    <row r="1607" spans="1:3" s="88" customFormat="1" x14ac:dyDescent="0.2">
      <c r="A1607" s="43"/>
      <c r="B1607" s="43"/>
      <c r="C1607" s="43"/>
    </row>
    <row r="1608" spans="1:3" s="88" customFormat="1" x14ac:dyDescent="0.2">
      <c r="A1608" s="43"/>
      <c r="B1608" s="43"/>
      <c r="C1608" s="43"/>
    </row>
    <row r="1609" spans="1:3" s="88" customFormat="1" x14ac:dyDescent="0.2">
      <c r="A1609" s="43"/>
      <c r="B1609" s="43"/>
      <c r="C1609" s="43"/>
    </row>
    <row r="1610" spans="1:3" s="88" customFormat="1" x14ac:dyDescent="0.2">
      <c r="A1610" s="43"/>
      <c r="B1610" s="43"/>
      <c r="C1610" s="43"/>
    </row>
    <row r="1611" spans="1:3" s="88" customFormat="1" x14ac:dyDescent="0.2">
      <c r="A1611" s="43"/>
      <c r="B1611" s="43"/>
      <c r="C1611" s="43"/>
    </row>
    <row r="1612" spans="1:3" s="88" customFormat="1" x14ac:dyDescent="0.2">
      <c r="A1612" s="43"/>
      <c r="B1612" s="43"/>
      <c r="C1612" s="43"/>
    </row>
    <row r="1613" spans="1:3" s="88" customFormat="1" x14ac:dyDescent="0.2">
      <c r="A1613" s="43"/>
      <c r="B1613" s="43"/>
      <c r="C1613" s="43"/>
    </row>
    <row r="1614" spans="1:3" s="88" customFormat="1" x14ac:dyDescent="0.2">
      <c r="A1614" s="43"/>
      <c r="B1614" s="43"/>
      <c r="C1614" s="43"/>
    </row>
    <row r="1615" spans="1:3" s="88" customFormat="1" x14ac:dyDescent="0.2">
      <c r="A1615" s="43"/>
      <c r="B1615" s="43"/>
      <c r="C1615" s="43"/>
    </row>
    <row r="1616" spans="1:3" s="88" customFormat="1" x14ac:dyDescent="0.2">
      <c r="A1616" s="43"/>
      <c r="B1616" s="43"/>
      <c r="C1616" s="43"/>
    </row>
    <row r="1617" spans="1:3" s="88" customFormat="1" x14ac:dyDescent="0.2">
      <c r="A1617" s="43"/>
      <c r="B1617" s="43"/>
      <c r="C1617" s="43"/>
    </row>
    <row r="1618" spans="1:3" s="88" customFormat="1" x14ac:dyDescent="0.2">
      <c r="A1618" s="43"/>
      <c r="B1618" s="43"/>
      <c r="C1618" s="43"/>
    </row>
    <row r="1619" spans="1:3" s="88" customFormat="1" x14ac:dyDescent="0.2">
      <c r="A1619" s="43"/>
      <c r="B1619" s="43"/>
      <c r="C1619" s="43"/>
    </row>
    <row r="1620" spans="1:3" s="88" customFormat="1" x14ac:dyDescent="0.2">
      <c r="A1620" s="43"/>
      <c r="B1620" s="43"/>
      <c r="C1620" s="43"/>
    </row>
    <row r="1621" spans="1:3" s="88" customFormat="1" x14ac:dyDescent="0.2">
      <c r="A1621" s="43"/>
      <c r="B1621" s="43"/>
      <c r="C1621" s="43"/>
    </row>
    <row r="1622" spans="1:3" s="88" customFormat="1" x14ac:dyDescent="0.2">
      <c r="A1622" s="43"/>
      <c r="B1622" s="43"/>
      <c r="C1622" s="43"/>
    </row>
    <row r="1623" spans="1:3" s="88" customFormat="1" x14ac:dyDescent="0.2">
      <c r="A1623" s="43"/>
      <c r="B1623" s="43"/>
      <c r="C1623" s="43"/>
    </row>
    <row r="1624" spans="1:3" s="88" customFormat="1" x14ac:dyDescent="0.2">
      <c r="A1624" s="43"/>
      <c r="B1624" s="43"/>
      <c r="C1624" s="43"/>
    </row>
    <row r="1625" spans="1:3" s="88" customFormat="1" x14ac:dyDescent="0.2">
      <c r="A1625" s="43"/>
      <c r="B1625" s="43"/>
      <c r="C1625" s="43"/>
    </row>
    <row r="1626" spans="1:3" s="88" customFormat="1" x14ac:dyDescent="0.2">
      <c r="A1626" s="43"/>
      <c r="B1626" s="43"/>
      <c r="C1626" s="43"/>
    </row>
    <row r="1627" spans="1:3" s="88" customFormat="1" x14ac:dyDescent="0.2">
      <c r="A1627" s="43"/>
      <c r="B1627" s="43"/>
      <c r="C1627" s="43"/>
    </row>
    <row r="1628" spans="1:3" s="88" customFormat="1" x14ac:dyDescent="0.2">
      <c r="A1628" s="43"/>
      <c r="B1628" s="43"/>
      <c r="C1628" s="43"/>
    </row>
    <row r="1629" spans="1:3" s="88" customFormat="1" x14ac:dyDescent="0.2">
      <c r="A1629" s="43"/>
      <c r="B1629" s="43"/>
      <c r="C1629" s="43"/>
    </row>
    <row r="1630" spans="1:3" s="88" customFormat="1" x14ac:dyDescent="0.2">
      <c r="A1630" s="43"/>
      <c r="B1630" s="43"/>
      <c r="C1630" s="43"/>
    </row>
    <row r="1631" spans="1:3" s="88" customFormat="1" x14ac:dyDescent="0.2">
      <c r="A1631" s="43"/>
      <c r="B1631" s="43"/>
      <c r="C1631" s="43"/>
    </row>
    <row r="1632" spans="1:3" s="88" customFormat="1" x14ac:dyDescent="0.2">
      <c r="A1632" s="43"/>
      <c r="B1632" s="43"/>
      <c r="C1632" s="43"/>
    </row>
    <row r="1633" spans="1:3" s="88" customFormat="1" x14ac:dyDescent="0.2">
      <c r="A1633" s="43"/>
      <c r="B1633" s="43"/>
      <c r="C1633" s="43"/>
    </row>
    <row r="1634" spans="1:3" s="88" customFormat="1" x14ac:dyDescent="0.2">
      <c r="A1634" s="43"/>
      <c r="B1634" s="43"/>
      <c r="C1634" s="43"/>
    </row>
    <row r="1635" spans="1:3" s="88" customFormat="1" x14ac:dyDescent="0.2">
      <c r="A1635" s="43"/>
      <c r="B1635" s="43"/>
      <c r="C1635" s="43"/>
    </row>
    <row r="1636" spans="1:3" s="88" customFormat="1" x14ac:dyDescent="0.2">
      <c r="A1636" s="43"/>
      <c r="B1636" s="43"/>
      <c r="C1636" s="43"/>
    </row>
    <row r="1637" spans="1:3" s="88" customFormat="1" x14ac:dyDescent="0.2">
      <c r="A1637" s="43"/>
      <c r="B1637" s="43"/>
      <c r="C1637" s="43"/>
    </row>
    <row r="1638" spans="1:3" s="88" customFormat="1" x14ac:dyDescent="0.2">
      <c r="A1638" s="43"/>
      <c r="B1638" s="43"/>
      <c r="C1638" s="43"/>
    </row>
    <row r="1639" spans="1:3" s="88" customFormat="1" x14ac:dyDescent="0.2">
      <c r="A1639" s="43"/>
      <c r="B1639" s="43"/>
      <c r="C1639" s="43"/>
    </row>
    <row r="1640" spans="1:3" s="88" customFormat="1" x14ac:dyDescent="0.2">
      <c r="A1640" s="43"/>
      <c r="B1640" s="43"/>
      <c r="C1640" s="43"/>
    </row>
    <row r="1641" spans="1:3" s="88" customFormat="1" x14ac:dyDescent="0.2">
      <c r="A1641" s="43"/>
      <c r="B1641" s="43"/>
      <c r="C1641" s="43"/>
    </row>
    <row r="1642" spans="1:3" s="88" customFormat="1" x14ac:dyDescent="0.2">
      <c r="A1642" s="43"/>
      <c r="B1642" s="43"/>
      <c r="C1642" s="43"/>
    </row>
    <row r="1643" spans="1:3" s="88" customFormat="1" x14ac:dyDescent="0.2">
      <c r="A1643" s="43"/>
      <c r="B1643" s="43"/>
      <c r="C1643" s="43"/>
    </row>
    <row r="1644" spans="1:3" s="88" customFormat="1" x14ac:dyDescent="0.2">
      <c r="A1644" s="43"/>
      <c r="B1644" s="43"/>
      <c r="C1644" s="43"/>
    </row>
    <row r="1645" spans="1:3" s="88" customFormat="1" x14ac:dyDescent="0.2">
      <c r="A1645" s="43"/>
      <c r="B1645" s="43"/>
      <c r="C1645" s="43"/>
    </row>
    <row r="1646" spans="1:3" s="88" customFormat="1" x14ac:dyDescent="0.2">
      <c r="A1646" s="43"/>
      <c r="B1646" s="43"/>
      <c r="C1646" s="43"/>
    </row>
    <row r="1647" spans="1:3" s="88" customFormat="1" x14ac:dyDescent="0.2">
      <c r="A1647" s="43"/>
      <c r="B1647" s="43"/>
      <c r="C1647" s="43"/>
    </row>
    <row r="1648" spans="1:3" s="88" customFormat="1" x14ac:dyDescent="0.2">
      <c r="A1648" s="43"/>
      <c r="B1648" s="43"/>
      <c r="C1648" s="43"/>
    </row>
    <row r="1649" spans="1:3" s="88" customFormat="1" x14ac:dyDescent="0.2">
      <c r="A1649" s="43"/>
      <c r="B1649" s="43"/>
      <c r="C1649" s="43"/>
    </row>
    <row r="1650" spans="1:3" s="88" customFormat="1" x14ac:dyDescent="0.2">
      <c r="A1650" s="43"/>
      <c r="B1650" s="43"/>
      <c r="C1650" s="43"/>
    </row>
    <row r="1651" spans="1:3" s="88" customFormat="1" x14ac:dyDescent="0.2">
      <c r="A1651" s="43"/>
      <c r="B1651" s="43"/>
      <c r="C1651" s="43"/>
    </row>
    <row r="1652" spans="1:3" s="88" customFormat="1" x14ac:dyDescent="0.2">
      <c r="A1652" s="43"/>
      <c r="B1652" s="43"/>
      <c r="C1652" s="43"/>
    </row>
    <row r="1653" spans="1:3" s="88" customFormat="1" x14ac:dyDescent="0.2">
      <c r="A1653" s="43"/>
      <c r="B1653" s="43"/>
      <c r="C1653" s="43"/>
    </row>
    <row r="1654" spans="1:3" s="88" customFormat="1" x14ac:dyDescent="0.2">
      <c r="A1654" s="43"/>
      <c r="B1654" s="43"/>
      <c r="C1654" s="43"/>
    </row>
    <row r="1655" spans="1:3" s="88" customFormat="1" x14ac:dyDescent="0.2">
      <c r="A1655" s="43"/>
      <c r="B1655" s="43"/>
      <c r="C1655" s="43"/>
    </row>
    <row r="1656" spans="1:3" s="88" customFormat="1" x14ac:dyDescent="0.2">
      <c r="A1656" s="43"/>
      <c r="B1656" s="43"/>
      <c r="C1656" s="43"/>
    </row>
    <row r="1657" spans="1:3" s="88" customFormat="1" x14ac:dyDescent="0.2">
      <c r="A1657" s="43"/>
      <c r="B1657" s="43"/>
      <c r="C1657" s="43"/>
    </row>
    <row r="1658" spans="1:3" s="88" customFormat="1" x14ac:dyDescent="0.2">
      <c r="A1658" s="43"/>
      <c r="B1658" s="43"/>
      <c r="C1658" s="43"/>
    </row>
    <row r="1659" spans="1:3" s="88" customFormat="1" x14ac:dyDescent="0.2">
      <c r="A1659" s="43"/>
      <c r="B1659" s="43"/>
      <c r="C1659" s="43"/>
    </row>
    <row r="1660" spans="1:3" s="88" customFormat="1" x14ac:dyDescent="0.2">
      <c r="A1660" s="43"/>
      <c r="B1660" s="43"/>
      <c r="C1660" s="43"/>
    </row>
    <row r="1661" spans="1:3" s="88" customFormat="1" x14ac:dyDescent="0.2">
      <c r="A1661" s="43"/>
      <c r="B1661" s="43"/>
      <c r="C1661" s="43"/>
    </row>
    <row r="1662" spans="1:3" s="88" customFormat="1" x14ac:dyDescent="0.2">
      <c r="A1662" s="43"/>
      <c r="B1662" s="43"/>
      <c r="C1662" s="43"/>
    </row>
    <row r="1663" spans="1:3" s="88" customFormat="1" x14ac:dyDescent="0.2">
      <c r="A1663" s="43"/>
      <c r="B1663" s="43"/>
      <c r="C1663" s="43"/>
    </row>
    <row r="1664" spans="1:3" s="88" customFormat="1" x14ac:dyDescent="0.2">
      <c r="A1664" s="43"/>
      <c r="B1664" s="43"/>
      <c r="C1664" s="43"/>
    </row>
    <row r="1665" spans="1:3" s="88" customFormat="1" x14ac:dyDescent="0.2">
      <c r="A1665" s="43"/>
      <c r="B1665" s="43"/>
      <c r="C1665" s="43"/>
    </row>
    <row r="1666" spans="1:3" s="88" customFormat="1" x14ac:dyDescent="0.2">
      <c r="A1666" s="43"/>
      <c r="B1666" s="43"/>
      <c r="C1666" s="43"/>
    </row>
    <row r="1667" spans="1:3" s="88" customFormat="1" x14ac:dyDescent="0.2">
      <c r="A1667" s="43"/>
      <c r="B1667" s="43"/>
      <c r="C1667" s="43"/>
    </row>
    <row r="1668" spans="1:3" s="88" customFormat="1" x14ac:dyDescent="0.2">
      <c r="A1668" s="43"/>
      <c r="B1668" s="43"/>
      <c r="C1668" s="43"/>
    </row>
    <row r="1669" spans="1:3" s="88" customFormat="1" x14ac:dyDescent="0.2">
      <c r="A1669" s="43"/>
      <c r="B1669" s="43"/>
      <c r="C1669" s="43"/>
    </row>
    <row r="1670" spans="1:3" s="88" customFormat="1" x14ac:dyDescent="0.2">
      <c r="A1670" s="43"/>
      <c r="B1670" s="43"/>
      <c r="C1670" s="43"/>
    </row>
    <row r="1671" spans="1:3" s="88" customFormat="1" x14ac:dyDescent="0.2">
      <c r="A1671" s="43"/>
      <c r="B1671" s="43"/>
      <c r="C1671" s="43"/>
    </row>
    <row r="1672" spans="1:3" s="88" customFormat="1" x14ac:dyDescent="0.2">
      <c r="A1672" s="43"/>
      <c r="B1672" s="43"/>
      <c r="C1672" s="43"/>
    </row>
    <row r="1673" spans="1:3" s="88" customFormat="1" x14ac:dyDescent="0.2">
      <c r="A1673" s="43"/>
      <c r="B1673" s="43"/>
      <c r="C1673" s="43"/>
    </row>
    <row r="1674" spans="1:3" s="88" customFormat="1" x14ac:dyDescent="0.2">
      <c r="A1674" s="43"/>
      <c r="B1674" s="43"/>
      <c r="C1674" s="43"/>
    </row>
    <row r="1675" spans="1:3" s="88" customFormat="1" x14ac:dyDescent="0.2">
      <c r="A1675" s="43"/>
      <c r="B1675" s="43"/>
      <c r="C1675" s="43"/>
    </row>
    <row r="1676" spans="1:3" s="88" customFormat="1" x14ac:dyDescent="0.2">
      <c r="A1676" s="43"/>
      <c r="B1676" s="43"/>
      <c r="C1676" s="43"/>
    </row>
    <row r="1677" spans="1:3" s="88" customFormat="1" x14ac:dyDescent="0.2">
      <c r="A1677" s="43"/>
      <c r="B1677" s="43"/>
      <c r="C1677" s="43"/>
    </row>
    <row r="1678" spans="1:3" s="88" customFormat="1" x14ac:dyDescent="0.2">
      <c r="A1678" s="43"/>
      <c r="B1678" s="43"/>
      <c r="C1678" s="43"/>
    </row>
    <row r="1679" spans="1:3" s="88" customFormat="1" x14ac:dyDescent="0.2">
      <c r="A1679" s="43"/>
      <c r="B1679" s="43"/>
      <c r="C1679" s="43"/>
    </row>
    <row r="1680" spans="1:3" s="88" customFormat="1" x14ac:dyDescent="0.2">
      <c r="A1680" s="43"/>
      <c r="B1680" s="43"/>
      <c r="C1680" s="43"/>
    </row>
    <row r="1681" spans="1:3" s="88" customFormat="1" x14ac:dyDescent="0.2">
      <c r="A1681" s="43"/>
      <c r="B1681" s="43"/>
      <c r="C1681" s="43"/>
    </row>
    <row r="1682" spans="1:3" s="88" customFormat="1" x14ac:dyDescent="0.2">
      <c r="A1682" s="43"/>
      <c r="B1682" s="43"/>
      <c r="C1682" s="43"/>
    </row>
    <row r="1683" spans="1:3" s="88" customFormat="1" x14ac:dyDescent="0.2">
      <c r="A1683" s="43"/>
      <c r="B1683" s="43"/>
      <c r="C1683" s="43"/>
    </row>
    <row r="1684" spans="1:3" s="88" customFormat="1" x14ac:dyDescent="0.2">
      <c r="A1684" s="43"/>
      <c r="B1684" s="43"/>
      <c r="C1684" s="43"/>
    </row>
    <row r="1685" spans="1:3" s="88" customFormat="1" x14ac:dyDescent="0.2">
      <c r="A1685" s="43"/>
      <c r="B1685" s="43"/>
      <c r="C1685" s="43"/>
    </row>
    <row r="1686" spans="1:3" s="88" customFormat="1" x14ac:dyDescent="0.2">
      <c r="A1686" s="43"/>
      <c r="B1686" s="43"/>
      <c r="C1686" s="43"/>
    </row>
    <row r="1687" spans="1:3" s="88" customFormat="1" x14ac:dyDescent="0.2">
      <c r="A1687" s="43"/>
      <c r="B1687" s="43"/>
      <c r="C1687" s="43"/>
    </row>
    <row r="1688" spans="1:3" s="88" customFormat="1" x14ac:dyDescent="0.2">
      <c r="A1688" s="43"/>
      <c r="B1688" s="43"/>
      <c r="C1688" s="43"/>
    </row>
    <row r="1689" spans="1:3" s="88" customFormat="1" x14ac:dyDescent="0.2">
      <c r="A1689" s="43"/>
      <c r="B1689" s="43"/>
      <c r="C1689" s="43"/>
    </row>
    <row r="1690" spans="1:3" s="88" customFormat="1" x14ac:dyDescent="0.2">
      <c r="A1690" s="43"/>
      <c r="B1690" s="43"/>
      <c r="C1690" s="43"/>
    </row>
    <row r="1691" spans="1:3" s="88" customFormat="1" x14ac:dyDescent="0.2">
      <c r="A1691" s="43"/>
      <c r="B1691" s="43"/>
      <c r="C1691" s="43"/>
    </row>
    <row r="1692" spans="1:3" s="88" customFormat="1" x14ac:dyDescent="0.2">
      <c r="A1692" s="43"/>
      <c r="B1692" s="43"/>
      <c r="C1692" s="43"/>
    </row>
    <row r="1693" spans="1:3" s="88" customFormat="1" x14ac:dyDescent="0.2">
      <c r="A1693" s="43"/>
      <c r="B1693" s="43"/>
      <c r="C1693" s="43"/>
    </row>
    <row r="1694" spans="1:3" s="88" customFormat="1" x14ac:dyDescent="0.2">
      <c r="A1694" s="43"/>
      <c r="B1694" s="43"/>
      <c r="C1694" s="43"/>
    </row>
    <row r="1695" spans="1:3" s="88" customFormat="1" x14ac:dyDescent="0.2">
      <c r="A1695" s="43"/>
      <c r="B1695" s="43"/>
      <c r="C1695" s="43"/>
    </row>
    <row r="1696" spans="1:3" s="88" customFormat="1" x14ac:dyDescent="0.2">
      <c r="A1696" s="43"/>
      <c r="B1696" s="43"/>
      <c r="C1696" s="43"/>
    </row>
    <row r="1697" spans="1:3" s="88" customFormat="1" x14ac:dyDescent="0.2">
      <c r="A1697" s="43"/>
      <c r="B1697" s="43"/>
      <c r="C1697" s="43"/>
    </row>
    <row r="1698" spans="1:3" s="88" customFormat="1" x14ac:dyDescent="0.2">
      <c r="A1698" s="43"/>
      <c r="B1698" s="43"/>
      <c r="C1698" s="43"/>
    </row>
    <row r="1699" spans="1:3" s="88" customFormat="1" x14ac:dyDescent="0.2">
      <c r="A1699" s="43"/>
      <c r="B1699" s="43"/>
      <c r="C1699" s="43"/>
    </row>
    <row r="1700" spans="1:3" s="88" customFormat="1" x14ac:dyDescent="0.2">
      <c r="A1700" s="43"/>
      <c r="B1700" s="43"/>
      <c r="C1700" s="43"/>
    </row>
    <row r="1701" spans="1:3" s="88" customFormat="1" x14ac:dyDescent="0.2">
      <c r="A1701" s="43"/>
      <c r="B1701" s="43"/>
      <c r="C1701" s="43"/>
    </row>
    <row r="1702" spans="1:3" s="88" customFormat="1" x14ac:dyDescent="0.2">
      <c r="A1702" s="43"/>
      <c r="B1702" s="43"/>
      <c r="C1702" s="43"/>
    </row>
    <row r="1703" spans="1:3" s="88" customFormat="1" x14ac:dyDescent="0.2">
      <c r="A1703" s="43"/>
      <c r="B1703" s="43"/>
      <c r="C1703" s="43"/>
    </row>
    <row r="1704" spans="1:3" s="88" customFormat="1" x14ac:dyDescent="0.2">
      <c r="A1704" s="43"/>
      <c r="B1704" s="43"/>
      <c r="C1704" s="43"/>
    </row>
    <row r="1705" spans="1:3" s="88" customFormat="1" x14ac:dyDescent="0.2">
      <c r="A1705" s="43"/>
      <c r="B1705" s="43"/>
      <c r="C1705" s="43"/>
    </row>
    <row r="1706" spans="1:3" s="88" customFormat="1" x14ac:dyDescent="0.2">
      <c r="A1706" s="43"/>
      <c r="B1706" s="43"/>
      <c r="C1706" s="43"/>
    </row>
    <row r="1707" spans="1:3" s="88" customFormat="1" x14ac:dyDescent="0.2">
      <c r="A1707" s="43"/>
      <c r="B1707" s="43"/>
      <c r="C1707" s="43"/>
    </row>
    <row r="1708" spans="1:3" s="88" customFormat="1" x14ac:dyDescent="0.2">
      <c r="A1708" s="43"/>
      <c r="B1708" s="43"/>
      <c r="C1708" s="43"/>
    </row>
    <row r="1709" spans="1:3" s="88" customFormat="1" x14ac:dyDescent="0.2">
      <c r="A1709" s="43"/>
      <c r="B1709" s="43"/>
      <c r="C1709" s="43"/>
    </row>
    <row r="1710" spans="1:3" s="88" customFormat="1" x14ac:dyDescent="0.2">
      <c r="A1710" s="43"/>
      <c r="B1710" s="43"/>
      <c r="C1710" s="43"/>
    </row>
    <row r="1711" spans="1:3" s="88" customFormat="1" x14ac:dyDescent="0.2">
      <c r="A1711" s="43"/>
      <c r="B1711" s="43"/>
      <c r="C1711" s="43"/>
    </row>
    <row r="1712" spans="1:3" s="88" customFormat="1" x14ac:dyDescent="0.2">
      <c r="A1712" s="43"/>
      <c r="B1712" s="43"/>
      <c r="C1712" s="43"/>
    </row>
    <row r="1713" spans="1:3" s="88" customFormat="1" x14ac:dyDescent="0.2">
      <c r="A1713" s="43"/>
      <c r="B1713" s="43"/>
      <c r="C1713" s="43"/>
    </row>
    <row r="1714" spans="1:3" s="88" customFormat="1" x14ac:dyDescent="0.2">
      <c r="A1714" s="43"/>
      <c r="B1714" s="43"/>
      <c r="C1714" s="43"/>
    </row>
    <row r="1715" spans="1:3" s="88" customFormat="1" x14ac:dyDescent="0.2">
      <c r="A1715" s="43"/>
      <c r="B1715" s="43"/>
      <c r="C1715" s="43"/>
    </row>
    <row r="1716" spans="1:3" s="88" customFormat="1" x14ac:dyDescent="0.2">
      <c r="A1716" s="43"/>
      <c r="B1716" s="43"/>
      <c r="C1716" s="43"/>
    </row>
    <row r="1717" spans="1:3" s="88" customFormat="1" x14ac:dyDescent="0.2">
      <c r="A1717" s="43"/>
      <c r="B1717" s="43"/>
      <c r="C1717" s="43"/>
    </row>
    <row r="1718" spans="1:3" s="88" customFormat="1" x14ac:dyDescent="0.2">
      <c r="A1718" s="43"/>
      <c r="B1718" s="43"/>
      <c r="C1718" s="43"/>
    </row>
    <row r="1719" spans="1:3" s="88" customFormat="1" x14ac:dyDescent="0.2">
      <c r="A1719" s="43"/>
      <c r="B1719" s="43"/>
      <c r="C1719" s="43"/>
    </row>
    <row r="1720" spans="1:3" s="88" customFormat="1" x14ac:dyDescent="0.2">
      <c r="A1720" s="43"/>
      <c r="B1720" s="43"/>
      <c r="C1720" s="43"/>
    </row>
    <row r="1721" spans="1:3" s="88" customFormat="1" x14ac:dyDescent="0.2">
      <c r="A1721" s="43"/>
      <c r="B1721" s="43"/>
      <c r="C1721" s="43"/>
    </row>
    <row r="1722" spans="1:3" s="88" customFormat="1" x14ac:dyDescent="0.2">
      <c r="A1722" s="43"/>
      <c r="B1722" s="43"/>
      <c r="C1722" s="43"/>
    </row>
    <row r="1723" spans="1:3" s="88" customFormat="1" x14ac:dyDescent="0.2">
      <c r="A1723" s="43"/>
      <c r="B1723" s="43"/>
      <c r="C1723" s="43"/>
    </row>
    <row r="1724" spans="1:3" s="88" customFormat="1" x14ac:dyDescent="0.2">
      <c r="A1724" s="43"/>
      <c r="B1724" s="43"/>
      <c r="C1724" s="43"/>
    </row>
    <row r="1725" spans="1:3" s="88" customFormat="1" x14ac:dyDescent="0.2">
      <c r="A1725" s="43"/>
      <c r="B1725" s="43"/>
      <c r="C1725" s="43"/>
    </row>
    <row r="1726" spans="1:3" s="88" customFormat="1" x14ac:dyDescent="0.2">
      <c r="A1726" s="43"/>
      <c r="B1726" s="43"/>
      <c r="C1726" s="43"/>
    </row>
    <row r="1727" spans="1:3" s="88" customFormat="1" x14ac:dyDescent="0.2">
      <c r="A1727" s="43"/>
      <c r="B1727" s="43"/>
      <c r="C1727" s="43"/>
    </row>
    <row r="1728" spans="1:3" s="88" customFormat="1" x14ac:dyDescent="0.2">
      <c r="A1728" s="43"/>
      <c r="B1728" s="43"/>
      <c r="C1728" s="43"/>
    </row>
    <row r="1729" spans="1:3" s="88" customFormat="1" x14ac:dyDescent="0.2">
      <c r="A1729" s="43"/>
      <c r="B1729" s="43"/>
      <c r="C1729" s="43"/>
    </row>
    <row r="1730" spans="1:3" s="88" customFormat="1" x14ac:dyDescent="0.2">
      <c r="A1730" s="43"/>
      <c r="B1730" s="43"/>
      <c r="C1730" s="43"/>
    </row>
    <row r="1731" spans="1:3" s="88" customFormat="1" x14ac:dyDescent="0.2">
      <c r="A1731" s="43"/>
      <c r="B1731" s="43"/>
      <c r="C1731" s="43"/>
    </row>
    <row r="1732" spans="1:3" s="88" customFormat="1" x14ac:dyDescent="0.2">
      <c r="A1732" s="43"/>
      <c r="B1732" s="43"/>
      <c r="C1732" s="43"/>
    </row>
    <row r="1733" spans="1:3" s="88" customFormat="1" x14ac:dyDescent="0.2">
      <c r="A1733" s="43"/>
      <c r="B1733" s="43"/>
      <c r="C1733" s="43"/>
    </row>
    <row r="1734" spans="1:3" s="88" customFormat="1" x14ac:dyDescent="0.2">
      <c r="A1734" s="43"/>
      <c r="B1734" s="43"/>
      <c r="C1734" s="43"/>
    </row>
    <row r="1735" spans="1:3" s="88" customFormat="1" x14ac:dyDescent="0.2">
      <c r="A1735" s="43"/>
      <c r="B1735" s="43"/>
      <c r="C1735" s="43"/>
    </row>
    <row r="1736" spans="1:3" s="88" customFormat="1" x14ac:dyDescent="0.2">
      <c r="A1736" s="43"/>
      <c r="B1736" s="43"/>
      <c r="C1736" s="43"/>
    </row>
    <row r="1737" spans="1:3" s="88" customFormat="1" x14ac:dyDescent="0.2">
      <c r="A1737" s="43"/>
      <c r="B1737" s="43"/>
      <c r="C1737" s="43"/>
    </row>
    <row r="1738" spans="1:3" s="88" customFormat="1" x14ac:dyDescent="0.2">
      <c r="A1738" s="43"/>
      <c r="B1738" s="43"/>
      <c r="C1738" s="43"/>
    </row>
    <row r="1739" spans="1:3" s="88" customFormat="1" x14ac:dyDescent="0.2">
      <c r="A1739" s="43"/>
      <c r="B1739" s="43"/>
      <c r="C1739" s="43"/>
    </row>
    <row r="1740" spans="1:3" s="88" customFormat="1" x14ac:dyDescent="0.2">
      <c r="A1740" s="43"/>
      <c r="B1740" s="43"/>
      <c r="C1740" s="43"/>
    </row>
    <row r="1741" spans="1:3" s="88" customFormat="1" x14ac:dyDescent="0.2">
      <c r="A1741" s="43"/>
      <c r="B1741" s="43"/>
      <c r="C1741" s="43"/>
    </row>
    <row r="1742" spans="1:3" s="88" customFormat="1" x14ac:dyDescent="0.2">
      <c r="A1742" s="43"/>
      <c r="B1742" s="43"/>
      <c r="C1742" s="43"/>
    </row>
    <row r="1743" spans="1:3" s="88" customFormat="1" x14ac:dyDescent="0.2">
      <c r="A1743" s="43"/>
      <c r="B1743" s="43"/>
      <c r="C1743" s="43"/>
    </row>
    <row r="1744" spans="1:3" s="88" customFormat="1" x14ac:dyDescent="0.2">
      <c r="A1744" s="43"/>
      <c r="B1744" s="43"/>
      <c r="C1744" s="43"/>
    </row>
    <row r="1745" spans="1:3" s="88" customFormat="1" x14ac:dyDescent="0.2">
      <c r="A1745" s="43"/>
      <c r="B1745" s="43"/>
      <c r="C1745" s="43"/>
    </row>
    <row r="1746" spans="1:3" s="88" customFormat="1" x14ac:dyDescent="0.2">
      <c r="A1746" s="43"/>
      <c r="B1746" s="43"/>
      <c r="C1746" s="43"/>
    </row>
    <row r="1747" spans="1:3" s="88" customFormat="1" x14ac:dyDescent="0.2">
      <c r="A1747" s="43"/>
      <c r="B1747" s="43"/>
      <c r="C1747" s="43"/>
    </row>
    <row r="1748" spans="1:3" s="88" customFormat="1" x14ac:dyDescent="0.2">
      <c r="A1748" s="43"/>
      <c r="B1748" s="43"/>
      <c r="C1748" s="43"/>
    </row>
    <row r="1749" spans="1:3" s="88" customFormat="1" x14ac:dyDescent="0.2">
      <c r="A1749" s="43"/>
      <c r="B1749" s="43"/>
      <c r="C1749" s="43"/>
    </row>
    <row r="1750" spans="1:3" s="88" customFormat="1" x14ac:dyDescent="0.2">
      <c r="A1750" s="43"/>
      <c r="B1750" s="43"/>
      <c r="C1750" s="43"/>
    </row>
    <row r="1751" spans="1:3" s="88" customFormat="1" x14ac:dyDescent="0.2">
      <c r="A1751" s="43"/>
      <c r="B1751" s="43"/>
      <c r="C1751" s="43"/>
    </row>
    <row r="1752" spans="1:3" s="88" customFormat="1" x14ac:dyDescent="0.2">
      <c r="A1752" s="43"/>
      <c r="B1752" s="43"/>
      <c r="C1752" s="43"/>
    </row>
    <row r="1753" spans="1:3" s="88" customFormat="1" x14ac:dyDescent="0.2">
      <c r="A1753" s="43"/>
      <c r="B1753" s="43"/>
      <c r="C1753" s="43"/>
    </row>
    <row r="1754" spans="1:3" s="88" customFormat="1" x14ac:dyDescent="0.2">
      <c r="A1754" s="43"/>
      <c r="B1754" s="43"/>
      <c r="C1754" s="43"/>
    </row>
    <row r="1755" spans="1:3" s="88" customFormat="1" x14ac:dyDescent="0.2">
      <c r="A1755" s="43"/>
      <c r="B1755" s="43"/>
      <c r="C1755" s="43"/>
    </row>
    <row r="1756" spans="1:3" s="88" customFormat="1" x14ac:dyDescent="0.2">
      <c r="A1756" s="43"/>
      <c r="B1756" s="43"/>
      <c r="C1756" s="43"/>
    </row>
    <row r="1757" spans="1:3" s="88" customFormat="1" x14ac:dyDescent="0.2">
      <c r="A1757" s="43"/>
      <c r="B1757" s="43"/>
      <c r="C1757" s="43"/>
    </row>
    <row r="1758" spans="1:3" s="88" customFormat="1" x14ac:dyDescent="0.2">
      <c r="A1758" s="43"/>
      <c r="B1758" s="43"/>
      <c r="C1758" s="43"/>
    </row>
    <row r="1759" spans="1:3" s="88" customFormat="1" x14ac:dyDescent="0.2">
      <c r="A1759" s="43"/>
      <c r="B1759" s="43"/>
      <c r="C1759" s="43"/>
    </row>
    <row r="1760" spans="1:3" s="88" customFormat="1" x14ac:dyDescent="0.2">
      <c r="A1760" s="43"/>
      <c r="B1760" s="43"/>
      <c r="C1760" s="43"/>
    </row>
    <row r="1761" spans="1:3" s="88" customFormat="1" x14ac:dyDescent="0.2">
      <c r="A1761" s="43"/>
      <c r="B1761" s="43"/>
      <c r="C1761" s="43"/>
    </row>
    <row r="1762" spans="1:3" s="88" customFormat="1" x14ac:dyDescent="0.2">
      <c r="A1762" s="43"/>
      <c r="B1762" s="43"/>
      <c r="C1762" s="43"/>
    </row>
    <row r="1763" spans="1:3" s="88" customFormat="1" x14ac:dyDescent="0.2">
      <c r="A1763" s="43"/>
      <c r="B1763" s="43"/>
      <c r="C1763" s="43"/>
    </row>
    <row r="1764" spans="1:3" s="88" customFormat="1" x14ac:dyDescent="0.2">
      <c r="A1764" s="43"/>
      <c r="B1764" s="43"/>
      <c r="C1764" s="43"/>
    </row>
    <row r="1765" spans="1:3" s="88" customFormat="1" x14ac:dyDescent="0.2">
      <c r="A1765" s="43"/>
      <c r="B1765" s="43"/>
      <c r="C1765" s="43"/>
    </row>
    <row r="1766" spans="1:3" s="88" customFormat="1" x14ac:dyDescent="0.2">
      <c r="A1766" s="43"/>
      <c r="B1766" s="43"/>
      <c r="C1766" s="43"/>
    </row>
    <row r="1767" spans="1:3" s="88" customFormat="1" x14ac:dyDescent="0.2">
      <c r="A1767" s="43"/>
      <c r="B1767" s="43"/>
      <c r="C1767" s="43"/>
    </row>
    <row r="1768" spans="1:3" s="88" customFormat="1" x14ac:dyDescent="0.2">
      <c r="A1768" s="43"/>
      <c r="B1768" s="43"/>
      <c r="C1768" s="43"/>
    </row>
    <row r="1769" spans="1:3" s="88" customFormat="1" x14ac:dyDescent="0.2">
      <c r="A1769" s="43"/>
      <c r="B1769" s="43"/>
      <c r="C1769" s="43"/>
    </row>
    <row r="1770" spans="1:3" s="88" customFormat="1" x14ac:dyDescent="0.2">
      <c r="A1770" s="43"/>
      <c r="B1770" s="43"/>
      <c r="C1770" s="43"/>
    </row>
    <row r="1771" spans="1:3" s="88" customFormat="1" x14ac:dyDescent="0.2">
      <c r="A1771" s="43"/>
      <c r="B1771" s="43"/>
      <c r="C1771" s="43"/>
    </row>
    <row r="1772" spans="1:3" s="88" customFormat="1" x14ac:dyDescent="0.2">
      <c r="A1772" s="43"/>
      <c r="B1772" s="43"/>
      <c r="C1772" s="43"/>
    </row>
    <row r="1773" spans="1:3" s="88" customFormat="1" x14ac:dyDescent="0.2">
      <c r="A1773" s="43"/>
      <c r="B1773" s="43"/>
      <c r="C1773" s="43"/>
    </row>
    <row r="1774" spans="1:3" s="88" customFormat="1" x14ac:dyDescent="0.2">
      <c r="A1774" s="43"/>
      <c r="B1774" s="43"/>
      <c r="C1774" s="43"/>
    </row>
    <row r="1775" spans="1:3" s="88" customFormat="1" x14ac:dyDescent="0.2">
      <c r="A1775" s="43"/>
      <c r="B1775" s="43"/>
      <c r="C1775" s="43"/>
    </row>
    <row r="1776" spans="1:3" s="88" customFormat="1" x14ac:dyDescent="0.2">
      <c r="A1776" s="43"/>
      <c r="B1776" s="43"/>
      <c r="C1776" s="43"/>
    </row>
    <row r="1777" spans="1:3" s="88" customFormat="1" x14ac:dyDescent="0.2">
      <c r="A1777" s="43"/>
      <c r="B1777" s="43"/>
      <c r="C1777" s="43"/>
    </row>
    <row r="1778" spans="1:3" s="88" customFormat="1" x14ac:dyDescent="0.2">
      <c r="A1778" s="43"/>
      <c r="B1778" s="43"/>
      <c r="C1778" s="43"/>
    </row>
    <row r="1779" spans="1:3" s="88" customFormat="1" x14ac:dyDescent="0.2">
      <c r="A1779" s="43"/>
      <c r="B1779" s="43"/>
      <c r="C1779" s="43"/>
    </row>
    <row r="1780" spans="1:3" s="88" customFormat="1" x14ac:dyDescent="0.2">
      <c r="A1780" s="43"/>
      <c r="B1780" s="43"/>
      <c r="C1780" s="43"/>
    </row>
    <row r="1781" spans="1:3" s="88" customFormat="1" x14ac:dyDescent="0.2">
      <c r="A1781" s="43"/>
      <c r="B1781" s="43"/>
      <c r="C1781" s="43"/>
    </row>
    <row r="1782" spans="1:3" s="88" customFormat="1" x14ac:dyDescent="0.2">
      <c r="A1782" s="43"/>
      <c r="B1782" s="43"/>
      <c r="C1782" s="43"/>
    </row>
    <row r="1783" spans="1:3" s="88" customFormat="1" x14ac:dyDescent="0.2">
      <c r="A1783" s="43"/>
      <c r="B1783" s="43"/>
      <c r="C1783" s="43"/>
    </row>
    <row r="1784" spans="1:3" s="88" customFormat="1" x14ac:dyDescent="0.2">
      <c r="A1784" s="43"/>
      <c r="B1784" s="43"/>
      <c r="C1784" s="43"/>
    </row>
    <row r="1785" spans="1:3" s="88" customFormat="1" x14ac:dyDescent="0.2">
      <c r="A1785" s="43"/>
      <c r="B1785" s="43"/>
      <c r="C1785" s="43"/>
    </row>
    <row r="1786" spans="1:3" s="88" customFormat="1" x14ac:dyDescent="0.2">
      <c r="A1786" s="43"/>
      <c r="B1786" s="43"/>
      <c r="C1786" s="43"/>
    </row>
    <row r="1787" spans="1:3" s="88" customFormat="1" x14ac:dyDescent="0.2">
      <c r="A1787" s="43"/>
      <c r="B1787" s="43"/>
      <c r="C1787" s="43"/>
    </row>
    <row r="1788" spans="1:3" s="88" customFormat="1" x14ac:dyDescent="0.2">
      <c r="A1788" s="43"/>
      <c r="B1788" s="43"/>
      <c r="C1788" s="43"/>
    </row>
    <row r="1789" spans="1:3" s="88" customFormat="1" x14ac:dyDescent="0.2">
      <c r="A1789" s="43"/>
      <c r="B1789" s="43"/>
      <c r="C1789" s="43"/>
    </row>
    <row r="1790" spans="1:3" s="88" customFormat="1" x14ac:dyDescent="0.2">
      <c r="A1790" s="43"/>
      <c r="B1790" s="43"/>
      <c r="C1790" s="43"/>
    </row>
    <row r="1791" spans="1:3" s="88" customFormat="1" x14ac:dyDescent="0.2">
      <c r="A1791" s="43"/>
      <c r="B1791" s="43"/>
      <c r="C1791" s="43"/>
    </row>
    <row r="1792" spans="1:3" s="88" customFormat="1" x14ac:dyDescent="0.2">
      <c r="A1792" s="43"/>
      <c r="B1792" s="43"/>
      <c r="C1792" s="43"/>
    </row>
    <row r="1793" spans="1:3" s="88" customFormat="1" x14ac:dyDescent="0.2">
      <c r="A1793" s="43"/>
      <c r="B1793" s="43"/>
      <c r="C1793" s="43"/>
    </row>
    <row r="1794" spans="1:3" s="88" customFormat="1" x14ac:dyDescent="0.2">
      <c r="A1794" s="43"/>
      <c r="B1794" s="43"/>
      <c r="C1794" s="43"/>
    </row>
    <row r="1795" spans="1:3" s="88" customFormat="1" x14ac:dyDescent="0.2">
      <c r="A1795" s="43"/>
      <c r="B1795" s="43"/>
      <c r="C1795" s="43"/>
    </row>
    <row r="1796" spans="1:3" s="88" customFormat="1" x14ac:dyDescent="0.2">
      <c r="A1796" s="43"/>
      <c r="B1796" s="43"/>
      <c r="C1796" s="43"/>
    </row>
    <row r="1797" spans="1:3" s="88" customFormat="1" x14ac:dyDescent="0.2">
      <c r="A1797" s="43"/>
      <c r="B1797" s="43"/>
      <c r="C1797" s="43"/>
    </row>
    <row r="1798" spans="1:3" s="88" customFormat="1" x14ac:dyDescent="0.2">
      <c r="A1798" s="43"/>
      <c r="B1798" s="43"/>
      <c r="C1798" s="43"/>
    </row>
    <row r="1799" spans="1:3" s="88" customFormat="1" x14ac:dyDescent="0.2">
      <c r="A1799" s="43"/>
      <c r="B1799" s="43"/>
      <c r="C1799" s="43"/>
    </row>
    <row r="1800" spans="1:3" s="88" customFormat="1" x14ac:dyDescent="0.2">
      <c r="A1800" s="43"/>
      <c r="B1800" s="43"/>
      <c r="C1800" s="43"/>
    </row>
    <row r="1801" spans="1:3" s="88" customFormat="1" x14ac:dyDescent="0.2">
      <c r="A1801" s="43"/>
      <c r="B1801" s="43"/>
      <c r="C1801" s="43"/>
    </row>
    <row r="1802" spans="1:3" s="88" customFormat="1" x14ac:dyDescent="0.2">
      <c r="A1802" s="43"/>
      <c r="B1802" s="43"/>
      <c r="C1802" s="43"/>
    </row>
    <row r="1803" spans="1:3" s="88" customFormat="1" x14ac:dyDescent="0.2">
      <c r="A1803" s="43"/>
      <c r="B1803" s="43"/>
      <c r="C1803" s="43"/>
    </row>
    <row r="1804" spans="1:3" s="88" customFormat="1" x14ac:dyDescent="0.2">
      <c r="A1804" s="43"/>
      <c r="B1804" s="43"/>
      <c r="C1804" s="43"/>
    </row>
    <row r="1805" spans="1:3" s="88" customFormat="1" x14ac:dyDescent="0.2">
      <c r="A1805" s="43"/>
      <c r="B1805" s="43"/>
      <c r="C1805" s="43"/>
    </row>
    <row r="1806" spans="1:3" s="88" customFormat="1" x14ac:dyDescent="0.2">
      <c r="A1806" s="43"/>
      <c r="B1806" s="43"/>
      <c r="C1806" s="43"/>
    </row>
    <row r="1807" spans="1:3" s="88" customFormat="1" x14ac:dyDescent="0.2">
      <c r="A1807" s="43"/>
      <c r="B1807" s="43"/>
      <c r="C1807" s="43"/>
    </row>
    <row r="1808" spans="1:3" s="88" customFormat="1" x14ac:dyDescent="0.2">
      <c r="A1808" s="43"/>
      <c r="B1808" s="43"/>
      <c r="C1808" s="43"/>
    </row>
    <row r="1809" spans="1:3" s="88" customFormat="1" x14ac:dyDescent="0.2">
      <c r="A1809" s="43"/>
      <c r="B1809" s="43"/>
      <c r="C1809" s="43"/>
    </row>
    <row r="1810" spans="1:3" s="88" customFormat="1" x14ac:dyDescent="0.2">
      <c r="A1810" s="43"/>
      <c r="B1810" s="43"/>
      <c r="C1810" s="43"/>
    </row>
    <row r="1811" spans="1:3" s="88" customFormat="1" x14ac:dyDescent="0.2">
      <c r="A1811" s="43"/>
      <c r="B1811" s="43"/>
      <c r="C1811" s="43"/>
    </row>
    <row r="1812" spans="1:3" s="88" customFormat="1" x14ac:dyDescent="0.2">
      <c r="A1812" s="43"/>
      <c r="B1812" s="43"/>
      <c r="C1812" s="43"/>
    </row>
    <row r="1813" spans="1:3" s="88" customFormat="1" x14ac:dyDescent="0.2">
      <c r="A1813" s="43"/>
      <c r="B1813" s="43"/>
      <c r="C1813" s="43"/>
    </row>
    <row r="1814" spans="1:3" s="88" customFormat="1" x14ac:dyDescent="0.2">
      <c r="A1814" s="43"/>
      <c r="B1814" s="43"/>
      <c r="C1814" s="43"/>
    </row>
    <row r="1815" spans="1:3" s="88" customFormat="1" x14ac:dyDescent="0.2">
      <c r="A1815" s="43"/>
      <c r="B1815" s="43"/>
      <c r="C1815" s="43"/>
    </row>
    <row r="1816" spans="1:3" s="88" customFormat="1" x14ac:dyDescent="0.2">
      <c r="A1816" s="43"/>
      <c r="B1816" s="43"/>
      <c r="C1816" s="43"/>
    </row>
    <row r="1817" spans="1:3" s="88" customFormat="1" x14ac:dyDescent="0.2">
      <c r="A1817" s="43"/>
      <c r="B1817" s="43"/>
      <c r="C1817" s="43"/>
    </row>
    <row r="1818" spans="1:3" s="88" customFormat="1" x14ac:dyDescent="0.2">
      <c r="A1818" s="43"/>
      <c r="B1818" s="43"/>
      <c r="C1818" s="43"/>
    </row>
    <row r="1819" spans="1:3" s="88" customFormat="1" x14ac:dyDescent="0.2">
      <c r="A1819" s="43"/>
      <c r="B1819" s="43"/>
      <c r="C1819" s="43"/>
    </row>
    <row r="1820" spans="1:3" s="88" customFormat="1" x14ac:dyDescent="0.2">
      <c r="A1820" s="43"/>
      <c r="B1820" s="43"/>
      <c r="C1820" s="43"/>
    </row>
    <row r="1821" spans="1:3" s="88" customFormat="1" x14ac:dyDescent="0.2">
      <c r="A1821" s="43"/>
      <c r="B1821" s="43"/>
      <c r="C1821" s="43"/>
    </row>
    <row r="1822" spans="1:3" s="88" customFormat="1" x14ac:dyDescent="0.2">
      <c r="A1822" s="43"/>
      <c r="B1822" s="43"/>
      <c r="C1822" s="43"/>
    </row>
    <row r="1823" spans="1:3" s="88" customFormat="1" x14ac:dyDescent="0.2">
      <c r="A1823" s="43"/>
      <c r="B1823" s="43"/>
      <c r="C1823" s="43"/>
    </row>
    <row r="1824" spans="1:3" s="88" customFormat="1" x14ac:dyDescent="0.2">
      <c r="A1824" s="43"/>
      <c r="B1824" s="43"/>
      <c r="C1824" s="43"/>
    </row>
    <row r="1825" spans="1:3" s="88" customFormat="1" x14ac:dyDescent="0.2">
      <c r="A1825" s="43"/>
      <c r="B1825" s="43"/>
      <c r="C1825" s="43"/>
    </row>
    <row r="1826" spans="1:3" s="88" customFormat="1" x14ac:dyDescent="0.2">
      <c r="A1826" s="43"/>
      <c r="B1826" s="43"/>
      <c r="C1826" s="43"/>
    </row>
    <row r="1827" spans="1:3" s="88" customFormat="1" x14ac:dyDescent="0.2">
      <c r="A1827" s="43"/>
      <c r="B1827" s="43"/>
      <c r="C1827" s="43"/>
    </row>
    <row r="1828" spans="1:3" s="88" customFormat="1" x14ac:dyDescent="0.2">
      <c r="A1828" s="43"/>
      <c r="B1828" s="43"/>
      <c r="C1828" s="43"/>
    </row>
    <row r="1829" spans="1:3" s="88" customFormat="1" x14ac:dyDescent="0.2">
      <c r="A1829" s="43"/>
      <c r="B1829" s="43"/>
      <c r="C1829" s="43"/>
    </row>
    <row r="1830" spans="1:3" s="88" customFormat="1" x14ac:dyDescent="0.2">
      <c r="A1830" s="43"/>
      <c r="B1830" s="43"/>
      <c r="C1830" s="43"/>
    </row>
    <row r="1831" spans="1:3" s="88" customFormat="1" x14ac:dyDescent="0.2">
      <c r="A1831" s="43"/>
      <c r="B1831" s="43"/>
      <c r="C1831" s="43"/>
    </row>
    <row r="1832" spans="1:3" s="88" customFormat="1" x14ac:dyDescent="0.2">
      <c r="A1832" s="43"/>
      <c r="B1832" s="43"/>
      <c r="C1832" s="43"/>
    </row>
    <row r="1833" spans="1:3" s="88" customFormat="1" x14ac:dyDescent="0.2">
      <c r="A1833" s="43"/>
      <c r="B1833" s="43"/>
      <c r="C1833" s="43"/>
    </row>
    <row r="1834" spans="1:3" s="88" customFormat="1" x14ac:dyDescent="0.2">
      <c r="A1834" s="43"/>
      <c r="B1834" s="43"/>
      <c r="C1834" s="43"/>
    </row>
    <row r="1835" spans="1:3" s="88" customFormat="1" x14ac:dyDescent="0.2">
      <c r="A1835" s="43"/>
      <c r="B1835" s="43"/>
      <c r="C1835" s="43"/>
    </row>
    <row r="1836" spans="1:3" s="88" customFormat="1" x14ac:dyDescent="0.2">
      <c r="A1836" s="43"/>
      <c r="B1836" s="43"/>
      <c r="C1836" s="43"/>
    </row>
    <row r="1837" spans="1:3" s="88" customFormat="1" x14ac:dyDescent="0.2">
      <c r="A1837" s="43"/>
      <c r="B1837" s="43"/>
      <c r="C1837" s="43"/>
    </row>
    <row r="1838" spans="1:3" s="88" customFormat="1" x14ac:dyDescent="0.2">
      <c r="A1838" s="43"/>
      <c r="B1838" s="43"/>
      <c r="C1838" s="43"/>
    </row>
    <row r="1839" spans="1:3" s="88" customFormat="1" x14ac:dyDescent="0.2">
      <c r="A1839" s="43"/>
      <c r="B1839" s="43"/>
      <c r="C1839" s="43"/>
    </row>
    <row r="1840" spans="1:3" s="88" customFormat="1" x14ac:dyDescent="0.2">
      <c r="A1840" s="43"/>
      <c r="B1840" s="43"/>
      <c r="C1840" s="43"/>
    </row>
    <row r="1841" spans="1:3" s="88" customFormat="1" x14ac:dyDescent="0.2">
      <c r="A1841" s="43"/>
      <c r="B1841" s="43"/>
      <c r="C1841" s="43"/>
    </row>
    <row r="1842" spans="1:3" s="88" customFormat="1" x14ac:dyDescent="0.2">
      <c r="A1842" s="43"/>
      <c r="B1842" s="43"/>
      <c r="C1842" s="43"/>
    </row>
    <row r="1843" spans="1:3" s="88" customFormat="1" x14ac:dyDescent="0.2">
      <c r="A1843" s="43"/>
      <c r="B1843" s="43"/>
      <c r="C1843" s="43"/>
    </row>
    <row r="1844" spans="1:3" s="88" customFormat="1" x14ac:dyDescent="0.2">
      <c r="A1844" s="43"/>
      <c r="B1844" s="43"/>
      <c r="C1844" s="43"/>
    </row>
    <row r="1845" spans="1:3" s="88" customFormat="1" x14ac:dyDescent="0.2">
      <c r="A1845" s="43"/>
      <c r="B1845" s="43"/>
      <c r="C1845" s="43"/>
    </row>
    <row r="1846" spans="1:3" s="88" customFormat="1" x14ac:dyDescent="0.2">
      <c r="A1846" s="43"/>
      <c r="B1846" s="43"/>
      <c r="C1846" s="43"/>
    </row>
    <row r="1847" spans="1:3" s="88" customFormat="1" x14ac:dyDescent="0.2">
      <c r="A1847" s="43"/>
      <c r="B1847" s="43"/>
      <c r="C1847" s="43"/>
    </row>
    <row r="1848" spans="1:3" s="88" customFormat="1" x14ac:dyDescent="0.2">
      <c r="A1848" s="43"/>
      <c r="B1848" s="43"/>
      <c r="C1848" s="43"/>
    </row>
    <row r="1849" spans="1:3" s="88" customFormat="1" x14ac:dyDescent="0.2">
      <c r="A1849" s="43"/>
      <c r="B1849" s="43"/>
      <c r="C1849" s="43"/>
    </row>
    <row r="1850" spans="1:3" s="88" customFormat="1" x14ac:dyDescent="0.2">
      <c r="A1850" s="43"/>
      <c r="B1850" s="43"/>
      <c r="C1850" s="43"/>
    </row>
    <row r="1851" spans="1:3" s="88" customFormat="1" x14ac:dyDescent="0.2">
      <c r="A1851" s="43"/>
      <c r="B1851" s="43"/>
      <c r="C1851" s="43"/>
    </row>
    <row r="1852" spans="1:3" s="88" customFormat="1" x14ac:dyDescent="0.2">
      <c r="A1852" s="43"/>
      <c r="B1852" s="43"/>
      <c r="C1852" s="43"/>
    </row>
    <row r="1853" spans="1:3" s="88" customFormat="1" x14ac:dyDescent="0.2">
      <c r="A1853" s="43"/>
      <c r="B1853" s="43"/>
      <c r="C1853" s="43"/>
    </row>
    <row r="1854" spans="1:3" s="88" customFormat="1" x14ac:dyDescent="0.2">
      <c r="A1854" s="43"/>
      <c r="B1854" s="43"/>
      <c r="C1854" s="43"/>
    </row>
    <row r="1855" spans="1:3" s="88" customFormat="1" x14ac:dyDescent="0.2">
      <c r="A1855" s="43"/>
      <c r="B1855" s="43"/>
      <c r="C1855" s="43"/>
    </row>
    <row r="1856" spans="1:3" s="88" customFormat="1" x14ac:dyDescent="0.2">
      <c r="A1856" s="43"/>
      <c r="B1856" s="43"/>
      <c r="C1856" s="43"/>
    </row>
    <row r="1857" spans="1:3" s="88" customFormat="1" x14ac:dyDescent="0.2">
      <c r="A1857" s="43"/>
      <c r="B1857" s="43"/>
      <c r="C1857" s="43"/>
    </row>
    <row r="1858" spans="1:3" s="88" customFormat="1" x14ac:dyDescent="0.2">
      <c r="A1858" s="43"/>
      <c r="B1858" s="43"/>
      <c r="C1858" s="43"/>
    </row>
    <row r="1859" spans="1:3" s="88" customFormat="1" x14ac:dyDescent="0.2">
      <c r="A1859" s="43"/>
      <c r="B1859" s="43"/>
      <c r="C1859" s="43"/>
    </row>
    <row r="1860" spans="1:3" s="88" customFormat="1" x14ac:dyDescent="0.2">
      <c r="A1860" s="43"/>
      <c r="B1860" s="43"/>
      <c r="C1860" s="43"/>
    </row>
    <row r="1861" spans="1:3" s="88" customFormat="1" x14ac:dyDescent="0.2">
      <c r="A1861" s="43"/>
      <c r="B1861" s="43"/>
      <c r="C1861" s="43"/>
    </row>
    <row r="1862" spans="1:3" s="88" customFormat="1" x14ac:dyDescent="0.2">
      <c r="A1862" s="43"/>
      <c r="B1862" s="43"/>
      <c r="C1862" s="43"/>
    </row>
    <row r="1863" spans="1:3" s="88" customFormat="1" x14ac:dyDescent="0.2">
      <c r="A1863" s="43"/>
      <c r="B1863" s="43"/>
      <c r="C1863" s="43"/>
    </row>
    <row r="1864" spans="1:3" s="88" customFormat="1" x14ac:dyDescent="0.2">
      <c r="A1864" s="43"/>
      <c r="B1864" s="43"/>
      <c r="C1864" s="43"/>
    </row>
    <row r="1865" spans="1:3" s="88" customFormat="1" x14ac:dyDescent="0.2">
      <c r="A1865" s="43"/>
      <c r="B1865" s="43"/>
      <c r="C1865" s="43"/>
    </row>
    <row r="1866" spans="1:3" s="88" customFormat="1" x14ac:dyDescent="0.2">
      <c r="A1866" s="43"/>
      <c r="B1866" s="43"/>
      <c r="C1866" s="43"/>
    </row>
    <row r="1867" spans="1:3" s="88" customFormat="1" x14ac:dyDescent="0.2">
      <c r="A1867" s="43"/>
      <c r="B1867" s="43"/>
      <c r="C1867" s="43"/>
    </row>
    <row r="1868" spans="1:3" s="88" customFormat="1" x14ac:dyDescent="0.2">
      <c r="A1868" s="43"/>
      <c r="B1868" s="43"/>
      <c r="C1868" s="43"/>
    </row>
    <row r="1869" spans="1:3" s="88" customFormat="1" x14ac:dyDescent="0.2">
      <c r="A1869" s="43"/>
      <c r="B1869" s="43"/>
      <c r="C1869" s="43"/>
    </row>
    <row r="1870" spans="1:3" s="88" customFormat="1" x14ac:dyDescent="0.2">
      <c r="A1870" s="43"/>
      <c r="B1870" s="43"/>
      <c r="C1870" s="43"/>
    </row>
    <row r="1871" spans="1:3" s="88" customFormat="1" x14ac:dyDescent="0.2">
      <c r="A1871" s="43"/>
      <c r="B1871" s="43"/>
      <c r="C1871" s="43"/>
    </row>
    <row r="1872" spans="1:3" s="88" customFormat="1" x14ac:dyDescent="0.2">
      <c r="A1872" s="43"/>
      <c r="B1872" s="43"/>
      <c r="C1872" s="43"/>
    </row>
    <row r="1873" spans="1:3" s="88" customFormat="1" x14ac:dyDescent="0.2">
      <c r="A1873" s="43"/>
      <c r="B1873" s="43"/>
      <c r="C1873" s="43"/>
    </row>
    <row r="1874" spans="1:3" s="88" customFormat="1" x14ac:dyDescent="0.2">
      <c r="A1874" s="43"/>
      <c r="B1874" s="43"/>
      <c r="C1874" s="43"/>
    </row>
    <row r="1875" spans="1:3" s="88" customFormat="1" x14ac:dyDescent="0.2">
      <c r="A1875" s="43"/>
      <c r="B1875" s="43"/>
      <c r="C1875" s="43"/>
    </row>
    <row r="1876" spans="1:3" s="88" customFormat="1" x14ac:dyDescent="0.2">
      <c r="A1876" s="43"/>
      <c r="B1876" s="43"/>
      <c r="C1876" s="43"/>
    </row>
    <row r="1877" spans="1:3" s="88" customFormat="1" x14ac:dyDescent="0.2">
      <c r="A1877" s="43"/>
      <c r="B1877" s="43"/>
      <c r="C1877" s="43"/>
    </row>
    <row r="1878" spans="1:3" s="88" customFormat="1" x14ac:dyDescent="0.2">
      <c r="A1878" s="43"/>
      <c r="B1878" s="43"/>
      <c r="C1878" s="43"/>
    </row>
    <row r="1879" spans="1:3" s="88" customFormat="1" x14ac:dyDescent="0.2">
      <c r="A1879" s="43"/>
      <c r="B1879" s="43"/>
      <c r="C1879" s="43"/>
    </row>
    <row r="1880" spans="1:3" s="88" customFormat="1" x14ac:dyDescent="0.2">
      <c r="A1880" s="43"/>
      <c r="B1880" s="43"/>
      <c r="C1880" s="43"/>
    </row>
    <row r="1881" spans="1:3" s="88" customFormat="1" x14ac:dyDescent="0.2">
      <c r="A1881" s="43"/>
      <c r="B1881" s="43"/>
      <c r="C1881" s="43"/>
    </row>
    <row r="1882" spans="1:3" s="88" customFormat="1" x14ac:dyDescent="0.2">
      <c r="A1882" s="43"/>
      <c r="B1882" s="43"/>
      <c r="C1882" s="43"/>
    </row>
    <row r="1883" spans="1:3" s="88" customFormat="1" x14ac:dyDescent="0.2">
      <c r="A1883" s="43"/>
      <c r="B1883" s="43"/>
      <c r="C1883" s="43"/>
    </row>
    <row r="1884" spans="1:3" s="88" customFormat="1" x14ac:dyDescent="0.2">
      <c r="A1884" s="43"/>
      <c r="B1884" s="43"/>
      <c r="C1884" s="43"/>
    </row>
    <row r="1885" spans="1:3" s="88" customFormat="1" x14ac:dyDescent="0.2">
      <c r="A1885" s="43"/>
      <c r="B1885" s="43"/>
      <c r="C1885" s="43"/>
    </row>
    <row r="1886" spans="1:3" s="88" customFormat="1" x14ac:dyDescent="0.2">
      <c r="A1886" s="43"/>
      <c r="B1886" s="43"/>
      <c r="C1886" s="43"/>
    </row>
    <row r="1887" spans="1:3" s="88" customFormat="1" x14ac:dyDescent="0.2">
      <c r="A1887" s="43"/>
      <c r="B1887" s="43"/>
      <c r="C1887" s="43"/>
    </row>
    <row r="1888" spans="1:3" s="88" customFormat="1" x14ac:dyDescent="0.2">
      <c r="A1888" s="43"/>
      <c r="B1888" s="43"/>
      <c r="C1888" s="43"/>
    </row>
    <row r="1889" spans="1:3" s="88" customFormat="1" x14ac:dyDescent="0.2">
      <c r="A1889" s="43"/>
      <c r="B1889" s="43"/>
      <c r="C1889" s="43"/>
    </row>
    <row r="1890" spans="1:3" s="88" customFormat="1" x14ac:dyDescent="0.2">
      <c r="A1890" s="43"/>
      <c r="B1890" s="43"/>
      <c r="C1890" s="43"/>
    </row>
    <row r="1891" spans="1:3" s="88" customFormat="1" x14ac:dyDescent="0.2">
      <c r="A1891" s="43"/>
      <c r="B1891" s="43"/>
      <c r="C1891" s="43"/>
    </row>
    <row r="1892" spans="1:3" s="88" customFormat="1" x14ac:dyDescent="0.2">
      <c r="A1892" s="43"/>
      <c r="B1892" s="43"/>
      <c r="C1892" s="43"/>
    </row>
    <row r="1893" spans="1:3" s="88" customFormat="1" x14ac:dyDescent="0.2">
      <c r="A1893" s="43"/>
      <c r="B1893" s="43"/>
      <c r="C1893" s="43"/>
    </row>
    <row r="1894" spans="1:3" s="88" customFormat="1" x14ac:dyDescent="0.2">
      <c r="A1894" s="43"/>
      <c r="B1894" s="43"/>
      <c r="C1894" s="43"/>
    </row>
    <row r="1895" spans="1:3" s="88" customFormat="1" x14ac:dyDescent="0.2">
      <c r="A1895" s="43"/>
      <c r="B1895" s="43"/>
      <c r="C1895" s="43"/>
    </row>
    <row r="1896" spans="1:3" s="88" customFormat="1" x14ac:dyDescent="0.2">
      <c r="A1896" s="43"/>
      <c r="B1896" s="43"/>
      <c r="C1896" s="43"/>
    </row>
    <row r="1897" spans="1:3" s="88" customFormat="1" x14ac:dyDescent="0.2">
      <c r="A1897" s="43"/>
      <c r="B1897" s="43"/>
      <c r="C1897" s="43"/>
    </row>
    <row r="1898" spans="1:3" s="88" customFormat="1" x14ac:dyDescent="0.2">
      <c r="A1898" s="43"/>
      <c r="B1898" s="43"/>
      <c r="C1898" s="43"/>
    </row>
    <row r="1899" spans="1:3" s="88" customFormat="1" x14ac:dyDescent="0.2">
      <c r="A1899" s="43"/>
      <c r="B1899" s="43"/>
      <c r="C1899" s="43"/>
    </row>
    <row r="1900" spans="1:3" s="88" customFormat="1" x14ac:dyDescent="0.2">
      <c r="A1900" s="43"/>
      <c r="B1900" s="43"/>
      <c r="C1900" s="43"/>
    </row>
    <row r="1901" spans="1:3" s="88" customFormat="1" x14ac:dyDescent="0.2">
      <c r="A1901" s="43"/>
      <c r="B1901" s="43"/>
      <c r="C1901" s="43"/>
    </row>
    <row r="1902" spans="1:3" s="88" customFormat="1" x14ac:dyDescent="0.2">
      <c r="A1902" s="43"/>
      <c r="B1902" s="43"/>
      <c r="C1902" s="43"/>
    </row>
    <row r="1903" spans="1:3" s="88" customFormat="1" x14ac:dyDescent="0.2">
      <c r="A1903" s="43"/>
      <c r="B1903" s="43"/>
      <c r="C1903" s="43"/>
    </row>
    <row r="1904" spans="1:3" s="88" customFormat="1" x14ac:dyDescent="0.2">
      <c r="A1904" s="43"/>
      <c r="B1904" s="43"/>
      <c r="C1904" s="43"/>
    </row>
    <row r="1905" spans="1:3" s="88" customFormat="1" x14ac:dyDescent="0.2">
      <c r="A1905" s="43"/>
      <c r="B1905" s="43"/>
      <c r="C1905" s="43"/>
    </row>
    <row r="1906" spans="1:3" s="88" customFormat="1" x14ac:dyDescent="0.2">
      <c r="A1906" s="43"/>
      <c r="B1906" s="43"/>
      <c r="C1906" s="43"/>
    </row>
    <row r="1907" spans="1:3" s="88" customFormat="1" x14ac:dyDescent="0.2">
      <c r="A1907" s="43"/>
      <c r="B1907" s="43"/>
      <c r="C1907" s="43"/>
    </row>
    <row r="1908" spans="1:3" s="88" customFormat="1" x14ac:dyDescent="0.2">
      <c r="A1908" s="43"/>
      <c r="B1908" s="43"/>
      <c r="C1908" s="43"/>
    </row>
    <row r="1909" spans="1:3" s="88" customFormat="1" x14ac:dyDescent="0.2">
      <c r="A1909" s="43"/>
      <c r="B1909" s="43"/>
      <c r="C1909" s="43"/>
    </row>
    <row r="1910" spans="1:3" s="88" customFormat="1" x14ac:dyDescent="0.2">
      <c r="A1910" s="43"/>
      <c r="B1910" s="43"/>
      <c r="C1910" s="43"/>
    </row>
    <row r="1911" spans="1:3" s="88" customFormat="1" x14ac:dyDescent="0.2">
      <c r="A1911" s="43"/>
      <c r="B1911" s="43"/>
      <c r="C1911" s="43"/>
    </row>
    <row r="1912" spans="1:3" s="88" customFormat="1" x14ac:dyDescent="0.2">
      <c r="A1912" s="43"/>
      <c r="B1912" s="43"/>
      <c r="C1912" s="43"/>
    </row>
    <row r="1913" spans="1:3" s="88" customFormat="1" x14ac:dyDescent="0.2">
      <c r="A1913" s="43"/>
      <c r="B1913" s="43"/>
      <c r="C1913" s="43"/>
    </row>
    <row r="1914" spans="1:3" s="88" customFormat="1" x14ac:dyDescent="0.2">
      <c r="A1914" s="43"/>
      <c r="B1914" s="43"/>
      <c r="C1914" s="43"/>
    </row>
    <row r="1915" spans="1:3" s="88" customFormat="1" x14ac:dyDescent="0.2">
      <c r="A1915" s="43"/>
      <c r="B1915" s="43"/>
      <c r="C1915" s="43"/>
    </row>
    <row r="1916" spans="1:3" s="88" customFormat="1" x14ac:dyDescent="0.2">
      <c r="A1916" s="43"/>
      <c r="B1916" s="43"/>
      <c r="C1916" s="43"/>
    </row>
    <row r="1917" spans="1:3" s="88" customFormat="1" x14ac:dyDescent="0.2">
      <c r="A1917" s="43"/>
      <c r="B1917" s="43"/>
      <c r="C1917" s="43"/>
    </row>
    <row r="1918" spans="1:3" s="88" customFormat="1" x14ac:dyDescent="0.2">
      <c r="A1918" s="43"/>
      <c r="B1918" s="43"/>
      <c r="C1918" s="43"/>
    </row>
    <row r="1919" spans="1:3" s="88" customFormat="1" x14ac:dyDescent="0.2">
      <c r="A1919" s="43"/>
      <c r="B1919" s="43"/>
      <c r="C1919" s="43"/>
    </row>
    <row r="1920" spans="1:3" s="88" customFormat="1" x14ac:dyDescent="0.2">
      <c r="A1920" s="43"/>
      <c r="B1920" s="43"/>
      <c r="C1920" s="43"/>
    </row>
    <row r="1921" spans="1:3" s="88" customFormat="1" x14ac:dyDescent="0.2">
      <c r="A1921" s="43"/>
      <c r="B1921" s="43"/>
      <c r="C1921" s="43"/>
    </row>
    <row r="1922" spans="1:3" s="88" customFormat="1" x14ac:dyDescent="0.2">
      <c r="A1922" s="43"/>
      <c r="B1922" s="43"/>
      <c r="C1922" s="43"/>
    </row>
    <row r="1923" spans="1:3" s="88" customFormat="1" x14ac:dyDescent="0.2">
      <c r="A1923" s="43"/>
      <c r="B1923" s="43"/>
      <c r="C1923" s="43"/>
    </row>
    <row r="1924" spans="1:3" s="88" customFormat="1" x14ac:dyDescent="0.2">
      <c r="A1924" s="43"/>
      <c r="B1924" s="43"/>
      <c r="C1924" s="43"/>
    </row>
    <row r="1925" spans="1:3" s="88" customFormat="1" x14ac:dyDescent="0.2">
      <c r="A1925" s="43"/>
      <c r="B1925" s="43"/>
      <c r="C1925" s="43"/>
    </row>
    <row r="1926" spans="1:3" s="88" customFormat="1" x14ac:dyDescent="0.2">
      <c r="A1926" s="43"/>
      <c r="B1926" s="43"/>
      <c r="C1926" s="43"/>
    </row>
    <row r="1927" spans="1:3" s="88" customFormat="1" x14ac:dyDescent="0.2">
      <c r="A1927" s="43"/>
      <c r="B1927" s="43"/>
      <c r="C1927" s="43"/>
    </row>
    <row r="1928" spans="1:3" s="88" customFormat="1" x14ac:dyDescent="0.2">
      <c r="A1928" s="43"/>
      <c r="B1928" s="43"/>
      <c r="C1928" s="43"/>
    </row>
    <row r="1929" spans="1:3" s="88" customFormat="1" x14ac:dyDescent="0.2">
      <c r="A1929" s="43"/>
      <c r="B1929" s="43"/>
      <c r="C1929" s="43"/>
    </row>
    <row r="1930" spans="1:3" s="88" customFormat="1" x14ac:dyDescent="0.2">
      <c r="A1930" s="43"/>
      <c r="B1930" s="43"/>
      <c r="C1930" s="43"/>
    </row>
    <row r="1931" spans="1:3" s="88" customFormat="1" x14ac:dyDescent="0.2">
      <c r="A1931" s="43"/>
      <c r="B1931" s="43"/>
      <c r="C1931" s="43"/>
    </row>
    <row r="1932" spans="1:3" s="88" customFormat="1" x14ac:dyDescent="0.2">
      <c r="A1932" s="43"/>
      <c r="B1932" s="43"/>
      <c r="C1932" s="43"/>
    </row>
    <row r="1933" spans="1:3" s="88" customFormat="1" x14ac:dyDescent="0.2">
      <c r="A1933" s="43"/>
      <c r="B1933" s="43"/>
      <c r="C1933" s="43"/>
    </row>
    <row r="1934" spans="1:3" s="88" customFormat="1" x14ac:dyDescent="0.2">
      <c r="A1934" s="43"/>
      <c r="B1934" s="43"/>
      <c r="C1934" s="43"/>
    </row>
    <row r="1935" spans="1:3" s="88" customFormat="1" x14ac:dyDescent="0.2">
      <c r="A1935" s="43"/>
      <c r="B1935" s="43"/>
      <c r="C1935" s="43"/>
    </row>
    <row r="1936" spans="1:3" s="88" customFormat="1" x14ac:dyDescent="0.2">
      <c r="A1936" s="43"/>
      <c r="B1936" s="43"/>
      <c r="C1936" s="43"/>
    </row>
    <row r="1937" spans="1:3" s="88" customFormat="1" x14ac:dyDescent="0.2">
      <c r="A1937" s="43"/>
      <c r="B1937" s="43"/>
      <c r="C1937" s="43"/>
    </row>
    <row r="1938" spans="1:3" s="88" customFormat="1" x14ac:dyDescent="0.2">
      <c r="A1938" s="43"/>
      <c r="B1938" s="43"/>
      <c r="C1938" s="43"/>
    </row>
    <row r="1939" spans="1:3" s="88" customFormat="1" x14ac:dyDescent="0.2">
      <c r="A1939" s="43"/>
      <c r="B1939" s="43"/>
      <c r="C1939" s="43"/>
    </row>
    <row r="1940" spans="1:3" s="88" customFormat="1" x14ac:dyDescent="0.2">
      <c r="A1940" s="43"/>
      <c r="B1940" s="43"/>
      <c r="C1940" s="43"/>
    </row>
    <row r="1941" spans="1:3" s="88" customFormat="1" x14ac:dyDescent="0.2">
      <c r="A1941" s="43"/>
      <c r="B1941" s="43"/>
      <c r="C1941" s="43"/>
    </row>
    <row r="1942" spans="1:3" s="88" customFormat="1" x14ac:dyDescent="0.2">
      <c r="A1942" s="43"/>
      <c r="B1942" s="43"/>
      <c r="C1942" s="43"/>
    </row>
    <row r="1943" spans="1:3" s="88" customFormat="1" x14ac:dyDescent="0.2">
      <c r="A1943" s="43"/>
      <c r="B1943" s="43"/>
      <c r="C1943" s="43"/>
    </row>
    <row r="1944" spans="1:3" s="88" customFormat="1" x14ac:dyDescent="0.2">
      <c r="A1944" s="43"/>
      <c r="B1944" s="43"/>
      <c r="C1944" s="43"/>
    </row>
    <row r="1945" spans="1:3" s="88" customFormat="1" x14ac:dyDescent="0.2">
      <c r="A1945" s="43"/>
      <c r="B1945" s="43"/>
      <c r="C1945" s="43"/>
    </row>
    <row r="1946" spans="1:3" s="88" customFormat="1" x14ac:dyDescent="0.2">
      <c r="A1946" s="43"/>
      <c r="B1946" s="43"/>
      <c r="C1946" s="43"/>
    </row>
    <row r="1947" spans="1:3" s="88" customFormat="1" x14ac:dyDescent="0.2">
      <c r="A1947" s="43"/>
      <c r="B1947" s="43"/>
      <c r="C1947" s="43"/>
    </row>
    <row r="1948" spans="1:3" s="88" customFormat="1" x14ac:dyDescent="0.2">
      <c r="A1948" s="43"/>
      <c r="B1948" s="43"/>
      <c r="C1948" s="43"/>
    </row>
    <row r="1949" spans="1:3" s="88" customFormat="1" x14ac:dyDescent="0.2">
      <c r="A1949" s="43"/>
      <c r="B1949" s="43"/>
      <c r="C1949" s="43"/>
    </row>
    <row r="1950" spans="1:3" s="88" customFormat="1" x14ac:dyDescent="0.2">
      <c r="A1950" s="43"/>
      <c r="B1950" s="43"/>
      <c r="C1950" s="43"/>
    </row>
    <row r="1951" spans="1:3" s="88" customFormat="1" x14ac:dyDescent="0.2">
      <c r="A1951" s="43"/>
      <c r="B1951" s="43"/>
      <c r="C1951" s="43"/>
    </row>
    <row r="1952" spans="1:3" s="88" customFormat="1" x14ac:dyDescent="0.2">
      <c r="A1952" s="43"/>
      <c r="B1952" s="43"/>
      <c r="C1952" s="43"/>
    </row>
    <row r="1953" spans="1:3" s="88" customFormat="1" x14ac:dyDescent="0.2">
      <c r="A1953" s="43"/>
      <c r="B1953" s="43"/>
      <c r="C1953" s="43"/>
    </row>
    <row r="1954" spans="1:3" s="88" customFormat="1" x14ac:dyDescent="0.2">
      <c r="A1954" s="43"/>
      <c r="B1954" s="43"/>
      <c r="C1954" s="43"/>
    </row>
    <row r="1955" spans="1:3" s="88" customFormat="1" x14ac:dyDescent="0.2">
      <c r="A1955" s="43"/>
      <c r="B1955" s="43"/>
      <c r="C1955" s="43"/>
    </row>
    <row r="1956" spans="1:3" s="88" customFormat="1" x14ac:dyDescent="0.2">
      <c r="A1956" s="43"/>
      <c r="B1956" s="43"/>
      <c r="C1956" s="43"/>
    </row>
    <row r="1957" spans="1:3" s="88" customFormat="1" x14ac:dyDescent="0.2">
      <c r="A1957" s="43"/>
      <c r="B1957" s="43"/>
      <c r="C1957" s="43"/>
    </row>
    <row r="1958" spans="1:3" s="88" customFormat="1" x14ac:dyDescent="0.2">
      <c r="A1958" s="43"/>
      <c r="B1958" s="43"/>
      <c r="C1958" s="43"/>
    </row>
    <row r="1959" spans="1:3" s="88" customFormat="1" x14ac:dyDescent="0.2">
      <c r="A1959" s="43"/>
      <c r="B1959" s="43"/>
      <c r="C1959" s="43"/>
    </row>
    <row r="1960" spans="1:3" s="88" customFormat="1" x14ac:dyDescent="0.2">
      <c r="A1960" s="43"/>
      <c r="B1960" s="43"/>
      <c r="C1960" s="43"/>
    </row>
    <row r="1961" spans="1:3" s="88" customFormat="1" x14ac:dyDescent="0.2">
      <c r="A1961" s="43"/>
      <c r="B1961" s="43"/>
      <c r="C1961" s="43"/>
    </row>
    <row r="1962" spans="1:3" s="88" customFormat="1" x14ac:dyDescent="0.2">
      <c r="A1962" s="43"/>
      <c r="B1962" s="43"/>
      <c r="C1962" s="43"/>
    </row>
    <row r="1963" spans="1:3" s="88" customFormat="1" x14ac:dyDescent="0.2">
      <c r="A1963" s="43"/>
      <c r="B1963" s="43"/>
      <c r="C1963" s="43"/>
    </row>
    <row r="1964" spans="1:3" s="88" customFormat="1" x14ac:dyDescent="0.2">
      <c r="A1964" s="43"/>
      <c r="B1964" s="43"/>
      <c r="C1964" s="43"/>
    </row>
    <row r="1965" spans="1:3" s="88" customFormat="1" x14ac:dyDescent="0.2">
      <c r="A1965" s="43"/>
      <c r="B1965" s="43"/>
      <c r="C1965" s="43"/>
    </row>
    <row r="1966" spans="1:3" s="88" customFormat="1" x14ac:dyDescent="0.2">
      <c r="A1966" s="43"/>
      <c r="B1966" s="43"/>
      <c r="C1966" s="43"/>
    </row>
    <row r="1967" spans="1:3" s="88" customFormat="1" x14ac:dyDescent="0.2">
      <c r="A1967" s="43"/>
      <c r="B1967" s="43"/>
      <c r="C1967" s="43"/>
    </row>
    <row r="1968" spans="1:3" s="88" customFormat="1" x14ac:dyDescent="0.2">
      <c r="A1968" s="43"/>
      <c r="B1968" s="43"/>
      <c r="C1968" s="43"/>
    </row>
    <row r="1969" spans="1:3" s="88" customFormat="1" x14ac:dyDescent="0.2">
      <c r="A1969" s="43"/>
      <c r="B1969" s="43"/>
      <c r="C1969" s="43"/>
    </row>
    <row r="1970" spans="1:3" s="88" customFormat="1" x14ac:dyDescent="0.2">
      <c r="A1970" s="43"/>
      <c r="B1970" s="43"/>
      <c r="C1970" s="43"/>
    </row>
    <row r="1971" spans="1:3" s="88" customFormat="1" x14ac:dyDescent="0.2">
      <c r="A1971" s="43"/>
      <c r="B1971" s="43"/>
      <c r="C1971" s="43"/>
    </row>
    <row r="1972" spans="1:3" s="88" customFormat="1" x14ac:dyDescent="0.2">
      <c r="A1972" s="43"/>
      <c r="B1972" s="43"/>
      <c r="C1972" s="43"/>
    </row>
    <row r="1973" spans="1:3" s="88" customFormat="1" x14ac:dyDescent="0.2">
      <c r="A1973" s="43"/>
      <c r="B1973" s="43"/>
      <c r="C1973" s="43"/>
    </row>
    <row r="1974" spans="1:3" s="88" customFormat="1" x14ac:dyDescent="0.2">
      <c r="A1974" s="43"/>
      <c r="B1974" s="43"/>
      <c r="C1974" s="43"/>
    </row>
    <row r="1975" spans="1:3" s="88" customFormat="1" x14ac:dyDescent="0.2">
      <c r="A1975" s="43"/>
      <c r="B1975" s="43"/>
      <c r="C1975" s="43"/>
    </row>
    <row r="1976" spans="1:3" s="88" customFormat="1" x14ac:dyDescent="0.2">
      <c r="A1976" s="43"/>
      <c r="B1976" s="43"/>
      <c r="C1976" s="43"/>
    </row>
    <row r="1977" spans="1:3" s="88" customFormat="1" x14ac:dyDescent="0.2">
      <c r="A1977" s="43"/>
      <c r="B1977" s="43"/>
      <c r="C1977" s="43"/>
    </row>
    <row r="1978" spans="1:3" s="88" customFormat="1" x14ac:dyDescent="0.2">
      <c r="A1978" s="43"/>
      <c r="B1978" s="43"/>
      <c r="C1978" s="43"/>
    </row>
    <row r="1979" spans="1:3" s="88" customFormat="1" x14ac:dyDescent="0.2">
      <c r="A1979" s="43"/>
      <c r="B1979" s="43"/>
      <c r="C1979" s="43"/>
    </row>
    <row r="1980" spans="1:3" s="88" customFormat="1" x14ac:dyDescent="0.2">
      <c r="A1980" s="43"/>
      <c r="B1980" s="43"/>
      <c r="C1980" s="43"/>
    </row>
    <row r="1981" spans="1:3" s="88" customFormat="1" x14ac:dyDescent="0.2">
      <c r="A1981" s="43"/>
      <c r="B1981" s="43"/>
      <c r="C1981" s="43"/>
    </row>
    <row r="1982" spans="1:3" s="88" customFormat="1" x14ac:dyDescent="0.2">
      <c r="A1982" s="43"/>
      <c r="B1982" s="43"/>
      <c r="C1982" s="43"/>
    </row>
    <row r="1983" spans="1:3" s="88" customFormat="1" x14ac:dyDescent="0.2">
      <c r="A1983" s="43"/>
      <c r="B1983" s="43"/>
      <c r="C1983" s="43"/>
    </row>
    <row r="1984" spans="1:3" s="88" customFormat="1" x14ac:dyDescent="0.2">
      <c r="A1984" s="43"/>
      <c r="B1984" s="43"/>
      <c r="C1984" s="43"/>
    </row>
    <row r="1985" spans="1:3" s="88" customFormat="1" x14ac:dyDescent="0.2">
      <c r="A1985" s="43"/>
      <c r="B1985" s="43"/>
      <c r="C1985" s="43"/>
    </row>
    <row r="1986" spans="1:3" s="88" customFormat="1" x14ac:dyDescent="0.2">
      <c r="A1986" s="43"/>
      <c r="B1986" s="43"/>
      <c r="C1986" s="43"/>
    </row>
    <row r="1987" spans="1:3" s="88" customFormat="1" x14ac:dyDescent="0.2">
      <c r="A1987" s="43"/>
      <c r="B1987" s="43"/>
      <c r="C1987" s="43"/>
    </row>
    <row r="1988" spans="1:3" s="88" customFormat="1" x14ac:dyDescent="0.2">
      <c r="A1988" s="43"/>
      <c r="B1988" s="43"/>
      <c r="C1988" s="43"/>
    </row>
    <row r="1989" spans="1:3" s="88" customFormat="1" x14ac:dyDescent="0.2">
      <c r="A1989" s="43"/>
      <c r="B1989" s="43"/>
      <c r="C1989" s="43"/>
    </row>
    <row r="1990" spans="1:3" s="88" customFormat="1" x14ac:dyDescent="0.2">
      <c r="A1990" s="43"/>
      <c r="B1990" s="43"/>
      <c r="C1990" s="43"/>
    </row>
    <row r="1991" spans="1:3" s="88" customFormat="1" x14ac:dyDescent="0.2">
      <c r="A1991" s="43"/>
      <c r="B1991" s="43"/>
      <c r="C1991" s="43"/>
    </row>
    <row r="1992" spans="1:3" s="88" customFormat="1" x14ac:dyDescent="0.2">
      <c r="A1992" s="43"/>
      <c r="B1992" s="43"/>
      <c r="C1992" s="43"/>
    </row>
    <row r="1993" spans="1:3" s="88" customFormat="1" x14ac:dyDescent="0.2">
      <c r="A1993" s="43"/>
      <c r="B1993" s="43"/>
      <c r="C1993" s="43"/>
    </row>
    <row r="1994" spans="1:3" s="88" customFormat="1" x14ac:dyDescent="0.2">
      <c r="A1994" s="43"/>
      <c r="B1994" s="43"/>
      <c r="C1994" s="43"/>
    </row>
    <row r="1995" spans="1:3" s="88" customFormat="1" x14ac:dyDescent="0.2">
      <c r="A1995" s="43"/>
      <c r="B1995" s="43"/>
      <c r="C1995" s="43"/>
    </row>
    <row r="1996" spans="1:3" s="88" customFormat="1" x14ac:dyDescent="0.2">
      <c r="A1996" s="43"/>
      <c r="B1996" s="43"/>
      <c r="C1996" s="43"/>
    </row>
    <row r="1997" spans="1:3" s="88" customFormat="1" x14ac:dyDescent="0.2">
      <c r="A1997" s="43"/>
      <c r="B1997" s="43"/>
      <c r="C1997" s="43"/>
    </row>
    <row r="1998" spans="1:3" s="88" customFormat="1" x14ac:dyDescent="0.2">
      <c r="A1998" s="43"/>
      <c r="B1998" s="43"/>
      <c r="C1998" s="43"/>
    </row>
    <row r="1999" spans="1:3" s="88" customFormat="1" x14ac:dyDescent="0.2">
      <c r="A1999" s="43"/>
      <c r="B1999" s="43"/>
      <c r="C1999" s="43"/>
    </row>
    <row r="2000" spans="1:3" s="88" customFormat="1" x14ac:dyDescent="0.2">
      <c r="A2000" s="43"/>
      <c r="B2000" s="43"/>
      <c r="C2000" s="43"/>
    </row>
    <row r="2001" spans="1:3" s="88" customFormat="1" x14ac:dyDescent="0.2">
      <c r="A2001" s="43"/>
      <c r="B2001" s="43"/>
      <c r="C2001" s="43"/>
    </row>
    <row r="2002" spans="1:3" s="88" customFormat="1" x14ac:dyDescent="0.2">
      <c r="A2002" s="43"/>
      <c r="B2002" s="43"/>
      <c r="C2002" s="43"/>
    </row>
    <row r="2003" spans="1:3" s="88" customFormat="1" x14ac:dyDescent="0.2">
      <c r="A2003" s="43"/>
      <c r="B2003" s="43"/>
      <c r="C2003" s="43"/>
    </row>
    <row r="2004" spans="1:3" s="88" customFormat="1" x14ac:dyDescent="0.2">
      <c r="A2004" s="43"/>
      <c r="B2004" s="43"/>
      <c r="C2004" s="43"/>
    </row>
    <row r="2005" spans="1:3" s="88" customFormat="1" x14ac:dyDescent="0.2">
      <c r="A2005" s="43"/>
      <c r="B2005" s="43"/>
      <c r="C2005" s="43"/>
    </row>
    <row r="2006" spans="1:3" s="88" customFormat="1" x14ac:dyDescent="0.2">
      <c r="A2006" s="43"/>
      <c r="B2006" s="43"/>
      <c r="C2006" s="43"/>
    </row>
    <row r="2007" spans="1:3" s="88" customFormat="1" x14ac:dyDescent="0.2">
      <c r="A2007" s="43"/>
      <c r="B2007" s="43"/>
      <c r="C2007" s="43"/>
    </row>
    <row r="2008" spans="1:3" s="88" customFormat="1" x14ac:dyDescent="0.2">
      <c r="A2008" s="43"/>
      <c r="B2008" s="43"/>
      <c r="C2008" s="43"/>
    </row>
    <row r="2009" spans="1:3" s="88" customFormat="1" x14ac:dyDescent="0.2">
      <c r="A2009" s="43"/>
      <c r="B2009" s="43"/>
      <c r="C2009" s="43"/>
    </row>
    <row r="2010" spans="1:3" s="88" customFormat="1" x14ac:dyDescent="0.2">
      <c r="A2010" s="43"/>
      <c r="B2010" s="43"/>
      <c r="C2010" s="43"/>
    </row>
    <row r="2011" spans="1:3" s="88" customFormat="1" x14ac:dyDescent="0.2">
      <c r="A2011" s="43"/>
      <c r="B2011" s="43"/>
      <c r="C2011" s="43"/>
    </row>
    <row r="2012" spans="1:3" s="88" customFormat="1" x14ac:dyDescent="0.2">
      <c r="A2012" s="43"/>
      <c r="B2012" s="43"/>
      <c r="C2012" s="43"/>
    </row>
    <row r="2013" spans="1:3" s="88" customFormat="1" x14ac:dyDescent="0.2">
      <c r="A2013" s="43"/>
      <c r="B2013" s="43"/>
      <c r="C2013" s="43"/>
    </row>
    <row r="2014" spans="1:3" s="88" customFormat="1" x14ac:dyDescent="0.2">
      <c r="A2014" s="43"/>
      <c r="B2014" s="43"/>
      <c r="C2014" s="43"/>
    </row>
    <row r="2015" spans="1:3" s="88" customFormat="1" x14ac:dyDescent="0.2">
      <c r="A2015" s="43"/>
      <c r="B2015" s="43"/>
      <c r="C2015" s="43"/>
    </row>
    <row r="2016" spans="1:3" s="88" customFormat="1" x14ac:dyDescent="0.2">
      <c r="A2016" s="43"/>
      <c r="B2016" s="43"/>
      <c r="C2016" s="43"/>
    </row>
    <row r="2017" spans="1:3" s="88" customFormat="1" x14ac:dyDescent="0.2">
      <c r="A2017" s="43"/>
      <c r="B2017" s="43"/>
      <c r="C2017" s="43"/>
    </row>
    <row r="2018" spans="1:3" s="88" customFormat="1" x14ac:dyDescent="0.2">
      <c r="A2018" s="43"/>
      <c r="B2018" s="43"/>
      <c r="C2018" s="43"/>
    </row>
    <row r="2019" spans="1:3" s="88" customFormat="1" x14ac:dyDescent="0.2">
      <c r="A2019" s="43"/>
      <c r="B2019" s="43"/>
      <c r="C2019" s="43"/>
    </row>
    <row r="2020" spans="1:3" s="88" customFormat="1" x14ac:dyDescent="0.2">
      <c r="A2020" s="43"/>
      <c r="B2020" s="43"/>
      <c r="C2020" s="43"/>
    </row>
    <row r="2021" spans="1:3" s="88" customFormat="1" x14ac:dyDescent="0.2">
      <c r="A2021" s="43"/>
      <c r="B2021" s="43"/>
      <c r="C2021" s="43"/>
    </row>
    <row r="2022" spans="1:3" s="88" customFormat="1" x14ac:dyDescent="0.2">
      <c r="A2022" s="43"/>
      <c r="B2022" s="43"/>
      <c r="C2022" s="43"/>
    </row>
    <row r="2023" spans="1:3" s="88" customFormat="1" x14ac:dyDescent="0.2">
      <c r="A2023" s="43"/>
      <c r="B2023" s="43"/>
      <c r="C2023" s="43"/>
    </row>
    <row r="2024" spans="1:3" s="88" customFormat="1" x14ac:dyDescent="0.2">
      <c r="A2024" s="43"/>
      <c r="B2024" s="43"/>
      <c r="C2024" s="43"/>
    </row>
    <row r="2025" spans="1:3" s="88" customFormat="1" x14ac:dyDescent="0.2">
      <c r="A2025" s="43"/>
      <c r="B2025" s="43"/>
      <c r="C2025" s="43"/>
    </row>
    <row r="2026" spans="1:3" s="88" customFormat="1" x14ac:dyDescent="0.2">
      <c r="A2026" s="43"/>
      <c r="B2026" s="43"/>
      <c r="C2026" s="43"/>
    </row>
    <row r="2027" spans="1:3" s="88" customFormat="1" x14ac:dyDescent="0.2">
      <c r="A2027" s="43"/>
      <c r="B2027" s="43"/>
      <c r="C2027" s="43"/>
    </row>
    <row r="2028" spans="1:3" s="88" customFormat="1" x14ac:dyDescent="0.2">
      <c r="A2028" s="43"/>
      <c r="B2028" s="43"/>
      <c r="C2028" s="43"/>
    </row>
    <row r="2029" spans="1:3" s="88" customFormat="1" x14ac:dyDescent="0.2">
      <c r="A2029" s="43"/>
      <c r="B2029" s="43"/>
      <c r="C2029" s="43"/>
    </row>
    <row r="2030" spans="1:3" s="88" customFormat="1" x14ac:dyDescent="0.2">
      <c r="A2030" s="43"/>
      <c r="B2030" s="43"/>
      <c r="C2030" s="43"/>
    </row>
    <row r="2031" spans="1:3" s="88" customFormat="1" x14ac:dyDescent="0.2">
      <c r="A2031" s="43"/>
      <c r="B2031" s="43"/>
      <c r="C2031" s="43"/>
    </row>
    <row r="2032" spans="1:3" s="88" customFormat="1" x14ac:dyDescent="0.2">
      <c r="A2032" s="43"/>
      <c r="B2032" s="43"/>
      <c r="C2032" s="43"/>
    </row>
    <row r="2033" spans="1:3" s="88" customFormat="1" x14ac:dyDescent="0.2">
      <c r="A2033" s="43"/>
      <c r="B2033" s="43"/>
      <c r="C2033" s="43"/>
    </row>
    <row r="2034" spans="1:3" s="88" customFormat="1" x14ac:dyDescent="0.2">
      <c r="A2034" s="43"/>
      <c r="B2034" s="43"/>
      <c r="C2034" s="43"/>
    </row>
    <row r="2035" spans="1:3" s="88" customFormat="1" x14ac:dyDescent="0.2">
      <c r="A2035" s="43"/>
      <c r="B2035" s="43"/>
      <c r="C2035" s="43"/>
    </row>
    <row r="2036" spans="1:3" s="88" customFormat="1" x14ac:dyDescent="0.2">
      <c r="A2036" s="43"/>
      <c r="B2036" s="43"/>
      <c r="C2036" s="43"/>
    </row>
    <row r="2037" spans="1:3" s="88" customFormat="1" x14ac:dyDescent="0.2">
      <c r="A2037" s="43"/>
      <c r="B2037" s="43"/>
      <c r="C2037" s="43"/>
    </row>
    <row r="2038" spans="1:3" s="88" customFormat="1" x14ac:dyDescent="0.2">
      <c r="A2038" s="43"/>
      <c r="B2038" s="43"/>
      <c r="C2038" s="43"/>
    </row>
    <row r="2039" spans="1:3" s="88" customFormat="1" x14ac:dyDescent="0.2">
      <c r="A2039" s="43"/>
      <c r="B2039" s="43"/>
      <c r="C2039" s="43"/>
    </row>
    <row r="2040" spans="1:3" s="88" customFormat="1" x14ac:dyDescent="0.2">
      <c r="A2040" s="43"/>
      <c r="B2040" s="43"/>
      <c r="C2040" s="43"/>
    </row>
    <row r="2041" spans="1:3" s="88" customFormat="1" x14ac:dyDescent="0.2">
      <c r="A2041" s="43"/>
      <c r="B2041" s="43"/>
      <c r="C2041" s="43"/>
    </row>
    <row r="2042" spans="1:3" s="88" customFormat="1" x14ac:dyDescent="0.2">
      <c r="A2042" s="43"/>
      <c r="B2042" s="43"/>
      <c r="C2042" s="43"/>
    </row>
    <row r="2043" spans="1:3" s="88" customFormat="1" x14ac:dyDescent="0.2">
      <c r="A2043" s="43"/>
      <c r="B2043" s="43"/>
      <c r="C2043" s="43"/>
    </row>
    <row r="2044" spans="1:3" s="88" customFormat="1" x14ac:dyDescent="0.2">
      <c r="A2044" s="43"/>
      <c r="B2044" s="43"/>
      <c r="C2044" s="43"/>
    </row>
    <row r="2045" spans="1:3" s="88" customFormat="1" x14ac:dyDescent="0.2">
      <c r="A2045" s="43"/>
      <c r="B2045" s="43"/>
      <c r="C2045" s="43"/>
    </row>
    <row r="2046" spans="1:3" s="88" customFormat="1" x14ac:dyDescent="0.2">
      <c r="A2046" s="43"/>
      <c r="B2046" s="43"/>
      <c r="C2046" s="43"/>
    </row>
    <row r="2047" spans="1:3" s="88" customFormat="1" x14ac:dyDescent="0.2">
      <c r="A2047" s="43"/>
      <c r="B2047" s="43"/>
      <c r="C2047" s="43"/>
    </row>
    <row r="2048" spans="1:3" s="88" customFormat="1" x14ac:dyDescent="0.2">
      <c r="A2048" s="43"/>
      <c r="B2048" s="43"/>
      <c r="C2048" s="43"/>
    </row>
    <row r="2049" spans="1:3" s="88" customFormat="1" x14ac:dyDescent="0.2">
      <c r="A2049" s="43"/>
      <c r="B2049" s="43"/>
      <c r="C2049" s="43"/>
    </row>
    <row r="2050" spans="1:3" s="88" customFormat="1" x14ac:dyDescent="0.2">
      <c r="A2050" s="43"/>
      <c r="B2050" s="43"/>
      <c r="C2050" s="43"/>
    </row>
    <row r="2051" spans="1:3" s="88" customFormat="1" x14ac:dyDescent="0.2">
      <c r="A2051" s="43"/>
      <c r="B2051" s="43"/>
      <c r="C2051" s="43"/>
    </row>
    <row r="2052" spans="1:3" s="88" customFormat="1" x14ac:dyDescent="0.2">
      <c r="A2052" s="43"/>
      <c r="B2052" s="43"/>
      <c r="C2052" s="43"/>
    </row>
    <row r="2053" spans="1:3" s="88" customFormat="1" x14ac:dyDescent="0.2">
      <c r="A2053" s="43"/>
      <c r="B2053" s="43"/>
      <c r="C2053" s="43"/>
    </row>
    <row r="2054" spans="1:3" s="88" customFormat="1" x14ac:dyDescent="0.2">
      <c r="A2054" s="43"/>
      <c r="B2054" s="43"/>
      <c r="C2054" s="43"/>
    </row>
    <row r="2055" spans="1:3" s="88" customFormat="1" x14ac:dyDescent="0.2">
      <c r="A2055" s="43"/>
      <c r="B2055" s="43"/>
      <c r="C2055" s="43"/>
    </row>
    <row r="2056" spans="1:3" s="88" customFormat="1" x14ac:dyDescent="0.2">
      <c r="A2056" s="43"/>
      <c r="B2056" s="43"/>
      <c r="C2056" s="43"/>
    </row>
    <row r="2057" spans="1:3" s="88" customFormat="1" x14ac:dyDescent="0.2">
      <c r="A2057" s="43"/>
      <c r="B2057" s="43"/>
      <c r="C2057" s="43"/>
    </row>
    <row r="2058" spans="1:3" s="88" customFormat="1" x14ac:dyDescent="0.2">
      <c r="A2058" s="43"/>
      <c r="B2058" s="43"/>
      <c r="C2058" s="43"/>
    </row>
    <row r="2059" spans="1:3" s="88" customFormat="1" x14ac:dyDescent="0.2">
      <c r="A2059" s="43"/>
      <c r="B2059" s="43"/>
      <c r="C2059" s="43"/>
    </row>
    <row r="2060" spans="1:3" s="88" customFormat="1" x14ac:dyDescent="0.2">
      <c r="A2060" s="43"/>
      <c r="B2060" s="43"/>
      <c r="C2060" s="43"/>
    </row>
    <row r="2061" spans="1:3" s="88" customFormat="1" x14ac:dyDescent="0.2">
      <c r="A2061" s="43"/>
      <c r="B2061" s="43"/>
      <c r="C2061" s="43"/>
    </row>
    <row r="2062" spans="1:3" s="88" customFormat="1" x14ac:dyDescent="0.2">
      <c r="A2062" s="43"/>
      <c r="B2062" s="43"/>
      <c r="C2062" s="43"/>
    </row>
    <row r="2063" spans="1:3" s="88" customFormat="1" x14ac:dyDescent="0.2">
      <c r="A2063" s="43"/>
      <c r="B2063" s="43"/>
      <c r="C2063" s="43"/>
    </row>
    <row r="2064" spans="1:3" s="88" customFormat="1" x14ac:dyDescent="0.2">
      <c r="A2064" s="43"/>
      <c r="B2064" s="43"/>
      <c r="C2064" s="43"/>
    </row>
    <row r="2065" spans="1:3" s="88" customFormat="1" x14ac:dyDescent="0.2">
      <c r="A2065" s="43"/>
      <c r="B2065" s="43"/>
      <c r="C2065" s="43"/>
    </row>
    <row r="2066" spans="1:3" s="88" customFormat="1" x14ac:dyDescent="0.2">
      <c r="A2066" s="43"/>
      <c r="B2066" s="43"/>
      <c r="C2066" s="43"/>
    </row>
    <row r="2067" spans="1:3" s="88" customFormat="1" x14ac:dyDescent="0.2">
      <c r="A2067" s="43"/>
      <c r="B2067" s="43"/>
      <c r="C2067" s="43"/>
    </row>
    <row r="2068" spans="1:3" s="88" customFormat="1" x14ac:dyDescent="0.2">
      <c r="A2068" s="43"/>
      <c r="B2068" s="43"/>
      <c r="C2068" s="43"/>
    </row>
    <row r="2069" spans="1:3" s="88" customFormat="1" x14ac:dyDescent="0.2">
      <c r="A2069" s="43"/>
      <c r="B2069" s="43"/>
      <c r="C2069" s="43"/>
    </row>
    <row r="2070" spans="1:3" s="88" customFormat="1" x14ac:dyDescent="0.2">
      <c r="A2070" s="43"/>
      <c r="B2070" s="43"/>
      <c r="C2070" s="43"/>
    </row>
    <row r="2071" spans="1:3" s="88" customFormat="1" x14ac:dyDescent="0.2">
      <c r="A2071" s="43"/>
      <c r="B2071" s="43"/>
      <c r="C2071" s="43"/>
    </row>
    <row r="2072" spans="1:3" s="88" customFormat="1" x14ac:dyDescent="0.2">
      <c r="A2072" s="43"/>
      <c r="B2072" s="43"/>
      <c r="C2072" s="43"/>
    </row>
    <row r="2073" spans="1:3" s="88" customFormat="1" x14ac:dyDescent="0.2">
      <c r="A2073" s="43"/>
      <c r="B2073" s="43"/>
      <c r="C2073" s="43"/>
    </row>
    <row r="2074" spans="1:3" s="88" customFormat="1" x14ac:dyDescent="0.2">
      <c r="A2074" s="43"/>
      <c r="B2074" s="43"/>
      <c r="C2074" s="43"/>
    </row>
    <row r="2075" spans="1:3" s="88" customFormat="1" x14ac:dyDescent="0.2">
      <c r="A2075" s="43"/>
      <c r="B2075" s="43"/>
      <c r="C2075" s="43"/>
    </row>
    <row r="2076" spans="1:3" s="88" customFormat="1" x14ac:dyDescent="0.2">
      <c r="A2076" s="43"/>
      <c r="B2076" s="43"/>
      <c r="C2076" s="43"/>
    </row>
    <row r="2077" spans="1:3" s="88" customFormat="1" x14ac:dyDescent="0.2">
      <c r="A2077" s="43"/>
      <c r="B2077" s="43"/>
      <c r="C2077" s="43"/>
    </row>
    <row r="2078" spans="1:3" s="88" customFormat="1" x14ac:dyDescent="0.2">
      <c r="A2078" s="43"/>
      <c r="B2078" s="43"/>
      <c r="C2078" s="43"/>
    </row>
    <row r="2079" spans="1:3" s="88" customFormat="1" x14ac:dyDescent="0.2">
      <c r="A2079" s="43"/>
      <c r="B2079" s="43"/>
      <c r="C2079" s="43"/>
    </row>
    <row r="2080" spans="1:3" s="88" customFormat="1" x14ac:dyDescent="0.2">
      <c r="A2080" s="43"/>
      <c r="B2080" s="43"/>
      <c r="C2080" s="43"/>
    </row>
    <row r="2081" spans="1:3" s="88" customFormat="1" x14ac:dyDescent="0.2">
      <c r="A2081" s="43"/>
      <c r="B2081" s="43"/>
      <c r="C2081" s="43"/>
    </row>
    <row r="2082" spans="1:3" s="88" customFormat="1" x14ac:dyDescent="0.2">
      <c r="A2082" s="43"/>
      <c r="B2082" s="43"/>
      <c r="C2082" s="43"/>
    </row>
    <row r="2083" spans="1:3" s="88" customFormat="1" x14ac:dyDescent="0.2">
      <c r="A2083" s="43"/>
      <c r="B2083" s="43"/>
      <c r="C2083" s="43"/>
    </row>
    <row r="2084" spans="1:3" s="88" customFormat="1" x14ac:dyDescent="0.2">
      <c r="A2084" s="43"/>
      <c r="B2084" s="43"/>
      <c r="C2084" s="43"/>
    </row>
    <row r="2085" spans="1:3" s="88" customFormat="1" x14ac:dyDescent="0.2">
      <c r="A2085" s="43"/>
      <c r="B2085" s="43"/>
      <c r="C2085" s="43"/>
    </row>
    <row r="2086" spans="1:3" s="88" customFormat="1" x14ac:dyDescent="0.2">
      <c r="A2086" s="43"/>
      <c r="B2086" s="43"/>
      <c r="C2086" s="43"/>
    </row>
    <row r="2087" spans="1:3" s="88" customFormat="1" x14ac:dyDescent="0.2">
      <c r="A2087" s="43"/>
      <c r="B2087" s="43"/>
      <c r="C2087" s="43"/>
    </row>
    <row r="2088" spans="1:3" s="88" customFormat="1" x14ac:dyDescent="0.2">
      <c r="A2088" s="43"/>
      <c r="B2088" s="43"/>
      <c r="C2088" s="43"/>
    </row>
    <row r="2089" spans="1:3" s="88" customFormat="1" x14ac:dyDescent="0.2">
      <c r="A2089" s="43"/>
      <c r="B2089" s="43"/>
      <c r="C2089" s="43"/>
    </row>
    <row r="2090" spans="1:3" s="88" customFormat="1" x14ac:dyDescent="0.2">
      <c r="A2090" s="43"/>
      <c r="B2090" s="43"/>
      <c r="C2090" s="43"/>
    </row>
    <row r="2091" spans="1:3" s="88" customFormat="1" x14ac:dyDescent="0.2">
      <c r="A2091" s="43"/>
      <c r="B2091" s="43"/>
      <c r="C2091" s="43"/>
    </row>
    <row r="2092" spans="1:3" s="88" customFormat="1" x14ac:dyDescent="0.2">
      <c r="A2092" s="43"/>
      <c r="B2092" s="43"/>
      <c r="C2092" s="43"/>
    </row>
    <row r="2093" spans="1:3" s="88" customFormat="1" x14ac:dyDescent="0.2">
      <c r="A2093" s="43"/>
      <c r="B2093" s="43"/>
      <c r="C2093" s="43"/>
    </row>
    <row r="2094" spans="1:3" s="88" customFormat="1" x14ac:dyDescent="0.2">
      <c r="A2094" s="43"/>
      <c r="B2094" s="43"/>
      <c r="C2094" s="43"/>
    </row>
    <row r="2095" spans="1:3" s="88" customFormat="1" x14ac:dyDescent="0.2">
      <c r="A2095" s="43"/>
      <c r="B2095" s="43"/>
      <c r="C2095" s="43"/>
    </row>
    <row r="2096" spans="1:3" s="88" customFormat="1" x14ac:dyDescent="0.2">
      <c r="A2096" s="43"/>
      <c r="B2096" s="43"/>
      <c r="C2096" s="43"/>
    </row>
    <row r="2097" spans="1:3" s="88" customFormat="1" x14ac:dyDescent="0.2">
      <c r="A2097" s="43"/>
      <c r="B2097" s="43"/>
      <c r="C2097" s="43"/>
    </row>
    <row r="2098" spans="1:3" s="88" customFormat="1" x14ac:dyDescent="0.2">
      <c r="A2098" s="43"/>
      <c r="B2098" s="43"/>
      <c r="C2098" s="43"/>
    </row>
    <row r="2099" spans="1:3" s="88" customFormat="1" x14ac:dyDescent="0.2">
      <c r="A2099" s="43"/>
      <c r="B2099" s="43"/>
      <c r="C2099" s="43"/>
    </row>
    <row r="2100" spans="1:3" s="88" customFormat="1" x14ac:dyDescent="0.2">
      <c r="A2100" s="43"/>
      <c r="B2100" s="43"/>
      <c r="C2100" s="43"/>
    </row>
    <row r="2101" spans="1:3" s="88" customFormat="1" x14ac:dyDescent="0.2">
      <c r="A2101" s="43"/>
      <c r="B2101" s="43"/>
      <c r="C2101" s="43"/>
    </row>
    <row r="2102" spans="1:3" s="88" customFormat="1" x14ac:dyDescent="0.2">
      <c r="A2102" s="43"/>
      <c r="B2102" s="43"/>
      <c r="C2102" s="43"/>
    </row>
    <row r="2103" spans="1:3" s="88" customFormat="1" x14ac:dyDescent="0.2">
      <c r="A2103" s="43"/>
      <c r="B2103" s="43"/>
      <c r="C2103" s="43"/>
    </row>
    <row r="2104" spans="1:3" s="88" customFormat="1" x14ac:dyDescent="0.2">
      <c r="A2104" s="43"/>
      <c r="B2104" s="43"/>
      <c r="C2104" s="43"/>
    </row>
    <row r="2105" spans="1:3" s="88" customFormat="1" x14ac:dyDescent="0.2">
      <c r="A2105" s="43"/>
      <c r="B2105" s="43"/>
      <c r="C2105" s="43"/>
    </row>
    <row r="2106" spans="1:3" s="88" customFormat="1" x14ac:dyDescent="0.2">
      <c r="A2106" s="43"/>
      <c r="B2106" s="43"/>
      <c r="C2106" s="43"/>
    </row>
    <row r="2107" spans="1:3" s="88" customFormat="1" x14ac:dyDescent="0.2">
      <c r="A2107" s="43"/>
      <c r="B2107" s="43"/>
      <c r="C2107" s="43"/>
    </row>
    <row r="2108" spans="1:3" s="88" customFormat="1" x14ac:dyDescent="0.2">
      <c r="A2108" s="43"/>
      <c r="B2108" s="43"/>
      <c r="C2108" s="43"/>
    </row>
    <row r="2109" spans="1:3" s="88" customFormat="1" x14ac:dyDescent="0.2">
      <c r="A2109" s="43"/>
      <c r="B2109" s="43"/>
      <c r="C2109" s="43"/>
    </row>
    <row r="2110" spans="1:3" s="88" customFormat="1" x14ac:dyDescent="0.2">
      <c r="A2110" s="43"/>
      <c r="B2110" s="43"/>
      <c r="C2110" s="43"/>
    </row>
    <row r="2111" spans="1:3" s="88" customFormat="1" x14ac:dyDescent="0.2">
      <c r="A2111" s="43"/>
      <c r="B2111" s="43"/>
      <c r="C2111" s="43"/>
    </row>
    <row r="2112" spans="1:3" s="88" customFormat="1" x14ac:dyDescent="0.2">
      <c r="A2112" s="43"/>
      <c r="B2112" s="43"/>
      <c r="C2112" s="43"/>
    </row>
    <row r="2113" spans="1:3" s="88" customFormat="1" x14ac:dyDescent="0.2">
      <c r="A2113" s="43"/>
      <c r="B2113" s="43"/>
      <c r="C2113" s="43"/>
    </row>
    <row r="2114" spans="1:3" s="88" customFormat="1" x14ac:dyDescent="0.2">
      <c r="A2114" s="43"/>
      <c r="B2114" s="43"/>
      <c r="C2114" s="43"/>
    </row>
    <row r="2115" spans="1:3" s="88" customFormat="1" x14ac:dyDescent="0.2">
      <c r="A2115" s="43"/>
      <c r="B2115" s="43"/>
      <c r="C2115" s="43"/>
    </row>
    <row r="2116" spans="1:3" s="88" customFormat="1" x14ac:dyDescent="0.2">
      <c r="A2116" s="43"/>
      <c r="B2116" s="43"/>
      <c r="C2116" s="43"/>
    </row>
    <row r="2117" spans="1:3" s="88" customFormat="1" x14ac:dyDescent="0.2">
      <c r="A2117" s="43"/>
      <c r="B2117" s="43"/>
      <c r="C2117" s="43"/>
    </row>
    <row r="2118" spans="1:3" s="88" customFormat="1" x14ac:dyDescent="0.2">
      <c r="A2118" s="43"/>
      <c r="B2118" s="43"/>
      <c r="C2118" s="43"/>
    </row>
    <row r="2119" spans="1:3" s="88" customFormat="1" x14ac:dyDescent="0.2">
      <c r="A2119" s="43"/>
      <c r="B2119" s="43"/>
      <c r="C2119" s="43"/>
    </row>
    <row r="2120" spans="1:3" s="88" customFormat="1" x14ac:dyDescent="0.2">
      <c r="A2120" s="43"/>
      <c r="B2120" s="43"/>
      <c r="C2120" s="43"/>
    </row>
    <row r="2121" spans="1:3" s="88" customFormat="1" x14ac:dyDescent="0.2">
      <c r="A2121" s="43"/>
      <c r="B2121" s="43"/>
      <c r="C2121" s="43"/>
    </row>
    <row r="2122" spans="1:3" s="88" customFormat="1" x14ac:dyDescent="0.2">
      <c r="A2122" s="43"/>
      <c r="B2122" s="43"/>
      <c r="C2122" s="43"/>
    </row>
    <row r="2123" spans="1:3" s="88" customFormat="1" x14ac:dyDescent="0.2">
      <c r="A2123" s="43"/>
      <c r="B2123" s="43"/>
      <c r="C2123" s="43"/>
    </row>
    <row r="2124" spans="1:3" s="88" customFormat="1" x14ac:dyDescent="0.2">
      <c r="A2124" s="43"/>
      <c r="B2124" s="43"/>
      <c r="C2124" s="43"/>
    </row>
    <row r="2125" spans="1:3" s="88" customFormat="1" x14ac:dyDescent="0.2">
      <c r="A2125" s="43"/>
      <c r="B2125" s="43"/>
      <c r="C2125" s="43"/>
    </row>
    <row r="2126" spans="1:3" s="88" customFormat="1" x14ac:dyDescent="0.2">
      <c r="A2126" s="43"/>
      <c r="B2126" s="43"/>
      <c r="C2126" s="43"/>
    </row>
    <row r="2127" spans="1:3" s="88" customFormat="1" x14ac:dyDescent="0.2">
      <c r="A2127" s="43"/>
      <c r="B2127" s="43"/>
      <c r="C2127" s="43"/>
    </row>
    <row r="2128" spans="1:3" s="88" customFormat="1" x14ac:dyDescent="0.2">
      <c r="A2128" s="43"/>
      <c r="B2128" s="43"/>
      <c r="C2128" s="43"/>
    </row>
    <row r="2129" spans="1:3" s="88" customFormat="1" x14ac:dyDescent="0.2">
      <c r="A2129" s="43"/>
      <c r="B2129" s="43"/>
      <c r="C2129" s="43"/>
    </row>
    <row r="2130" spans="1:3" s="88" customFormat="1" x14ac:dyDescent="0.2">
      <c r="A2130" s="43"/>
      <c r="B2130" s="43"/>
      <c r="C2130" s="43"/>
    </row>
    <row r="2131" spans="1:3" s="88" customFormat="1" x14ac:dyDescent="0.2">
      <c r="A2131" s="43"/>
      <c r="B2131" s="43"/>
      <c r="C2131" s="43"/>
    </row>
    <row r="2132" spans="1:3" s="88" customFormat="1" x14ac:dyDescent="0.2">
      <c r="A2132" s="43"/>
      <c r="B2132" s="43"/>
      <c r="C2132" s="43"/>
    </row>
    <row r="2133" spans="1:3" s="88" customFormat="1" x14ac:dyDescent="0.2">
      <c r="A2133" s="43"/>
      <c r="B2133" s="43"/>
      <c r="C2133" s="43"/>
    </row>
    <row r="2134" spans="1:3" s="88" customFormat="1" x14ac:dyDescent="0.2">
      <c r="A2134" s="43"/>
      <c r="B2134" s="43"/>
      <c r="C2134" s="43"/>
    </row>
    <row r="2135" spans="1:3" s="88" customFormat="1" x14ac:dyDescent="0.2">
      <c r="A2135" s="43"/>
      <c r="B2135" s="43"/>
      <c r="C2135" s="43"/>
    </row>
    <row r="2136" spans="1:3" s="88" customFormat="1" x14ac:dyDescent="0.2">
      <c r="A2136" s="43"/>
      <c r="B2136" s="43"/>
      <c r="C2136" s="43"/>
    </row>
    <row r="2137" spans="1:3" s="88" customFormat="1" x14ac:dyDescent="0.2">
      <c r="A2137" s="43"/>
      <c r="B2137" s="43"/>
      <c r="C2137" s="43"/>
    </row>
    <row r="2138" spans="1:3" s="88" customFormat="1" x14ac:dyDescent="0.2">
      <c r="A2138" s="43"/>
      <c r="B2138" s="43"/>
      <c r="C2138" s="43"/>
    </row>
    <row r="2139" spans="1:3" s="88" customFormat="1" x14ac:dyDescent="0.2">
      <c r="A2139" s="43"/>
      <c r="B2139" s="43"/>
      <c r="C2139" s="43"/>
    </row>
    <row r="2140" spans="1:3" s="88" customFormat="1" x14ac:dyDescent="0.2">
      <c r="A2140" s="43"/>
      <c r="B2140" s="43"/>
      <c r="C2140" s="43"/>
    </row>
    <row r="2141" spans="1:3" s="88" customFormat="1" x14ac:dyDescent="0.2">
      <c r="A2141" s="43"/>
      <c r="B2141" s="43"/>
      <c r="C2141" s="43"/>
    </row>
    <row r="2142" spans="1:3" s="88" customFormat="1" x14ac:dyDescent="0.2">
      <c r="A2142" s="43"/>
      <c r="B2142" s="43"/>
      <c r="C2142" s="43"/>
    </row>
    <row r="2143" spans="1:3" s="88" customFormat="1" x14ac:dyDescent="0.2">
      <c r="A2143" s="43"/>
      <c r="B2143" s="43"/>
      <c r="C2143" s="43"/>
    </row>
    <row r="2144" spans="1:3" s="88" customFormat="1" x14ac:dyDescent="0.2">
      <c r="A2144" s="43"/>
      <c r="B2144" s="43"/>
      <c r="C2144" s="43"/>
    </row>
    <row r="2145" spans="1:3" s="88" customFormat="1" x14ac:dyDescent="0.2">
      <c r="A2145" s="43"/>
      <c r="B2145" s="43"/>
      <c r="C2145" s="43"/>
    </row>
    <row r="2146" spans="1:3" s="88" customFormat="1" x14ac:dyDescent="0.2">
      <c r="A2146" s="43"/>
      <c r="B2146" s="43"/>
      <c r="C2146" s="43"/>
    </row>
    <row r="2147" spans="1:3" s="88" customFormat="1" x14ac:dyDescent="0.2">
      <c r="A2147" s="43"/>
      <c r="B2147" s="43"/>
      <c r="C2147" s="43"/>
    </row>
    <row r="2148" spans="1:3" s="88" customFormat="1" x14ac:dyDescent="0.2">
      <c r="A2148" s="43"/>
      <c r="B2148" s="43"/>
      <c r="C2148" s="43"/>
    </row>
    <row r="2149" spans="1:3" s="88" customFormat="1" x14ac:dyDescent="0.2">
      <c r="A2149" s="43"/>
      <c r="B2149" s="43"/>
      <c r="C2149" s="43"/>
    </row>
    <row r="2150" spans="1:3" s="88" customFormat="1" x14ac:dyDescent="0.2">
      <c r="A2150" s="43"/>
      <c r="B2150" s="43"/>
      <c r="C2150" s="43"/>
    </row>
    <row r="2151" spans="1:3" s="88" customFormat="1" x14ac:dyDescent="0.2">
      <c r="A2151" s="43"/>
      <c r="B2151" s="43"/>
      <c r="C2151" s="43"/>
    </row>
    <row r="2152" spans="1:3" s="88" customFormat="1" x14ac:dyDescent="0.2">
      <c r="A2152" s="43"/>
      <c r="B2152" s="43"/>
      <c r="C2152" s="43"/>
    </row>
    <row r="2153" spans="1:3" s="88" customFormat="1" x14ac:dyDescent="0.2">
      <c r="A2153" s="43"/>
      <c r="B2153" s="43"/>
      <c r="C2153" s="43"/>
    </row>
    <row r="2154" spans="1:3" s="88" customFormat="1" x14ac:dyDescent="0.2">
      <c r="A2154" s="43"/>
      <c r="B2154" s="43"/>
      <c r="C2154" s="43"/>
    </row>
    <row r="2155" spans="1:3" s="88" customFormat="1" x14ac:dyDescent="0.2">
      <c r="A2155" s="43"/>
      <c r="B2155" s="43"/>
      <c r="C2155" s="43"/>
    </row>
    <row r="2156" spans="1:3" s="88" customFormat="1" x14ac:dyDescent="0.2">
      <c r="A2156" s="43"/>
      <c r="B2156" s="43"/>
      <c r="C2156" s="43"/>
    </row>
    <row r="2157" spans="1:3" s="88" customFormat="1" x14ac:dyDescent="0.2">
      <c r="A2157" s="43"/>
      <c r="B2157" s="43"/>
      <c r="C2157" s="43"/>
    </row>
    <row r="2158" spans="1:3" s="88" customFormat="1" x14ac:dyDescent="0.2">
      <c r="A2158" s="43"/>
      <c r="B2158" s="43"/>
      <c r="C2158" s="43"/>
    </row>
    <row r="2159" spans="1:3" s="88" customFormat="1" x14ac:dyDescent="0.2">
      <c r="A2159" s="43"/>
      <c r="B2159" s="43"/>
      <c r="C2159" s="43"/>
    </row>
    <row r="2160" spans="1:3" s="88" customFormat="1" x14ac:dyDescent="0.2">
      <c r="A2160" s="43"/>
      <c r="B2160" s="43"/>
      <c r="C2160" s="43"/>
    </row>
    <row r="2161" spans="1:3" s="88" customFormat="1" x14ac:dyDescent="0.2">
      <c r="A2161" s="43"/>
      <c r="B2161" s="43"/>
      <c r="C2161" s="43"/>
    </row>
    <row r="2162" spans="1:3" s="88" customFormat="1" x14ac:dyDescent="0.2">
      <c r="A2162" s="43"/>
      <c r="B2162" s="43"/>
      <c r="C2162" s="43"/>
    </row>
    <row r="2163" spans="1:3" s="88" customFormat="1" x14ac:dyDescent="0.2">
      <c r="A2163" s="43"/>
      <c r="B2163" s="43"/>
      <c r="C2163" s="43"/>
    </row>
    <row r="2164" spans="1:3" s="88" customFormat="1" x14ac:dyDescent="0.2">
      <c r="A2164" s="43"/>
      <c r="B2164" s="43"/>
      <c r="C2164" s="43"/>
    </row>
    <row r="2165" spans="1:3" s="88" customFormat="1" x14ac:dyDescent="0.2">
      <c r="A2165" s="43"/>
      <c r="B2165" s="43"/>
      <c r="C2165" s="43"/>
    </row>
    <row r="2166" spans="1:3" s="88" customFormat="1" x14ac:dyDescent="0.2">
      <c r="A2166" s="43"/>
      <c r="B2166" s="43"/>
      <c r="C2166" s="43"/>
    </row>
    <row r="2167" spans="1:3" s="88" customFormat="1" x14ac:dyDescent="0.2">
      <c r="A2167" s="43"/>
      <c r="B2167" s="43"/>
      <c r="C2167" s="43"/>
    </row>
    <row r="2168" spans="1:3" s="88" customFormat="1" x14ac:dyDescent="0.2">
      <c r="A2168" s="43"/>
      <c r="B2168" s="43"/>
      <c r="C2168" s="43"/>
    </row>
    <row r="2169" spans="1:3" s="88" customFormat="1" x14ac:dyDescent="0.2">
      <c r="A2169" s="43"/>
      <c r="B2169" s="43"/>
      <c r="C2169" s="43"/>
    </row>
    <row r="2170" spans="1:3" s="88" customFormat="1" x14ac:dyDescent="0.2">
      <c r="A2170" s="43"/>
      <c r="B2170" s="43"/>
      <c r="C2170" s="43"/>
    </row>
    <row r="2171" spans="1:3" s="88" customFormat="1" x14ac:dyDescent="0.2">
      <c r="A2171" s="43"/>
      <c r="B2171" s="43"/>
      <c r="C2171" s="43"/>
    </row>
    <row r="2172" spans="1:3" s="88" customFormat="1" x14ac:dyDescent="0.2">
      <c r="A2172" s="43"/>
      <c r="B2172" s="43"/>
      <c r="C2172" s="43"/>
    </row>
    <row r="2173" spans="1:3" s="88" customFormat="1" x14ac:dyDescent="0.2">
      <c r="A2173" s="43"/>
      <c r="B2173" s="43"/>
      <c r="C2173" s="43"/>
    </row>
    <row r="2174" spans="1:3" s="88" customFormat="1" x14ac:dyDescent="0.2">
      <c r="A2174" s="43"/>
      <c r="B2174" s="43"/>
      <c r="C2174" s="43"/>
    </row>
    <row r="2175" spans="1:3" s="88" customFormat="1" x14ac:dyDescent="0.2">
      <c r="A2175" s="43"/>
      <c r="B2175" s="43"/>
      <c r="C2175" s="43"/>
    </row>
    <row r="2176" spans="1:3" s="88" customFormat="1" x14ac:dyDescent="0.2">
      <c r="A2176" s="43"/>
      <c r="B2176" s="43"/>
      <c r="C2176" s="43"/>
    </row>
    <row r="2177" spans="1:3" s="88" customFormat="1" x14ac:dyDescent="0.2">
      <c r="A2177" s="43"/>
      <c r="B2177" s="43"/>
      <c r="C2177" s="43"/>
    </row>
    <row r="2178" spans="1:3" s="88" customFormat="1" x14ac:dyDescent="0.2">
      <c r="A2178" s="43"/>
      <c r="B2178" s="43"/>
      <c r="C2178" s="43"/>
    </row>
    <row r="2179" spans="1:3" s="88" customFormat="1" x14ac:dyDescent="0.2">
      <c r="A2179" s="43"/>
      <c r="B2179" s="43"/>
      <c r="C2179" s="43"/>
    </row>
    <row r="2180" spans="1:3" s="88" customFormat="1" x14ac:dyDescent="0.2">
      <c r="A2180" s="43"/>
      <c r="B2180" s="43"/>
      <c r="C2180" s="43"/>
    </row>
    <row r="2181" spans="1:3" s="88" customFormat="1" x14ac:dyDescent="0.2">
      <c r="A2181" s="43"/>
      <c r="B2181" s="43"/>
      <c r="C2181" s="43"/>
    </row>
    <row r="2182" spans="1:3" s="88" customFormat="1" x14ac:dyDescent="0.2">
      <c r="A2182" s="43"/>
      <c r="B2182" s="43"/>
      <c r="C2182" s="43"/>
    </row>
    <row r="2183" spans="1:3" s="88" customFormat="1" x14ac:dyDescent="0.2">
      <c r="A2183" s="43"/>
      <c r="B2183" s="43"/>
      <c r="C2183" s="43"/>
    </row>
    <row r="2184" spans="1:3" s="88" customFormat="1" x14ac:dyDescent="0.2">
      <c r="A2184" s="43"/>
      <c r="B2184" s="43"/>
      <c r="C2184" s="43"/>
    </row>
    <row r="2185" spans="1:3" s="88" customFormat="1" x14ac:dyDescent="0.2">
      <c r="A2185" s="43"/>
      <c r="B2185" s="43"/>
      <c r="C2185" s="43"/>
    </row>
    <row r="2186" spans="1:3" s="88" customFormat="1" x14ac:dyDescent="0.2">
      <c r="A2186" s="43"/>
      <c r="B2186" s="43"/>
      <c r="C2186" s="43"/>
    </row>
    <row r="2187" spans="1:3" s="88" customFormat="1" x14ac:dyDescent="0.2">
      <c r="A2187" s="43"/>
      <c r="B2187" s="43"/>
      <c r="C2187" s="43"/>
    </row>
    <row r="2188" spans="1:3" s="88" customFormat="1" x14ac:dyDescent="0.2">
      <c r="A2188" s="43"/>
      <c r="B2188" s="43"/>
      <c r="C2188" s="43"/>
    </row>
    <row r="2189" spans="1:3" s="88" customFormat="1" x14ac:dyDescent="0.2">
      <c r="A2189" s="43"/>
      <c r="B2189" s="43"/>
      <c r="C2189" s="43"/>
    </row>
    <row r="2190" spans="1:3" s="88" customFormat="1" x14ac:dyDescent="0.2">
      <c r="A2190" s="43"/>
      <c r="B2190" s="43"/>
      <c r="C2190" s="43"/>
    </row>
    <row r="2191" spans="1:3" s="88" customFormat="1" x14ac:dyDescent="0.2">
      <c r="A2191" s="43"/>
      <c r="B2191" s="43"/>
      <c r="C2191" s="43"/>
    </row>
    <row r="2192" spans="1:3" s="88" customFormat="1" x14ac:dyDescent="0.2">
      <c r="A2192" s="43"/>
      <c r="B2192" s="43"/>
      <c r="C2192" s="43"/>
    </row>
    <row r="2193" spans="1:3" s="88" customFormat="1" x14ac:dyDescent="0.2">
      <c r="A2193" s="43"/>
      <c r="B2193" s="43"/>
      <c r="C2193" s="43"/>
    </row>
    <row r="2194" spans="1:3" s="88" customFormat="1" x14ac:dyDescent="0.2">
      <c r="A2194" s="43"/>
      <c r="B2194" s="43"/>
      <c r="C2194" s="43"/>
    </row>
    <row r="2195" spans="1:3" s="88" customFormat="1" x14ac:dyDescent="0.2">
      <c r="A2195" s="43"/>
      <c r="B2195" s="43"/>
      <c r="C2195" s="43"/>
    </row>
    <row r="2196" spans="1:3" s="88" customFormat="1" x14ac:dyDescent="0.2">
      <c r="A2196" s="43"/>
      <c r="B2196" s="43"/>
      <c r="C2196" s="43"/>
    </row>
    <row r="2197" spans="1:3" s="88" customFormat="1" x14ac:dyDescent="0.2">
      <c r="A2197" s="43"/>
      <c r="B2197" s="43"/>
      <c r="C2197" s="43"/>
    </row>
    <row r="2198" spans="1:3" s="88" customFormat="1" x14ac:dyDescent="0.2">
      <c r="A2198" s="43"/>
      <c r="B2198" s="43"/>
      <c r="C2198" s="43"/>
    </row>
    <row r="2199" spans="1:3" s="88" customFormat="1" x14ac:dyDescent="0.2">
      <c r="A2199" s="43"/>
      <c r="B2199" s="43"/>
      <c r="C2199" s="43"/>
    </row>
    <row r="2200" spans="1:3" s="88" customFormat="1" x14ac:dyDescent="0.2">
      <c r="A2200" s="43"/>
      <c r="B2200" s="43"/>
      <c r="C2200" s="43"/>
    </row>
    <row r="2201" spans="1:3" s="88" customFormat="1" x14ac:dyDescent="0.2">
      <c r="A2201" s="43"/>
      <c r="B2201" s="43"/>
      <c r="C2201" s="43"/>
    </row>
    <row r="2202" spans="1:3" s="88" customFormat="1" x14ac:dyDescent="0.2">
      <c r="A2202" s="43"/>
      <c r="B2202" s="43"/>
      <c r="C2202" s="43"/>
    </row>
    <row r="2203" spans="1:3" s="88" customFormat="1" x14ac:dyDescent="0.2">
      <c r="A2203" s="43"/>
      <c r="B2203" s="43"/>
      <c r="C2203" s="43"/>
    </row>
    <row r="2204" spans="1:3" s="88" customFormat="1" x14ac:dyDescent="0.2">
      <c r="A2204" s="43"/>
      <c r="B2204" s="43"/>
      <c r="C2204" s="43"/>
    </row>
    <row r="2205" spans="1:3" s="88" customFormat="1" x14ac:dyDescent="0.2">
      <c r="A2205" s="43"/>
      <c r="B2205" s="43"/>
      <c r="C2205" s="43"/>
    </row>
    <row r="2206" spans="1:3" s="88" customFormat="1" x14ac:dyDescent="0.2">
      <c r="A2206" s="43"/>
      <c r="B2206" s="43"/>
      <c r="C2206" s="43"/>
    </row>
    <row r="2207" spans="1:3" s="88" customFormat="1" x14ac:dyDescent="0.2">
      <c r="A2207" s="43"/>
      <c r="B2207" s="43"/>
      <c r="C2207" s="43"/>
    </row>
    <row r="2208" spans="1:3" s="88" customFormat="1" x14ac:dyDescent="0.2">
      <c r="A2208" s="43"/>
      <c r="B2208" s="43"/>
      <c r="C2208" s="43"/>
    </row>
    <row r="2209" spans="1:3" s="88" customFormat="1" x14ac:dyDescent="0.2">
      <c r="A2209" s="43"/>
      <c r="B2209" s="43"/>
      <c r="C2209" s="43"/>
    </row>
    <row r="2210" spans="1:3" s="88" customFormat="1" x14ac:dyDescent="0.2">
      <c r="A2210" s="43"/>
      <c r="B2210" s="43"/>
      <c r="C2210" s="43"/>
    </row>
    <row r="2211" spans="1:3" s="88" customFormat="1" x14ac:dyDescent="0.2">
      <c r="A2211" s="43"/>
      <c r="B2211" s="43"/>
      <c r="C2211" s="43"/>
    </row>
    <row r="2212" spans="1:3" s="88" customFormat="1" x14ac:dyDescent="0.2">
      <c r="A2212" s="43"/>
      <c r="B2212" s="43"/>
      <c r="C2212" s="43"/>
    </row>
    <row r="2213" spans="1:3" s="88" customFormat="1" x14ac:dyDescent="0.2">
      <c r="A2213" s="43"/>
      <c r="B2213" s="43"/>
      <c r="C2213" s="43"/>
    </row>
    <row r="2214" spans="1:3" s="88" customFormat="1" x14ac:dyDescent="0.2">
      <c r="A2214" s="43"/>
      <c r="B2214" s="43"/>
      <c r="C2214" s="43"/>
    </row>
    <row r="2215" spans="1:3" s="88" customFormat="1" x14ac:dyDescent="0.2">
      <c r="A2215" s="43"/>
      <c r="B2215" s="43"/>
      <c r="C2215" s="43"/>
    </row>
    <row r="2216" spans="1:3" s="88" customFormat="1" x14ac:dyDescent="0.2">
      <c r="A2216" s="43"/>
      <c r="B2216" s="43"/>
      <c r="C2216" s="43"/>
    </row>
    <row r="2217" spans="1:3" s="88" customFormat="1" x14ac:dyDescent="0.2">
      <c r="A2217" s="43"/>
      <c r="B2217" s="43"/>
      <c r="C2217" s="43"/>
    </row>
    <row r="2218" spans="1:3" s="88" customFormat="1" x14ac:dyDescent="0.2">
      <c r="A2218" s="43"/>
      <c r="B2218" s="43"/>
      <c r="C2218" s="43"/>
    </row>
    <row r="2219" spans="1:3" s="88" customFormat="1" x14ac:dyDescent="0.2">
      <c r="A2219" s="43"/>
      <c r="B2219" s="43"/>
      <c r="C2219" s="43"/>
    </row>
    <row r="2220" spans="1:3" s="88" customFormat="1" x14ac:dyDescent="0.2">
      <c r="A2220" s="43"/>
      <c r="B2220" s="43"/>
      <c r="C2220" s="43"/>
    </row>
    <row r="2221" spans="1:3" s="88" customFormat="1" x14ac:dyDescent="0.2">
      <c r="A2221" s="43"/>
      <c r="B2221" s="43"/>
      <c r="C2221" s="43"/>
    </row>
    <row r="2222" spans="1:3" s="88" customFormat="1" x14ac:dyDescent="0.2">
      <c r="A2222" s="43"/>
      <c r="B2222" s="43"/>
      <c r="C2222" s="43"/>
    </row>
    <row r="2223" spans="1:3" s="88" customFormat="1" x14ac:dyDescent="0.2">
      <c r="A2223" s="43"/>
      <c r="B2223" s="43"/>
      <c r="C2223" s="43"/>
    </row>
    <row r="2224" spans="1:3" s="88" customFormat="1" x14ac:dyDescent="0.2">
      <c r="A2224" s="43"/>
      <c r="B2224" s="43"/>
      <c r="C2224" s="43"/>
    </row>
    <row r="2225" spans="1:3" s="88" customFormat="1" x14ac:dyDescent="0.2">
      <c r="A2225" s="43"/>
      <c r="B2225" s="43"/>
      <c r="C2225" s="43"/>
    </row>
    <row r="2226" spans="1:3" s="88" customFormat="1" x14ac:dyDescent="0.2">
      <c r="A2226" s="43"/>
      <c r="B2226" s="43"/>
      <c r="C2226" s="43"/>
    </row>
    <row r="2227" spans="1:3" s="88" customFormat="1" x14ac:dyDescent="0.2">
      <c r="A2227" s="43"/>
      <c r="B2227" s="43"/>
      <c r="C2227" s="43"/>
    </row>
    <row r="2228" spans="1:3" s="88" customFormat="1" x14ac:dyDescent="0.2">
      <c r="A2228" s="43"/>
      <c r="B2228" s="43"/>
      <c r="C2228" s="43"/>
    </row>
    <row r="2229" spans="1:3" s="88" customFormat="1" x14ac:dyDescent="0.2">
      <c r="A2229" s="43"/>
      <c r="B2229" s="43"/>
      <c r="C2229" s="43"/>
    </row>
    <row r="2230" spans="1:3" s="88" customFormat="1" x14ac:dyDescent="0.2">
      <c r="A2230" s="43"/>
      <c r="B2230" s="43"/>
      <c r="C2230" s="43"/>
    </row>
    <row r="2231" spans="1:3" s="88" customFormat="1" x14ac:dyDescent="0.2">
      <c r="A2231" s="43"/>
      <c r="B2231" s="43"/>
      <c r="C2231" s="43"/>
    </row>
    <row r="2232" spans="1:3" s="88" customFormat="1" x14ac:dyDescent="0.2">
      <c r="A2232" s="43"/>
      <c r="B2232" s="43"/>
      <c r="C2232" s="43"/>
    </row>
    <row r="2233" spans="1:3" s="88" customFormat="1" x14ac:dyDescent="0.2">
      <c r="A2233" s="43"/>
      <c r="B2233" s="43"/>
      <c r="C2233" s="43"/>
    </row>
    <row r="2234" spans="1:3" s="88" customFormat="1" x14ac:dyDescent="0.2">
      <c r="A2234" s="43"/>
      <c r="B2234" s="43"/>
      <c r="C2234" s="43"/>
    </row>
    <row r="2235" spans="1:3" s="88" customFormat="1" x14ac:dyDescent="0.2">
      <c r="A2235" s="43"/>
      <c r="B2235" s="43"/>
      <c r="C2235" s="43"/>
    </row>
    <row r="2236" spans="1:3" s="88" customFormat="1" x14ac:dyDescent="0.2">
      <c r="A2236" s="43"/>
      <c r="B2236" s="43"/>
      <c r="C2236" s="43"/>
    </row>
    <row r="2237" spans="1:3" s="88" customFormat="1" x14ac:dyDescent="0.2">
      <c r="A2237" s="43"/>
      <c r="B2237" s="43"/>
      <c r="C2237" s="43"/>
    </row>
    <row r="2238" spans="1:3" s="88" customFormat="1" x14ac:dyDescent="0.2">
      <c r="A2238" s="43"/>
      <c r="B2238" s="43"/>
      <c r="C2238" s="43"/>
    </row>
    <row r="2239" spans="1:3" s="88" customFormat="1" x14ac:dyDescent="0.2">
      <c r="A2239" s="43"/>
      <c r="B2239" s="43"/>
      <c r="C2239" s="43"/>
    </row>
    <row r="2240" spans="1:3" s="88" customFormat="1" x14ac:dyDescent="0.2">
      <c r="A2240" s="43"/>
      <c r="B2240" s="43"/>
      <c r="C2240" s="43"/>
    </row>
    <row r="2241" spans="1:3" s="88" customFormat="1" x14ac:dyDescent="0.2">
      <c r="A2241" s="43"/>
      <c r="B2241" s="43"/>
      <c r="C2241" s="43"/>
    </row>
    <row r="2242" spans="1:3" s="88" customFormat="1" x14ac:dyDescent="0.2">
      <c r="A2242" s="43"/>
      <c r="B2242" s="43"/>
      <c r="C2242" s="43"/>
    </row>
    <row r="2243" spans="1:3" s="88" customFormat="1" x14ac:dyDescent="0.2">
      <c r="A2243" s="43"/>
      <c r="B2243" s="43"/>
      <c r="C2243" s="43"/>
    </row>
    <row r="2244" spans="1:3" s="88" customFormat="1" x14ac:dyDescent="0.2">
      <c r="A2244" s="43"/>
      <c r="B2244" s="43"/>
      <c r="C2244" s="43"/>
    </row>
    <row r="2245" spans="1:3" s="88" customFormat="1" x14ac:dyDescent="0.2">
      <c r="A2245" s="43"/>
      <c r="B2245" s="43"/>
      <c r="C2245" s="43"/>
    </row>
    <row r="2246" spans="1:3" s="88" customFormat="1" x14ac:dyDescent="0.2">
      <c r="A2246" s="43"/>
      <c r="B2246" s="43"/>
      <c r="C2246" s="43"/>
    </row>
    <row r="2247" spans="1:3" s="88" customFormat="1" x14ac:dyDescent="0.2">
      <c r="A2247" s="43"/>
      <c r="B2247" s="43"/>
      <c r="C2247" s="43"/>
    </row>
    <row r="2248" spans="1:3" s="88" customFormat="1" x14ac:dyDescent="0.2">
      <c r="A2248" s="43"/>
      <c r="B2248" s="43"/>
      <c r="C2248" s="43"/>
    </row>
    <row r="2249" spans="1:3" s="88" customFormat="1" x14ac:dyDescent="0.2">
      <c r="A2249" s="43"/>
      <c r="B2249" s="43"/>
      <c r="C2249" s="43"/>
    </row>
    <row r="2250" spans="1:3" s="88" customFormat="1" x14ac:dyDescent="0.2">
      <c r="A2250" s="43"/>
      <c r="B2250" s="43"/>
      <c r="C2250" s="43"/>
    </row>
    <row r="2251" spans="1:3" s="88" customFormat="1" x14ac:dyDescent="0.2">
      <c r="A2251" s="43"/>
      <c r="B2251" s="43"/>
      <c r="C2251" s="43"/>
    </row>
    <row r="2252" spans="1:3" s="88" customFormat="1" x14ac:dyDescent="0.2">
      <c r="A2252" s="43"/>
      <c r="B2252" s="43"/>
      <c r="C2252" s="43"/>
    </row>
    <row r="2253" spans="1:3" s="88" customFormat="1" x14ac:dyDescent="0.2">
      <c r="A2253" s="43"/>
      <c r="B2253" s="43"/>
      <c r="C2253" s="43"/>
    </row>
    <row r="2254" spans="1:3" s="88" customFormat="1" x14ac:dyDescent="0.2">
      <c r="A2254" s="43"/>
      <c r="B2254" s="43"/>
      <c r="C2254" s="43"/>
    </row>
    <row r="2255" spans="1:3" s="88" customFormat="1" x14ac:dyDescent="0.2">
      <c r="A2255" s="43"/>
      <c r="B2255" s="43"/>
      <c r="C2255" s="43"/>
    </row>
    <row r="2256" spans="1:3" s="88" customFormat="1" x14ac:dyDescent="0.2">
      <c r="A2256" s="43"/>
      <c r="B2256" s="43"/>
      <c r="C2256" s="43"/>
    </row>
    <row r="2257" spans="1:3" s="88" customFormat="1" x14ac:dyDescent="0.2">
      <c r="A2257" s="43"/>
      <c r="B2257" s="43"/>
      <c r="C2257" s="43"/>
    </row>
    <row r="2258" spans="1:3" s="88" customFormat="1" x14ac:dyDescent="0.2">
      <c r="A2258" s="43"/>
      <c r="B2258" s="43"/>
      <c r="C2258" s="43"/>
    </row>
    <row r="2259" spans="1:3" s="88" customFormat="1" x14ac:dyDescent="0.2">
      <c r="A2259" s="43"/>
      <c r="B2259" s="43"/>
      <c r="C2259" s="43"/>
    </row>
    <row r="2260" spans="1:3" s="88" customFormat="1" x14ac:dyDescent="0.2">
      <c r="A2260" s="43"/>
      <c r="B2260" s="43"/>
      <c r="C2260" s="43"/>
    </row>
    <row r="2261" spans="1:3" s="88" customFormat="1" x14ac:dyDescent="0.2">
      <c r="A2261" s="43"/>
      <c r="B2261" s="43"/>
      <c r="C2261" s="43"/>
    </row>
    <row r="2262" spans="1:3" s="88" customFormat="1" x14ac:dyDescent="0.2">
      <c r="A2262" s="43"/>
      <c r="B2262" s="43"/>
      <c r="C2262" s="43"/>
    </row>
    <row r="2263" spans="1:3" s="88" customFormat="1" x14ac:dyDescent="0.2">
      <c r="A2263" s="43"/>
      <c r="B2263" s="43"/>
      <c r="C2263" s="43"/>
    </row>
    <row r="2264" spans="1:3" s="88" customFormat="1" x14ac:dyDescent="0.2">
      <c r="A2264" s="43"/>
      <c r="B2264" s="43"/>
      <c r="C2264" s="43"/>
    </row>
    <row r="2265" spans="1:3" s="88" customFormat="1" x14ac:dyDescent="0.2">
      <c r="A2265" s="43"/>
      <c r="B2265" s="43"/>
      <c r="C2265" s="43"/>
    </row>
    <row r="2266" spans="1:3" s="88" customFormat="1" x14ac:dyDescent="0.2">
      <c r="A2266" s="43"/>
      <c r="B2266" s="43"/>
      <c r="C2266" s="43"/>
    </row>
    <row r="2267" spans="1:3" s="88" customFormat="1" x14ac:dyDescent="0.2">
      <c r="A2267" s="43"/>
      <c r="B2267" s="43"/>
      <c r="C2267" s="43"/>
    </row>
    <row r="2268" spans="1:3" s="88" customFormat="1" x14ac:dyDescent="0.2">
      <c r="A2268" s="43"/>
      <c r="B2268" s="43"/>
      <c r="C2268" s="43"/>
    </row>
    <row r="2269" spans="1:3" s="88" customFormat="1" x14ac:dyDescent="0.2">
      <c r="A2269" s="43"/>
      <c r="B2269" s="43"/>
      <c r="C2269" s="43"/>
    </row>
    <row r="2270" spans="1:3" s="88" customFormat="1" x14ac:dyDescent="0.2">
      <c r="A2270" s="43"/>
      <c r="B2270" s="43"/>
      <c r="C2270" s="43"/>
    </row>
    <row r="2271" spans="1:3" s="88" customFormat="1" x14ac:dyDescent="0.2">
      <c r="A2271" s="43"/>
      <c r="B2271" s="43"/>
      <c r="C2271" s="43"/>
    </row>
    <row r="2272" spans="1:3" s="88" customFormat="1" x14ac:dyDescent="0.2">
      <c r="A2272" s="43"/>
      <c r="B2272" s="43"/>
      <c r="C2272" s="43"/>
    </row>
    <row r="2273" spans="1:3" s="88" customFormat="1" x14ac:dyDescent="0.2">
      <c r="A2273" s="43"/>
      <c r="B2273" s="43"/>
      <c r="C2273" s="43"/>
    </row>
    <row r="2274" spans="1:3" s="88" customFormat="1" x14ac:dyDescent="0.2">
      <c r="A2274" s="43"/>
      <c r="B2274" s="43"/>
      <c r="C2274" s="43"/>
    </row>
    <row r="2275" spans="1:3" s="88" customFormat="1" x14ac:dyDescent="0.2">
      <c r="A2275" s="43"/>
      <c r="B2275" s="43"/>
      <c r="C2275" s="43"/>
    </row>
    <row r="2276" spans="1:3" s="88" customFormat="1" x14ac:dyDescent="0.2">
      <c r="A2276" s="43"/>
      <c r="B2276" s="43"/>
      <c r="C2276" s="43"/>
    </row>
    <row r="2277" spans="1:3" s="88" customFormat="1" x14ac:dyDescent="0.2">
      <c r="A2277" s="43"/>
      <c r="B2277" s="43"/>
      <c r="C2277" s="43"/>
    </row>
    <row r="2278" spans="1:3" s="88" customFormat="1" x14ac:dyDescent="0.2">
      <c r="A2278" s="43"/>
      <c r="B2278" s="43"/>
      <c r="C2278" s="43"/>
    </row>
    <row r="2279" spans="1:3" s="88" customFormat="1" x14ac:dyDescent="0.2">
      <c r="A2279" s="43"/>
      <c r="B2279" s="43"/>
      <c r="C2279" s="43"/>
    </row>
    <row r="2280" spans="1:3" s="88" customFormat="1" x14ac:dyDescent="0.2">
      <c r="A2280" s="43"/>
      <c r="B2280" s="43"/>
      <c r="C2280" s="43"/>
    </row>
    <row r="2281" spans="1:3" s="88" customFormat="1" x14ac:dyDescent="0.2">
      <c r="A2281" s="43"/>
      <c r="B2281" s="43"/>
      <c r="C2281" s="43"/>
    </row>
    <row r="2282" spans="1:3" s="88" customFormat="1" x14ac:dyDescent="0.2">
      <c r="A2282" s="43"/>
      <c r="B2282" s="43"/>
      <c r="C2282" s="43"/>
    </row>
    <row r="2283" spans="1:3" s="88" customFormat="1" x14ac:dyDescent="0.2">
      <c r="A2283" s="43"/>
      <c r="B2283" s="43"/>
      <c r="C2283" s="43"/>
    </row>
    <row r="2284" spans="1:3" s="88" customFormat="1" x14ac:dyDescent="0.2">
      <c r="A2284" s="43"/>
      <c r="B2284" s="43"/>
      <c r="C2284" s="43"/>
    </row>
    <row r="2285" spans="1:3" s="88" customFormat="1" x14ac:dyDescent="0.2">
      <c r="A2285" s="43"/>
      <c r="B2285" s="43"/>
      <c r="C2285" s="43"/>
    </row>
    <row r="2286" spans="1:3" s="88" customFormat="1" x14ac:dyDescent="0.2">
      <c r="A2286" s="43"/>
      <c r="B2286" s="43"/>
      <c r="C2286" s="43"/>
    </row>
    <row r="2287" spans="1:3" s="88" customFormat="1" x14ac:dyDescent="0.2">
      <c r="A2287" s="43"/>
      <c r="B2287" s="43"/>
      <c r="C2287" s="43"/>
    </row>
    <row r="2288" spans="1:3" s="88" customFormat="1" x14ac:dyDescent="0.2">
      <c r="A2288" s="43"/>
      <c r="B2288" s="43"/>
      <c r="C2288" s="43"/>
    </row>
    <row r="2289" spans="1:3" s="88" customFormat="1" x14ac:dyDescent="0.2">
      <c r="A2289" s="43"/>
      <c r="B2289" s="43"/>
      <c r="C2289" s="43"/>
    </row>
    <row r="2290" spans="1:3" s="88" customFormat="1" x14ac:dyDescent="0.2">
      <c r="A2290" s="43"/>
      <c r="B2290" s="43"/>
      <c r="C2290" s="43"/>
    </row>
    <row r="2291" spans="1:3" s="88" customFormat="1" x14ac:dyDescent="0.2">
      <c r="A2291" s="43"/>
      <c r="B2291" s="43"/>
      <c r="C2291" s="43"/>
    </row>
    <row r="2292" spans="1:3" s="88" customFormat="1" x14ac:dyDescent="0.2">
      <c r="A2292" s="43"/>
      <c r="B2292" s="43"/>
      <c r="C2292" s="43"/>
    </row>
    <row r="2293" spans="1:3" s="88" customFormat="1" x14ac:dyDescent="0.2">
      <c r="A2293" s="43"/>
      <c r="B2293" s="43"/>
      <c r="C2293" s="43"/>
    </row>
    <row r="2294" spans="1:3" s="88" customFormat="1" x14ac:dyDescent="0.2">
      <c r="A2294" s="43"/>
      <c r="B2294" s="43"/>
      <c r="C2294" s="43"/>
    </row>
    <row r="2295" spans="1:3" s="88" customFormat="1" x14ac:dyDescent="0.2">
      <c r="A2295" s="43"/>
      <c r="B2295" s="43"/>
      <c r="C2295" s="43"/>
    </row>
    <row r="2296" spans="1:3" s="88" customFormat="1" x14ac:dyDescent="0.2">
      <c r="A2296" s="43"/>
      <c r="B2296" s="43"/>
      <c r="C2296" s="43"/>
    </row>
    <row r="2297" spans="1:3" s="88" customFormat="1" x14ac:dyDescent="0.2">
      <c r="A2297" s="43"/>
      <c r="B2297" s="43"/>
      <c r="C2297" s="43"/>
    </row>
    <row r="2298" spans="1:3" s="88" customFormat="1" x14ac:dyDescent="0.2">
      <c r="A2298" s="43"/>
      <c r="B2298" s="43"/>
      <c r="C2298" s="43"/>
    </row>
    <row r="2299" spans="1:3" s="88" customFormat="1" x14ac:dyDescent="0.2">
      <c r="A2299" s="43"/>
      <c r="B2299" s="43"/>
      <c r="C2299" s="43"/>
    </row>
    <row r="2300" spans="1:3" s="88" customFormat="1" x14ac:dyDescent="0.2">
      <c r="A2300" s="43"/>
      <c r="B2300" s="43"/>
      <c r="C2300" s="43"/>
    </row>
    <row r="2301" spans="1:3" s="88" customFormat="1" x14ac:dyDescent="0.2">
      <c r="A2301" s="43"/>
      <c r="B2301" s="43"/>
      <c r="C2301" s="43"/>
    </row>
    <row r="2302" spans="1:3" s="88" customFormat="1" x14ac:dyDescent="0.2">
      <c r="A2302" s="43"/>
      <c r="B2302" s="43"/>
      <c r="C2302" s="43"/>
    </row>
    <row r="2303" spans="1:3" s="88" customFormat="1" x14ac:dyDescent="0.2">
      <c r="A2303" s="43"/>
      <c r="B2303" s="43"/>
      <c r="C2303" s="43"/>
    </row>
    <row r="2304" spans="1:3" s="88" customFormat="1" x14ac:dyDescent="0.2">
      <c r="A2304" s="43"/>
      <c r="B2304" s="43"/>
      <c r="C2304" s="43"/>
    </row>
    <row r="2305" spans="1:3" s="88" customFormat="1" x14ac:dyDescent="0.2">
      <c r="A2305" s="43"/>
      <c r="B2305" s="43"/>
      <c r="C2305" s="43"/>
    </row>
    <row r="2306" spans="1:3" s="88" customFormat="1" x14ac:dyDescent="0.2">
      <c r="A2306" s="43"/>
      <c r="B2306" s="43"/>
      <c r="C2306" s="43"/>
    </row>
    <row r="2307" spans="1:3" s="88" customFormat="1" x14ac:dyDescent="0.2">
      <c r="A2307" s="43"/>
      <c r="B2307" s="43"/>
      <c r="C2307" s="43"/>
    </row>
    <row r="2308" spans="1:3" s="88" customFormat="1" x14ac:dyDescent="0.2">
      <c r="A2308" s="43"/>
      <c r="B2308" s="43"/>
      <c r="C2308" s="43"/>
    </row>
    <row r="2309" spans="1:3" s="88" customFormat="1" x14ac:dyDescent="0.2">
      <c r="A2309" s="43"/>
      <c r="B2309" s="43"/>
      <c r="C2309" s="43"/>
    </row>
    <row r="2310" spans="1:3" s="88" customFormat="1" x14ac:dyDescent="0.2">
      <c r="A2310" s="43"/>
      <c r="B2310" s="43"/>
      <c r="C2310" s="43"/>
    </row>
    <row r="2311" spans="1:3" s="88" customFormat="1" x14ac:dyDescent="0.2">
      <c r="A2311" s="43"/>
      <c r="B2311" s="43"/>
      <c r="C2311" s="43"/>
    </row>
    <row r="2312" spans="1:3" s="88" customFormat="1" x14ac:dyDescent="0.2">
      <c r="A2312" s="43"/>
      <c r="B2312" s="43"/>
      <c r="C2312" s="43"/>
    </row>
    <row r="2313" spans="1:3" s="88" customFormat="1" x14ac:dyDescent="0.2">
      <c r="A2313" s="43"/>
      <c r="B2313" s="43"/>
      <c r="C2313" s="43"/>
    </row>
    <row r="2314" spans="1:3" s="88" customFormat="1" x14ac:dyDescent="0.2">
      <c r="A2314" s="43"/>
      <c r="B2314" s="43"/>
      <c r="C2314" s="43"/>
    </row>
    <row r="2315" spans="1:3" s="88" customFormat="1" x14ac:dyDescent="0.2">
      <c r="A2315" s="43"/>
      <c r="B2315" s="43"/>
      <c r="C2315" s="43"/>
    </row>
    <row r="2316" spans="1:3" s="88" customFormat="1" x14ac:dyDescent="0.2">
      <c r="A2316" s="43"/>
      <c r="B2316" s="43"/>
      <c r="C2316" s="43"/>
    </row>
    <row r="2317" spans="1:3" s="88" customFormat="1" x14ac:dyDescent="0.2">
      <c r="A2317" s="43"/>
      <c r="B2317" s="43"/>
      <c r="C2317" s="43"/>
    </row>
    <row r="2318" spans="1:3" s="88" customFormat="1" x14ac:dyDescent="0.2">
      <c r="A2318" s="43"/>
      <c r="B2318" s="43"/>
      <c r="C2318" s="43"/>
    </row>
    <row r="2319" spans="1:3" s="88" customFormat="1" x14ac:dyDescent="0.2">
      <c r="A2319" s="43"/>
      <c r="B2319" s="43"/>
      <c r="C2319" s="43"/>
    </row>
    <row r="2320" spans="1:3" s="88" customFormat="1" x14ac:dyDescent="0.2">
      <c r="A2320" s="43"/>
      <c r="B2320" s="43"/>
      <c r="C2320" s="43"/>
    </row>
    <row r="2321" spans="1:3" s="88" customFormat="1" x14ac:dyDescent="0.2">
      <c r="A2321" s="43"/>
      <c r="B2321" s="43"/>
      <c r="C2321" s="43"/>
    </row>
    <row r="2322" spans="1:3" s="88" customFormat="1" x14ac:dyDescent="0.2">
      <c r="A2322" s="43"/>
      <c r="B2322" s="43"/>
      <c r="C2322" s="43"/>
    </row>
    <row r="2323" spans="1:3" s="88" customFormat="1" x14ac:dyDescent="0.2">
      <c r="A2323" s="43"/>
      <c r="B2323" s="43"/>
      <c r="C2323" s="43"/>
    </row>
    <row r="2324" spans="1:3" s="88" customFormat="1" x14ac:dyDescent="0.2">
      <c r="A2324" s="43"/>
      <c r="B2324" s="43"/>
      <c r="C2324" s="43"/>
    </row>
    <row r="2325" spans="1:3" s="88" customFormat="1" x14ac:dyDescent="0.2">
      <c r="A2325" s="43"/>
      <c r="B2325" s="43"/>
      <c r="C2325" s="43"/>
    </row>
    <row r="2326" spans="1:3" s="88" customFormat="1" x14ac:dyDescent="0.2">
      <c r="A2326" s="43"/>
      <c r="B2326" s="43"/>
      <c r="C2326" s="43"/>
    </row>
    <row r="2327" spans="1:3" s="88" customFormat="1" x14ac:dyDescent="0.2">
      <c r="A2327" s="43"/>
      <c r="B2327" s="43"/>
      <c r="C2327" s="43"/>
    </row>
    <row r="2328" spans="1:3" s="88" customFormat="1" x14ac:dyDescent="0.2">
      <c r="A2328" s="43"/>
      <c r="B2328" s="43"/>
      <c r="C2328" s="43"/>
    </row>
    <row r="2329" spans="1:3" s="88" customFormat="1" x14ac:dyDescent="0.2">
      <c r="A2329" s="43"/>
      <c r="B2329" s="43"/>
      <c r="C2329" s="43"/>
    </row>
    <row r="2330" spans="1:3" s="88" customFormat="1" x14ac:dyDescent="0.2">
      <c r="A2330" s="43"/>
      <c r="B2330" s="43"/>
      <c r="C2330" s="43"/>
    </row>
    <row r="2331" spans="1:3" s="88" customFormat="1" x14ac:dyDescent="0.2">
      <c r="A2331" s="43"/>
      <c r="B2331" s="43"/>
      <c r="C2331" s="43"/>
    </row>
    <row r="2332" spans="1:3" s="88" customFormat="1" x14ac:dyDescent="0.2">
      <c r="A2332" s="43"/>
      <c r="B2332" s="43"/>
      <c r="C2332" s="43"/>
    </row>
    <row r="2333" spans="1:3" s="88" customFormat="1" x14ac:dyDescent="0.2">
      <c r="A2333" s="43"/>
      <c r="B2333" s="43"/>
      <c r="C2333" s="43"/>
    </row>
    <row r="2334" spans="1:3" s="88" customFormat="1" x14ac:dyDescent="0.2">
      <c r="A2334" s="43"/>
      <c r="B2334" s="43"/>
      <c r="C2334" s="43"/>
    </row>
    <row r="2335" spans="1:3" s="88" customFormat="1" x14ac:dyDescent="0.2">
      <c r="A2335" s="43"/>
      <c r="B2335" s="43"/>
      <c r="C2335" s="43"/>
    </row>
    <row r="2336" spans="1:3" s="88" customFormat="1" x14ac:dyDescent="0.2">
      <c r="A2336" s="43"/>
      <c r="B2336" s="43"/>
      <c r="C2336" s="43"/>
    </row>
    <row r="2337" spans="1:3" s="88" customFormat="1" x14ac:dyDescent="0.2">
      <c r="A2337" s="43"/>
      <c r="B2337" s="43"/>
      <c r="C2337" s="43"/>
    </row>
    <row r="2338" spans="1:3" s="88" customFormat="1" x14ac:dyDescent="0.2">
      <c r="A2338" s="43"/>
      <c r="B2338" s="43"/>
      <c r="C2338" s="43"/>
    </row>
    <row r="2339" spans="1:3" s="88" customFormat="1" x14ac:dyDescent="0.2">
      <c r="A2339" s="43"/>
      <c r="B2339" s="43"/>
      <c r="C2339" s="43"/>
    </row>
    <row r="2340" spans="1:3" s="88" customFormat="1" x14ac:dyDescent="0.2">
      <c r="A2340" s="43"/>
      <c r="B2340" s="43"/>
      <c r="C2340" s="43"/>
    </row>
    <row r="2341" spans="1:3" s="88" customFormat="1" x14ac:dyDescent="0.2">
      <c r="A2341" s="43"/>
      <c r="B2341" s="43"/>
      <c r="C2341" s="43"/>
    </row>
    <row r="2342" spans="1:3" s="88" customFormat="1" x14ac:dyDescent="0.2">
      <c r="A2342" s="43"/>
      <c r="B2342" s="43"/>
      <c r="C2342" s="43"/>
    </row>
    <row r="2343" spans="1:3" s="88" customFormat="1" x14ac:dyDescent="0.2">
      <c r="A2343" s="43"/>
      <c r="B2343" s="43"/>
      <c r="C2343" s="43"/>
    </row>
    <row r="2344" spans="1:3" s="88" customFormat="1" x14ac:dyDescent="0.2">
      <c r="A2344" s="43"/>
      <c r="B2344" s="43"/>
      <c r="C2344" s="43"/>
    </row>
    <row r="2345" spans="1:3" s="88" customFormat="1" x14ac:dyDescent="0.2">
      <c r="A2345" s="43"/>
      <c r="B2345" s="43"/>
      <c r="C2345" s="43"/>
    </row>
    <row r="2346" spans="1:3" s="88" customFormat="1" x14ac:dyDescent="0.2">
      <c r="A2346" s="43"/>
      <c r="B2346" s="43"/>
      <c r="C2346" s="43"/>
    </row>
    <row r="2347" spans="1:3" s="88" customFormat="1" x14ac:dyDescent="0.2">
      <c r="A2347" s="43"/>
      <c r="B2347" s="43"/>
      <c r="C2347" s="43"/>
    </row>
    <row r="2348" spans="1:3" s="88" customFormat="1" x14ac:dyDescent="0.2">
      <c r="A2348" s="43"/>
      <c r="B2348" s="43"/>
      <c r="C2348" s="43"/>
    </row>
    <row r="2349" spans="1:3" s="88" customFormat="1" x14ac:dyDescent="0.2">
      <c r="A2349" s="43"/>
      <c r="B2349" s="43"/>
      <c r="C2349" s="43"/>
    </row>
    <row r="2350" spans="1:3" s="88" customFormat="1" x14ac:dyDescent="0.2">
      <c r="A2350" s="43"/>
      <c r="B2350" s="43"/>
      <c r="C2350" s="43"/>
    </row>
    <row r="2351" spans="1:3" s="88" customFormat="1" x14ac:dyDescent="0.2">
      <c r="A2351" s="43"/>
      <c r="B2351" s="43"/>
      <c r="C2351" s="43"/>
    </row>
    <row r="2352" spans="1:3" s="88" customFormat="1" x14ac:dyDescent="0.2">
      <c r="A2352" s="43"/>
      <c r="B2352" s="43"/>
      <c r="C2352" s="43"/>
    </row>
    <row r="2353" spans="1:3" s="88" customFormat="1" x14ac:dyDescent="0.2">
      <c r="A2353" s="43"/>
      <c r="B2353" s="43"/>
      <c r="C2353" s="43"/>
    </row>
    <row r="2354" spans="1:3" s="88" customFormat="1" x14ac:dyDescent="0.2">
      <c r="A2354" s="43"/>
      <c r="B2354" s="43"/>
      <c r="C2354" s="43"/>
    </row>
    <row r="2355" spans="1:3" s="88" customFormat="1" x14ac:dyDescent="0.2">
      <c r="A2355" s="43"/>
      <c r="B2355" s="43"/>
      <c r="C2355" s="43"/>
    </row>
    <row r="2356" spans="1:3" s="88" customFormat="1" x14ac:dyDescent="0.2">
      <c r="A2356" s="43"/>
      <c r="B2356" s="43"/>
      <c r="C2356" s="43"/>
    </row>
    <row r="2357" spans="1:3" s="88" customFormat="1" x14ac:dyDescent="0.2">
      <c r="A2357" s="43"/>
      <c r="B2357" s="43"/>
      <c r="C2357" s="43"/>
    </row>
    <row r="2358" spans="1:3" s="88" customFormat="1" x14ac:dyDescent="0.2">
      <c r="A2358" s="43"/>
      <c r="B2358" s="43"/>
      <c r="C2358" s="43"/>
    </row>
    <row r="2359" spans="1:3" s="88" customFormat="1" x14ac:dyDescent="0.2">
      <c r="A2359" s="43"/>
      <c r="B2359" s="43"/>
      <c r="C2359" s="43"/>
    </row>
    <row r="2360" spans="1:3" s="88" customFormat="1" x14ac:dyDescent="0.2">
      <c r="A2360" s="43"/>
      <c r="B2360" s="43"/>
      <c r="C2360" s="43"/>
    </row>
    <row r="2361" spans="1:3" s="88" customFormat="1" x14ac:dyDescent="0.2">
      <c r="A2361" s="43"/>
      <c r="B2361" s="43"/>
      <c r="C2361" s="43"/>
    </row>
    <row r="2362" spans="1:3" s="88" customFormat="1" x14ac:dyDescent="0.2">
      <c r="A2362" s="43"/>
      <c r="B2362" s="43"/>
      <c r="C2362" s="43"/>
    </row>
    <row r="2363" spans="1:3" s="88" customFormat="1" x14ac:dyDescent="0.2">
      <c r="A2363" s="43"/>
      <c r="B2363" s="43"/>
      <c r="C2363" s="43"/>
    </row>
    <row r="2364" spans="1:3" s="88" customFormat="1" x14ac:dyDescent="0.2">
      <c r="A2364" s="43"/>
      <c r="B2364" s="43"/>
      <c r="C2364" s="43"/>
    </row>
    <row r="2365" spans="1:3" s="88" customFormat="1" x14ac:dyDescent="0.2">
      <c r="A2365" s="43"/>
      <c r="B2365" s="43"/>
      <c r="C2365" s="43"/>
    </row>
    <row r="2366" spans="1:3" s="88" customFormat="1" x14ac:dyDescent="0.2">
      <c r="A2366" s="43"/>
      <c r="B2366" s="43"/>
      <c r="C2366" s="43"/>
    </row>
    <row r="2367" spans="1:3" s="88" customFormat="1" x14ac:dyDescent="0.2">
      <c r="A2367" s="43"/>
      <c r="B2367" s="43"/>
      <c r="C2367" s="43"/>
    </row>
    <row r="2368" spans="1:3" s="88" customFormat="1" x14ac:dyDescent="0.2">
      <c r="A2368" s="43"/>
      <c r="B2368" s="43"/>
      <c r="C2368" s="43"/>
    </row>
    <row r="2369" spans="1:3" s="88" customFormat="1" x14ac:dyDescent="0.2">
      <c r="A2369" s="43"/>
      <c r="B2369" s="43"/>
      <c r="C2369" s="43"/>
    </row>
    <row r="2370" spans="1:3" s="88" customFormat="1" x14ac:dyDescent="0.2">
      <c r="A2370" s="43"/>
      <c r="B2370" s="43"/>
      <c r="C2370" s="43"/>
    </row>
    <row r="2371" spans="1:3" s="88" customFormat="1" x14ac:dyDescent="0.2">
      <c r="A2371" s="43"/>
      <c r="B2371" s="43"/>
      <c r="C2371" s="43"/>
    </row>
    <row r="2372" spans="1:3" s="88" customFormat="1" x14ac:dyDescent="0.2">
      <c r="A2372" s="43"/>
      <c r="B2372" s="43"/>
      <c r="C2372" s="43"/>
    </row>
    <row r="2373" spans="1:3" s="88" customFormat="1" x14ac:dyDescent="0.2">
      <c r="A2373" s="43"/>
      <c r="B2373" s="43"/>
      <c r="C2373" s="43"/>
    </row>
    <row r="2374" spans="1:3" s="88" customFormat="1" x14ac:dyDescent="0.2">
      <c r="A2374" s="43"/>
      <c r="B2374" s="43"/>
      <c r="C2374" s="43"/>
    </row>
    <row r="2375" spans="1:3" s="88" customFormat="1" x14ac:dyDescent="0.2">
      <c r="A2375" s="43"/>
      <c r="B2375" s="43"/>
      <c r="C2375" s="43"/>
    </row>
    <row r="2376" spans="1:3" s="88" customFormat="1" x14ac:dyDescent="0.2">
      <c r="A2376" s="43"/>
      <c r="B2376" s="43"/>
      <c r="C2376" s="43"/>
    </row>
    <row r="2377" spans="1:3" s="88" customFormat="1" x14ac:dyDescent="0.2">
      <c r="A2377" s="43"/>
      <c r="B2377" s="43"/>
      <c r="C2377" s="43"/>
    </row>
    <row r="2378" spans="1:3" s="88" customFormat="1" x14ac:dyDescent="0.2">
      <c r="A2378" s="43"/>
      <c r="B2378" s="43"/>
      <c r="C2378" s="43"/>
    </row>
    <row r="2379" spans="1:3" s="88" customFormat="1" x14ac:dyDescent="0.2">
      <c r="A2379" s="43"/>
      <c r="B2379" s="43"/>
      <c r="C2379" s="43"/>
    </row>
    <row r="2380" spans="1:3" s="88" customFormat="1" x14ac:dyDescent="0.2">
      <c r="A2380" s="43"/>
      <c r="B2380" s="43"/>
      <c r="C2380" s="43"/>
    </row>
    <row r="2381" spans="1:3" s="88" customFormat="1" x14ac:dyDescent="0.2">
      <c r="A2381" s="43"/>
      <c r="B2381" s="43"/>
      <c r="C2381" s="43"/>
    </row>
    <row r="2382" spans="1:3" s="88" customFormat="1" x14ac:dyDescent="0.2">
      <c r="A2382" s="43"/>
      <c r="B2382" s="43"/>
      <c r="C2382" s="43"/>
    </row>
    <row r="2383" spans="1:3" s="88" customFormat="1" x14ac:dyDescent="0.2">
      <c r="A2383" s="43"/>
      <c r="B2383" s="43"/>
      <c r="C2383" s="43"/>
    </row>
    <row r="2384" spans="1:3" s="88" customFormat="1" x14ac:dyDescent="0.2">
      <c r="A2384" s="43"/>
      <c r="B2384" s="43"/>
      <c r="C2384" s="43"/>
    </row>
    <row r="2385" spans="1:3" s="88" customFormat="1" x14ac:dyDescent="0.2">
      <c r="A2385" s="43"/>
      <c r="B2385" s="43"/>
      <c r="C2385" s="43"/>
    </row>
    <row r="2386" spans="1:3" s="88" customFormat="1" x14ac:dyDescent="0.2">
      <c r="A2386" s="43"/>
      <c r="B2386" s="43"/>
      <c r="C2386" s="43"/>
    </row>
    <row r="2387" spans="1:3" s="88" customFormat="1" x14ac:dyDescent="0.2">
      <c r="A2387" s="43"/>
      <c r="B2387" s="43"/>
      <c r="C2387" s="43"/>
    </row>
    <row r="2388" spans="1:3" s="88" customFormat="1" x14ac:dyDescent="0.2">
      <c r="A2388" s="43"/>
      <c r="B2388" s="43"/>
      <c r="C2388" s="43"/>
    </row>
    <row r="2389" spans="1:3" s="88" customFormat="1" x14ac:dyDescent="0.2">
      <c r="A2389" s="43"/>
      <c r="B2389" s="43"/>
      <c r="C2389" s="43"/>
    </row>
    <row r="2390" spans="1:3" s="88" customFormat="1" x14ac:dyDescent="0.2">
      <c r="A2390" s="43"/>
      <c r="B2390" s="43"/>
      <c r="C2390" s="43"/>
    </row>
    <row r="2391" spans="1:3" s="88" customFormat="1" x14ac:dyDescent="0.2">
      <c r="A2391" s="43"/>
      <c r="B2391" s="43"/>
      <c r="C2391" s="43"/>
    </row>
    <row r="2392" spans="1:3" s="88" customFormat="1" x14ac:dyDescent="0.2">
      <c r="A2392" s="43"/>
      <c r="B2392" s="43"/>
      <c r="C2392" s="43"/>
    </row>
    <row r="2393" spans="1:3" s="88" customFormat="1" x14ac:dyDescent="0.2">
      <c r="A2393" s="43"/>
      <c r="B2393" s="43"/>
      <c r="C2393" s="43"/>
    </row>
    <row r="2394" spans="1:3" s="88" customFormat="1" x14ac:dyDescent="0.2">
      <c r="A2394" s="43"/>
      <c r="B2394" s="43"/>
      <c r="C2394" s="43"/>
    </row>
    <row r="2395" spans="1:3" s="88" customFormat="1" x14ac:dyDescent="0.2">
      <c r="A2395" s="43"/>
      <c r="B2395" s="43"/>
      <c r="C2395" s="43"/>
    </row>
    <row r="2396" spans="1:3" s="88" customFormat="1" x14ac:dyDescent="0.2">
      <c r="A2396" s="43"/>
      <c r="B2396" s="43"/>
      <c r="C2396" s="43"/>
    </row>
    <row r="2397" spans="1:3" s="88" customFormat="1" x14ac:dyDescent="0.2">
      <c r="A2397" s="43"/>
      <c r="B2397" s="43"/>
      <c r="C2397" s="43"/>
    </row>
    <row r="2398" spans="1:3" s="88" customFormat="1" x14ac:dyDescent="0.2">
      <c r="A2398" s="43"/>
      <c r="B2398" s="43"/>
      <c r="C2398" s="43"/>
    </row>
    <row r="2399" spans="1:3" s="88" customFormat="1" x14ac:dyDescent="0.2">
      <c r="A2399" s="43"/>
      <c r="B2399" s="43"/>
      <c r="C2399" s="43"/>
    </row>
    <row r="2400" spans="1:3" s="88" customFormat="1" x14ac:dyDescent="0.2">
      <c r="A2400" s="43"/>
      <c r="B2400" s="43"/>
      <c r="C2400" s="43"/>
    </row>
    <row r="2401" spans="1:3" s="88" customFormat="1" x14ac:dyDescent="0.2">
      <c r="A2401" s="43"/>
      <c r="B2401" s="43"/>
      <c r="C2401" s="43"/>
    </row>
    <row r="2402" spans="1:3" s="88" customFormat="1" x14ac:dyDescent="0.2">
      <c r="A2402" s="43"/>
      <c r="B2402" s="43"/>
      <c r="C2402" s="43"/>
    </row>
    <row r="2403" spans="1:3" s="88" customFormat="1" x14ac:dyDescent="0.2">
      <c r="A2403" s="43"/>
      <c r="B2403" s="43"/>
      <c r="C2403" s="43"/>
    </row>
    <row r="2404" spans="1:3" s="88" customFormat="1" x14ac:dyDescent="0.2">
      <c r="A2404" s="43"/>
      <c r="B2404" s="43"/>
      <c r="C2404" s="43"/>
    </row>
    <row r="2405" spans="1:3" s="88" customFormat="1" x14ac:dyDescent="0.2">
      <c r="A2405" s="43"/>
      <c r="B2405" s="43"/>
      <c r="C2405" s="43"/>
    </row>
    <row r="2406" spans="1:3" s="88" customFormat="1" x14ac:dyDescent="0.2">
      <c r="A2406" s="43"/>
      <c r="B2406" s="43"/>
      <c r="C2406" s="43"/>
    </row>
    <row r="2407" spans="1:3" s="88" customFormat="1" x14ac:dyDescent="0.2">
      <c r="A2407" s="43"/>
      <c r="B2407" s="43"/>
      <c r="C2407" s="43"/>
    </row>
    <row r="2408" spans="1:3" s="88" customFormat="1" x14ac:dyDescent="0.2">
      <c r="A2408" s="43"/>
      <c r="B2408" s="43"/>
      <c r="C2408" s="43"/>
    </row>
    <row r="2409" spans="1:3" s="88" customFormat="1" x14ac:dyDescent="0.2">
      <c r="A2409" s="43"/>
      <c r="B2409" s="43"/>
      <c r="C2409" s="43"/>
    </row>
    <row r="2410" spans="1:3" s="88" customFormat="1" x14ac:dyDescent="0.2">
      <c r="A2410" s="43"/>
      <c r="B2410" s="43"/>
      <c r="C2410" s="43"/>
    </row>
    <row r="2411" spans="1:3" s="88" customFormat="1" x14ac:dyDescent="0.2">
      <c r="A2411" s="43"/>
      <c r="B2411" s="43"/>
      <c r="C2411" s="43"/>
    </row>
    <row r="2412" spans="1:3" s="88" customFormat="1" x14ac:dyDescent="0.2">
      <c r="A2412" s="43"/>
      <c r="B2412" s="43"/>
      <c r="C2412" s="43"/>
    </row>
    <row r="2413" spans="1:3" s="88" customFormat="1" x14ac:dyDescent="0.2">
      <c r="A2413" s="43"/>
      <c r="B2413" s="43"/>
      <c r="C2413" s="43"/>
    </row>
    <row r="2414" spans="1:3" s="88" customFormat="1" x14ac:dyDescent="0.2">
      <c r="A2414" s="43"/>
      <c r="B2414" s="43"/>
      <c r="C2414" s="43"/>
    </row>
    <row r="2415" spans="1:3" s="88" customFormat="1" x14ac:dyDescent="0.2">
      <c r="A2415" s="43"/>
      <c r="B2415" s="43"/>
      <c r="C2415" s="43"/>
    </row>
    <row r="2416" spans="1:3" s="88" customFormat="1" x14ac:dyDescent="0.2">
      <c r="A2416" s="43"/>
      <c r="B2416" s="43"/>
      <c r="C2416" s="43"/>
    </row>
    <row r="2417" spans="1:3" s="88" customFormat="1" x14ac:dyDescent="0.2">
      <c r="A2417" s="43"/>
      <c r="B2417" s="43"/>
      <c r="C2417" s="43"/>
    </row>
    <row r="2418" spans="1:3" s="88" customFormat="1" x14ac:dyDescent="0.2">
      <c r="A2418" s="43"/>
      <c r="B2418" s="43"/>
      <c r="C2418" s="43"/>
    </row>
    <row r="2419" spans="1:3" s="88" customFormat="1" x14ac:dyDescent="0.2">
      <c r="A2419" s="43"/>
      <c r="B2419" s="43"/>
      <c r="C2419" s="43"/>
    </row>
    <row r="2420" spans="1:3" s="88" customFormat="1" x14ac:dyDescent="0.2">
      <c r="A2420" s="43"/>
      <c r="B2420" s="43"/>
      <c r="C2420" s="43"/>
    </row>
    <row r="2421" spans="1:3" s="88" customFormat="1" x14ac:dyDescent="0.2">
      <c r="A2421" s="43"/>
      <c r="B2421" s="43"/>
      <c r="C2421" s="43"/>
    </row>
    <row r="2422" spans="1:3" s="88" customFormat="1" x14ac:dyDescent="0.2">
      <c r="A2422" s="43"/>
      <c r="B2422" s="43"/>
      <c r="C2422" s="43"/>
    </row>
    <row r="2423" spans="1:3" s="88" customFormat="1" x14ac:dyDescent="0.2">
      <c r="A2423" s="43"/>
      <c r="B2423" s="43"/>
      <c r="C2423" s="43"/>
    </row>
    <row r="2424" spans="1:3" s="88" customFormat="1" x14ac:dyDescent="0.2">
      <c r="A2424" s="43"/>
      <c r="B2424" s="43"/>
      <c r="C2424" s="43"/>
    </row>
    <row r="2425" spans="1:3" s="88" customFormat="1" x14ac:dyDescent="0.2">
      <c r="A2425" s="43"/>
      <c r="B2425" s="43"/>
      <c r="C2425" s="43"/>
    </row>
    <row r="2426" spans="1:3" s="88" customFormat="1" x14ac:dyDescent="0.2">
      <c r="A2426" s="43"/>
      <c r="B2426" s="43"/>
      <c r="C2426" s="43"/>
    </row>
    <row r="2427" spans="1:3" s="88" customFormat="1" x14ac:dyDescent="0.2">
      <c r="A2427" s="43"/>
      <c r="B2427" s="43"/>
      <c r="C2427" s="43"/>
    </row>
    <row r="2428" spans="1:3" s="88" customFormat="1" x14ac:dyDescent="0.2">
      <c r="A2428" s="43"/>
      <c r="B2428" s="43"/>
      <c r="C2428" s="43"/>
    </row>
    <row r="2429" spans="1:3" s="88" customFormat="1" x14ac:dyDescent="0.2">
      <c r="A2429" s="43"/>
      <c r="B2429" s="43"/>
      <c r="C2429" s="43"/>
    </row>
    <row r="2430" spans="1:3" s="88" customFormat="1" x14ac:dyDescent="0.2">
      <c r="A2430" s="43"/>
      <c r="B2430" s="43"/>
      <c r="C2430" s="43"/>
    </row>
    <row r="2431" spans="1:3" s="88" customFormat="1" x14ac:dyDescent="0.2">
      <c r="A2431" s="43"/>
      <c r="B2431" s="43"/>
      <c r="C2431" s="43"/>
    </row>
    <row r="2432" spans="1:3" s="88" customFormat="1" x14ac:dyDescent="0.2">
      <c r="A2432" s="43"/>
      <c r="B2432" s="43"/>
      <c r="C2432" s="43"/>
    </row>
    <row r="2433" spans="1:3" s="88" customFormat="1" x14ac:dyDescent="0.2">
      <c r="A2433" s="43"/>
      <c r="B2433" s="43"/>
      <c r="C2433" s="43"/>
    </row>
    <row r="2434" spans="1:3" s="88" customFormat="1" x14ac:dyDescent="0.2">
      <c r="A2434" s="43"/>
      <c r="B2434" s="43"/>
      <c r="C2434" s="43"/>
    </row>
    <row r="2435" spans="1:3" s="88" customFormat="1" x14ac:dyDescent="0.2">
      <c r="A2435" s="43"/>
      <c r="B2435" s="43"/>
      <c r="C2435" s="43"/>
    </row>
    <row r="2436" spans="1:3" s="88" customFormat="1" x14ac:dyDescent="0.2">
      <c r="A2436" s="43"/>
      <c r="B2436" s="43"/>
      <c r="C2436" s="43"/>
    </row>
    <row r="2437" spans="1:3" s="88" customFormat="1" x14ac:dyDescent="0.2">
      <c r="A2437" s="43"/>
      <c r="B2437" s="43"/>
      <c r="C2437" s="43"/>
    </row>
    <row r="2438" spans="1:3" s="88" customFormat="1" x14ac:dyDescent="0.2">
      <c r="A2438" s="43"/>
      <c r="B2438" s="43"/>
      <c r="C2438" s="43"/>
    </row>
    <row r="2439" spans="1:3" s="88" customFormat="1" x14ac:dyDescent="0.2">
      <c r="A2439" s="43"/>
      <c r="B2439" s="43"/>
      <c r="C2439" s="43"/>
    </row>
    <row r="2440" spans="1:3" s="88" customFormat="1" x14ac:dyDescent="0.2">
      <c r="A2440" s="43"/>
      <c r="B2440" s="43"/>
      <c r="C2440" s="43"/>
    </row>
    <row r="2441" spans="1:3" s="88" customFormat="1" x14ac:dyDescent="0.2">
      <c r="A2441" s="43"/>
      <c r="B2441" s="43"/>
      <c r="C2441" s="43"/>
    </row>
    <row r="2442" spans="1:3" s="88" customFormat="1" x14ac:dyDescent="0.2">
      <c r="A2442" s="43"/>
      <c r="B2442" s="43"/>
      <c r="C2442" s="43"/>
    </row>
    <row r="2443" spans="1:3" s="88" customFormat="1" x14ac:dyDescent="0.2">
      <c r="A2443" s="43"/>
      <c r="B2443" s="43"/>
      <c r="C2443" s="43"/>
    </row>
    <row r="2444" spans="1:3" s="88" customFormat="1" x14ac:dyDescent="0.2">
      <c r="A2444" s="43"/>
      <c r="B2444" s="43"/>
      <c r="C2444" s="43"/>
    </row>
    <row r="2445" spans="1:3" s="88" customFormat="1" x14ac:dyDescent="0.2">
      <c r="A2445" s="43"/>
      <c r="B2445" s="43"/>
      <c r="C2445" s="43"/>
    </row>
    <row r="2446" spans="1:3" s="88" customFormat="1" x14ac:dyDescent="0.2">
      <c r="A2446" s="43"/>
      <c r="B2446" s="43"/>
      <c r="C2446" s="43"/>
    </row>
    <row r="2447" spans="1:3" s="88" customFormat="1" x14ac:dyDescent="0.2">
      <c r="A2447" s="43"/>
      <c r="B2447" s="43"/>
      <c r="C2447" s="43"/>
    </row>
    <row r="2448" spans="1:3" s="88" customFormat="1" x14ac:dyDescent="0.2">
      <c r="A2448" s="43"/>
      <c r="B2448" s="43"/>
      <c r="C2448" s="43"/>
    </row>
    <row r="2449" spans="1:3" s="88" customFormat="1" x14ac:dyDescent="0.2">
      <c r="A2449" s="43"/>
      <c r="B2449" s="43"/>
      <c r="C2449" s="43"/>
    </row>
    <row r="2450" spans="1:3" s="88" customFormat="1" x14ac:dyDescent="0.2">
      <c r="A2450" s="43"/>
      <c r="B2450" s="43"/>
      <c r="C2450" s="43"/>
    </row>
    <row r="2451" spans="1:3" s="88" customFormat="1" x14ac:dyDescent="0.2">
      <c r="A2451" s="43"/>
      <c r="B2451" s="43"/>
      <c r="C2451" s="43"/>
    </row>
    <row r="2452" spans="1:3" s="88" customFormat="1" x14ac:dyDescent="0.2">
      <c r="A2452" s="43"/>
      <c r="B2452" s="43"/>
      <c r="C2452" s="43"/>
    </row>
    <row r="2453" spans="1:3" s="88" customFormat="1" x14ac:dyDescent="0.2">
      <c r="A2453" s="43"/>
      <c r="B2453" s="43"/>
      <c r="C2453" s="43"/>
    </row>
    <row r="2454" spans="1:3" s="88" customFormat="1" x14ac:dyDescent="0.2">
      <c r="A2454" s="43"/>
      <c r="B2454" s="43"/>
      <c r="C2454" s="43"/>
    </row>
    <row r="2455" spans="1:3" s="88" customFormat="1" x14ac:dyDescent="0.2">
      <c r="A2455" s="43"/>
      <c r="B2455" s="43"/>
      <c r="C2455" s="43"/>
    </row>
    <row r="2456" spans="1:3" s="88" customFormat="1" x14ac:dyDescent="0.2">
      <c r="A2456" s="43"/>
      <c r="B2456" s="43"/>
      <c r="C2456" s="43"/>
    </row>
    <row r="2457" spans="1:3" s="88" customFormat="1" x14ac:dyDescent="0.2">
      <c r="A2457" s="43"/>
      <c r="B2457" s="43"/>
      <c r="C2457" s="43"/>
    </row>
    <row r="2458" spans="1:3" s="88" customFormat="1" x14ac:dyDescent="0.2">
      <c r="A2458" s="43"/>
      <c r="B2458" s="43"/>
      <c r="C2458" s="43"/>
    </row>
    <row r="2459" spans="1:3" s="88" customFormat="1" x14ac:dyDescent="0.2">
      <c r="A2459" s="43"/>
      <c r="B2459" s="43"/>
      <c r="C2459" s="43"/>
    </row>
    <row r="2460" spans="1:3" s="88" customFormat="1" x14ac:dyDescent="0.2">
      <c r="A2460" s="43"/>
      <c r="B2460" s="43"/>
      <c r="C2460" s="43"/>
    </row>
    <row r="2461" spans="1:3" s="88" customFormat="1" x14ac:dyDescent="0.2">
      <c r="A2461" s="43"/>
      <c r="B2461" s="43"/>
      <c r="C2461" s="43"/>
    </row>
    <row r="2462" spans="1:3" s="88" customFormat="1" x14ac:dyDescent="0.2">
      <c r="A2462" s="43"/>
      <c r="B2462" s="43"/>
      <c r="C2462" s="43"/>
    </row>
    <row r="2463" spans="1:3" s="88" customFormat="1" x14ac:dyDescent="0.2">
      <c r="A2463" s="43"/>
      <c r="B2463" s="43"/>
      <c r="C2463" s="43"/>
    </row>
    <row r="2464" spans="1:3" s="88" customFormat="1" x14ac:dyDescent="0.2">
      <c r="A2464" s="43"/>
      <c r="B2464" s="43"/>
      <c r="C2464" s="43"/>
    </row>
    <row r="2465" spans="1:3" s="88" customFormat="1" x14ac:dyDescent="0.2">
      <c r="A2465" s="43"/>
      <c r="B2465" s="43"/>
      <c r="C2465" s="43"/>
    </row>
    <row r="2466" spans="1:3" s="88" customFormat="1" x14ac:dyDescent="0.2">
      <c r="A2466" s="43"/>
      <c r="B2466" s="43"/>
      <c r="C2466" s="43"/>
    </row>
    <row r="2467" spans="1:3" s="88" customFormat="1" x14ac:dyDescent="0.2">
      <c r="A2467" s="43"/>
      <c r="B2467" s="43"/>
      <c r="C2467" s="43"/>
    </row>
    <row r="2468" spans="1:3" s="88" customFormat="1" x14ac:dyDescent="0.2">
      <c r="A2468" s="43"/>
      <c r="B2468" s="43"/>
      <c r="C2468" s="43"/>
    </row>
    <row r="2469" spans="1:3" s="88" customFormat="1" x14ac:dyDescent="0.2">
      <c r="A2469" s="43"/>
      <c r="B2469" s="43"/>
      <c r="C2469" s="43"/>
    </row>
    <row r="2470" spans="1:3" s="88" customFormat="1" x14ac:dyDescent="0.2">
      <c r="A2470" s="43"/>
      <c r="B2470" s="43"/>
      <c r="C2470" s="43"/>
    </row>
    <row r="2471" spans="1:3" s="88" customFormat="1" x14ac:dyDescent="0.2">
      <c r="A2471" s="43"/>
      <c r="B2471" s="43"/>
      <c r="C2471" s="43"/>
    </row>
    <row r="2472" spans="1:3" s="88" customFormat="1" x14ac:dyDescent="0.2">
      <c r="A2472" s="43"/>
      <c r="B2472" s="43"/>
      <c r="C2472" s="43"/>
    </row>
    <row r="2473" spans="1:3" s="88" customFormat="1" x14ac:dyDescent="0.2">
      <c r="A2473" s="43"/>
      <c r="B2473" s="43"/>
      <c r="C2473" s="43"/>
    </row>
    <row r="2474" spans="1:3" s="88" customFormat="1" x14ac:dyDescent="0.2">
      <c r="A2474" s="43"/>
      <c r="B2474" s="43"/>
      <c r="C2474" s="43"/>
    </row>
    <row r="2475" spans="1:3" s="88" customFormat="1" x14ac:dyDescent="0.2">
      <c r="A2475" s="43"/>
      <c r="B2475" s="43"/>
      <c r="C2475" s="43"/>
    </row>
    <row r="2476" spans="1:3" s="88" customFormat="1" x14ac:dyDescent="0.2">
      <c r="A2476" s="43"/>
      <c r="B2476" s="43"/>
      <c r="C2476" s="43"/>
    </row>
    <row r="2477" spans="1:3" s="88" customFormat="1" x14ac:dyDescent="0.2">
      <c r="A2477" s="43"/>
      <c r="B2477" s="43"/>
      <c r="C2477" s="43"/>
    </row>
    <row r="2478" spans="1:3" s="88" customFormat="1" x14ac:dyDescent="0.2">
      <c r="A2478" s="43"/>
      <c r="B2478" s="43"/>
      <c r="C2478" s="43"/>
    </row>
    <row r="2479" spans="1:3" s="88" customFormat="1" x14ac:dyDescent="0.2">
      <c r="A2479" s="43"/>
      <c r="B2479" s="43"/>
      <c r="C2479" s="43"/>
    </row>
    <row r="2480" spans="1:3" s="88" customFormat="1" x14ac:dyDescent="0.2">
      <c r="A2480" s="43"/>
      <c r="B2480" s="43"/>
      <c r="C2480" s="43"/>
    </row>
    <row r="2481" spans="1:3" s="88" customFormat="1" x14ac:dyDescent="0.2">
      <c r="A2481" s="43"/>
      <c r="B2481" s="43"/>
      <c r="C2481" s="43"/>
    </row>
    <row r="2482" spans="1:3" s="88" customFormat="1" x14ac:dyDescent="0.2">
      <c r="A2482" s="43"/>
      <c r="B2482" s="43"/>
      <c r="C2482" s="43"/>
    </row>
    <row r="2483" spans="1:3" s="88" customFormat="1" x14ac:dyDescent="0.2">
      <c r="A2483" s="43"/>
      <c r="B2483" s="43"/>
      <c r="C2483" s="43"/>
    </row>
    <row r="2484" spans="1:3" s="88" customFormat="1" x14ac:dyDescent="0.2">
      <c r="A2484" s="43"/>
      <c r="B2484" s="43"/>
      <c r="C2484" s="43"/>
    </row>
    <row r="2485" spans="1:3" s="88" customFormat="1" x14ac:dyDescent="0.2">
      <c r="A2485" s="43"/>
      <c r="B2485" s="43"/>
      <c r="C2485" s="43"/>
    </row>
    <row r="2486" spans="1:3" s="88" customFormat="1" x14ac:dyDescent="0.2">
      <c r="A2486" s="43"/>
      <c r="B2486" s="43"/>
      <c r="C2486" s="43"/>
    </row>
    <row r="2487" spans="1:3" s="88" customFormat="1" x14ac:dyDescent="0.2">
      <c r="A2487" s="43"/>
      <c r="B2487" s="43"/>
      <c r="C2487" s="43"/>
    </row>
    <row r="2488" spans="1:3" s="88" customFormat="1" x14ac:dyDescent="0.2">
      <c r="A2488" s="43"/>
      <c r="B2488" s="43"/>
      <c r="C2488" s="43"/>
    </row>
    <row r="2489" spans="1:3" s="88" customFormat="1" x14ac:dyDescent="0.2">
      <c r="A2489" s="43"/>
      <c r="B2489" s="43"/>
      <c r="C2489" s="43"/>
    </row>
    <row r="2490" spans="1:3" s="88" customFormat="1" x14ac:dyDescent="0.2">
      <c r="A2490" s="43"/>
      <c r="B2490" s="43"/>
      <c r="C2490" s="43"/>
    </row>
    <row r="2491" spans="1:3" s="88" customFormat="1" x14ac:dyDescent="0.2">
      <c r="A2491" s="43"/>
      <c r="B2491" s="43"/>
      <c r="C2491" s="43"/>
    </row>
    <row r="2492" spans="1:3" s="88" customFormat="1" x14ac:dyDescent="0.2">
      <c r="A2492" s="43"/>
      <c r="B2492" s="43"/>
      <c r="C2492" s="43"/>
    </row>
    <row r="2493" spans="1:3" s="88" customFormat="1" x14ac:dyDescent="0.2">
      <c r="A2493" s="43"/>
      <c r="B2493" s="43"/>
      <c r="C2493" s="43"/>
    </row>
    <row r="2494" spans="1:3" s="88" customFormat="1" x14ac:dyDescent="0.2">
      <c r="A2494" s="43"/>
      <c r="B2494" s="43"/>
      <c r="C2494" s="43"/>
    </row>
    <row r="2495" spans="1:3" s="88" customFormat="1" x14ac:dyDescent="0.2">
      <c r="A2495" s="43"/>
      <c r="B2495" s="43"/>
      <c r="C2495" s="43"/>
    </row>
    <row r="2496" spans="1:3" s="88" customFormat="1" x14ac:dyDescent="0.2">
      <c r="A2496" s="43"/>
      <c r="B2496" s="43"/>
      <c r="C2496" s="43"/>
    </row>
    <row r="2497" spans="1:3" s="88" customFormat="1" x14ac:dyDescent="0.2">
      <c r="A2497" s="43"/>
      <c r="B2497" s="43"/>
      <c r="C2497" s="43"/>
    </row>
    <row r="2498" spans="1:3" s="88" customFormat="1" x14ac:dyDescent="0.2">
      <c r="A2498" s="43"/>
      <c r="B2498" s="43"/>
      <c r="C2498" s="43"/>
    </row>
    <row r="2499" spans="1:3" s="88" customFormat="1" x14ac:dyDescent="0.2">
      <c r="A2499" s="43"/>
      <c r="B2499" s="43"/>
      <c r="C2499" s="43"/>
    </row>
    <row r="2500" spans="1:3" s="88" customFormat="1" x14ac:dyDescent="0.2">
      <c r="A2500" s="43"/>
      <c r="B2500" s="43"/>
      <c r="C2500" s="43"/>
    </row>
    <row r="2501" spans="1:3" s="88" customFormat="1" x14ac:dyDescent="0.2">
      <c r="A2501" s="43"/>
      <c r="B2501" s="43"/>
      <c r="C2501" s="43"/>
    </row>
    <row r="2502" spans="1:3" s="88" customFormat="1" x14ac:dyDescent="0.2">
      <c r="A2502" s="43"/>
      <c r="B2502" s="43"/>
      <c r="C2502" s="43"/>
    </row>
    <row r="2503" spans="1:3" s="88" customFormat="1" x14ac:dyDescent="0.2">
      <c r="A2503" s="43"/>
      <c r="B2503" s="43"/>
      <c r="C2503" s="43"/>
    </row>
    <row r="2504" spans="1:3" s="88" customFormat="1" x14ac:dyDescent="0.2">
      <c r="A2504" s="43"/>
      <c r="B2504" s="43"/>
      <c r="C2504" s="43"/>
    </row>
    <row r="2505" spans="1:3" s="88" customFormat="1" x14ac:dyDescent="0.2">
      <c r="A2505" s="43"/>
      <c r="B2505" s="43"/>
      <c r="C2505" s="43"/>
    </row>
    <row r="2506" spans="1:3" s="88" customFormat="1" x14ac:dyDescent="0.2">
      <c r="A2506" s="43"/>
      <c r="B2506" s="43"/>
      <c r="C2506" s="43"/>
    </row>
    <row r="2507" spans="1:3" s="88" customFormat="1" x14ac:dyDescent="0.2">
      <c r="A2507" s="43"/>
      <c r="B2507" s="43"/>
      <c r="C2507" s="43"/>
    </row>
    <row r="2508" spans="1:3" s="88" customFormat="1" x14ac:dyDescent="0.2">
      <c r="A2508" s="43"/>
      <c r="B2508" s="43"/>
      <c r="C2508" s="43"/>
    </row>
    <row r="2509" spans="1:3" s="88" customFormat="1" x14ac:dyDescent="0.2">
      <c r="A2509" s="43"/>
      <c r="B2509" s="43"/>
      <c r="C2509" s="43"/>
    </row>
    <row r="2510" spans="1:3" s="88" customFormat="1" x14ac:dyDescent="0.2">
      <c r="A2510" s="43"/>
      <c r="B2510" s="43"/>
      <c r="C2510" s="43"/>
    </row>
    <row r="2511" spans="1:3" s="88" customFormat="1" x14ac:dyDescent="0.2">
      <c r="A2511" s="43"/>
      <c r="B2511" s="43"/>
      <c r="C2511" s="43"/>
    </row>
    <row r="2512" spans="1:3" s="88" customFormat="1" x14ac:dyDescent="0.2">
      <c r="A2512" s="43"/>
      <c r="B2512" s="43"/>
      <c r="C2512" s="43"/>
    </row>
    <row r="2513" spans="1:3" s="88" customFormat="1" x14ac:dyDescent="0.2">
      <c r="A2513" s="43"/>
      <c r="B2513" s="43"/>
      <c r="C2513" s="43"/>
    </row>
    <row r="2514" spans="1:3" s="88" customFormat="1" x14ac:dyDescent="0.2">
      <c r="A2514" s="43"/>
      <c r="B2514" s="43"/>
      <c r="C2514" s="43"/>
    </row>
    <row r="2515" spans="1:3" s="88" customFormat="1" x14ac:dyDescent="0.2">
      <c r="A2515" s="43"/>
      <c r="B2515" s="43"/>
      <c r="C2515" s="43"/>
    </row>
    <row r="2516" spans="1:3" s="88" customFormat="1" x14ac:dyDescent="0.2">
      <c r="A2516" s="43"/>
      <c r="B2516" s="43"/>
      <c r="C2516" s="43"/>
    </row>
    <row r="2517" spans="1:3" s="88" customFormat="1" x14ac:dyDescent="0.2">
      <c r="A2517" s="43"/>
      <c r="B2517" s="43"/>
      <c r="C2517" s="43"/>
    </row>
    <row r="2518" spans="1:3" s="88" customFormat="1" x14ac:dyDescent="0.2">
      <c r="A2518" s="43"/>
      <c r="B2518" s="43"/>
      <c r="C2518" s="43"/>
    </row>
    <row r="2519" spans="1:3" s="88" customFormat="1" x14ac:dyDescent="0.2">
      <c r="A2519" s="43"/>
      <c r="B2519" s="43"/>
      <c r="C2519" s="43"/>
    </row>
    <row r="2520" spans="1:3" s="88" customFormat="1" x14ac:dyDescent="0.2">
      <c r="A2520" s="43"/>
      <c r="B2520" s="43"/>
      <c r="C2520" s="43"/>
    </row>
    <row r="2521" spans="1:3" s="88" customFormat="1" x14ac:dyDescent="0.2">
      <c r="A2521" s="43"/>
      <c r="B2521" s="43"/>
      <c r="C2521" s="43"/>
    </row>
    <row r="2522" spans="1:3" s="88" customFormat="1" x14ac:dyDescent="0.2">
      <c r="A2522" s="43"/>
      <c r="B2522" s="43"/>
      <c r="C2522" s="43"/>
    </row>
    <row r="2523" spans="1:3" s="88" customFormat="1" x14ac:dyDescent="0.2">
      <c r="A2523" s="43"/>
      <c r="B2523" s="43"/>
      <c r="C2523" s="43"/>
    </row>
    <row r="2524" spans="1:3" s="88" customFormat="1" x14ac:dyDescent="0.2">
      <c r="A2524" s="43"/>
      <c r="B2524" s="43"/>
      <c r="C2524" s="43"/>
    </row>
    <row r="2525" spans="1:3" s="88" customFormat="1" x14ac:dyDescent="0.2">
      <c r="A2525" s="43"/>
      <c r="B2525" s="43"/>
      <c r="C2525" s="43"/>
    </row>
    <row r="2526" spans="1:3" s="88" customFormat="1" x14ac:dyDescent="0.2">
      <c r="A2526" s="43"/>
      <c r="B2526" s="43"/>
      <c r="C2526" s="43"/>
    </row>
    <row r="2527" spans="1:3" s="88" customFormat="1" x14ac:dyDescent="0.2">
      <c r="A2527" s="43"/>
      <c r="B2527" s="43"/>
      <c r="C2527" s="43"/>
    </row>
    <row r="2528" spans="1:3" s="88" customFormat="1" x14ac:dyDescent="0.2">
      <c r="A2528" s="43"/>
      <c r="B2528" s="43"/>
      <c r="C2528" s="43"/>
    </row>
    <row r="2529" spans="1:3" s="88" customFormat="1" x14ac:dyDescent="0.2">
      <c r="A2529" s="43"/>
      <c r="B2529" s="43"/>
      <c r="C2529" s="43"/>
    </row>
    <row r="2530" spans="1:3" s="88" customFormat="1" x14ac:dyDescent="0.2">
      <c r="A2530" s="43"/>
      <c r="B2530" s="43"/>
      <c r="C2530" s="43"/>
    </row>
    <row r="2531" spans="1:3" s="88" customFormat="1" x14ac:dyDescent="0.2">
      <c r="A2531" s="43"/>
      <c r="B2531" s="43"/>
      <c r="C2531" s="43"/>
    </row>
    <row r="2532" spans="1:3" s="88" customFormat="1" x14ac:dyDescent="0.2">
      <c r="A2532" s="43"/>
      <c r="B2532" s="43"/>
      <c r="C2532" s="43"/>
    </row>
    <row r="2533" spans="1:3" s="88" customFormat="1" x14ac:dyDescent="0.2">
      <c r="A2533" s="43"/>
      <c r="B2533" s="43"/>
      <c r="C2533" s="43"/>
    </row>
    <row r="2534" spans="1:3" s="88" customFormat="1" x14ac:dyDescent="0.2">
      <c r="A2534" s="43"/>
      <c r="B2534" s="43"/>
      <c r="C2534" s="43"/>
    </row>
    <row r="2535" spans="1:3" s="88" customFormat="1" x14ac:dyDescent="0.2">
      <c r="A2535" s="43"/>
      <c r="B2535" s="43"/>
      <c r="C2535" s="43"/>
    </row>
    <row r="2536" spans="1:3" s="88" customFormat="1" x14ac:dyDescent="0.2">
      <c r="A2536" s="43"/>
      <c r="B2536" s="43"/>
      <c r="C2536" s="43"/>
    </row>
    <row r="2537" spans="1:3" s="88" customFormat="1" x14ac:dyDescent="0.2">
      <c r="A2537" s="43"/>
      <c r="B2537" s="43"/>
      <c r="C2537" s="43"/>
    </row>
    <row r="2538" spans="1:3" s="88" customFormat="1" x14ac:dyDescent="0.2">
      <c r="A2538" s="43"/>
      <c r="B2538" s="43"/>
      <c r="C2538" s="43"/>
    </row>
    <row r="2539" spans="1:3" s="88" customFormat="1" x14ac:dyDescent="0.2">
      <c r="A2539" s="43"/>
      <c r="B2539" s="43"/>
      <c r="C2539" s="43"/>
    </row>
    <row r="2540" spans="1:3" s="88" customFormat="1" x14ac:dyDescent="0.2">
      <c r="A2540" s="43"/>
      <c r="B2540" s="43"/>
      <c r="C2540" s="43"/>
    </row>
    <row r="2541" spans="1:3" s="88" customFormat="1" x14ac:dyDescent="0.2">
      <c r="A2541" s="43"/>
      <c r="B2541" s="43"/>
      <c r="C2541" s="43"/>
    </row>
    <row r="2542" spans="1:3" s="88" customFormat="1" x14ac:dyDescent="0.2">
      <c r="A2542" s="43"/>
      <c r="B2542" s="43"/>
      <c r="C2542" s="43"/>
    </row>
    <row r="2543" spans="1:3" s="88" customFormat="1" x14ac:dyDescent="0.2">
      <c r="A2543" s="43"/>
      <c r="B2543" s="43"/>
      <c r="C2543" s="43"/>
    </row>
    <row r="2544" spans="1:3" s="88" customFormat="1" x14ac:dyDescent="0.2">
      <c r="A2544" s="43"/>
      <c r="B2544" s="43"/>
      <c r="C2544" s="43"/>
    </row>
    <row r="2545" spans="1:3" s="88" customFormat="1" x14ac:dyDescent="0.2">
      <c r="A2545" s="43"/>
      <c r="B2545" s="43"/>
      <c r="C2545" s="43"/>
    </row>
    <row r="2546" spans="1:3" s="88" customFormat="1" x14ac:dyDescent="0.2">
      <c r="A2546" s="43"/>
      <c r="B2546" s="43"/>
      <c r="C2546" s="43"/>
    </row>
    <row r="2547" spans="1:3" s="88" customFormat="1" x14ac:dyDescent="0.2">
      <c r="A2547" s="43"/>
      <c r="B2547" s="43"/>
      <c r="C2547" s="43"/>
    </row>
    <row r="2548" spans="1:3" s="88" customFormat="1" x14ac:dyDescent="0.2">
      <c r="A2548" s="43"/>
      <c r="B2548" s="43"/>
      <c r="C2548" s="43"/>
    </row>
    <row r="2549" spans="1:3" s="88" customFormat="1" x14ac:dyDescent="0.2">
      <c r="A2549" s="43"/>
      <c r="B2549" s="43"/>
      <c r="C2549" s="43"/>
    </row>
    <row r="2550" spans="1:3" s="88" customFormat="1" x14ac:dyDescent="0.2">
      <c r="A2550" s="43"/>
      <c r="B2550" s="43"/>
      <c r="C2550" s="43"/>
    </row>
    <row r="2551" spans="1:3" s="88" customFormat="1" x14ac:dyDescent="0.2">
      <c r="A2551" s="43"/>
      <c r="B2551" s="43"/>
      <c r="C2551" s="43"/>
    </row>
    <row r="2552" spans="1:3" s="88" customFormat="1" x14ac:dyDescent="0.2">
      <c r="A2552" s="43"/>
      <c r="B2552" s="43"/>
      <c r="C2552" s="43"/>
    </row>
    <row r="2553" spans="1:3" s="88" customFormat="1" x14ac:dyDescent="0.2">
      <c r="A2553" s="43"/>
      <c r="B2553" s="43"/>
      <c r="C2553" s="43"/>
    </row>
    <row r="2554" spans="1:3" s="88" customFormat="1" x14ac:dyDescent="0.2">
      <c r="A2554" s="43"/>
      <c r="B2554" s="43"/>
      <c r="C2554" s="43"/>
    </row>
    <row r="2555" spans="1:3" s="88" customFormat="1" x14ac:dyDescent="0.2">
      <c r="A2555" s="43"/>
      <c r="B2555" s="43"/>
      <c r="C2555" s="43"/>
    </row>
    <row r="2556" spans="1:3" s="88" customFormat="1" x14ac:dyDescent="0.2">
      <c r="A2556" s="43"/>
      <c r="B2556" s="43"/>
      <c r="C2556" s="43"/>
    </row>
    <row r="2557" spans="1:3" s="88" customFormat="1" x14ac:dyDescent="0.2">
      <c r="A2557" s="43"/>
      <c r="B2557" s="43"/>
      <c r="C2557" s="43"/>
    </row>
    <row r="2558" spans="1:3" s="88" customFormat="1" x14ac:dyDescent="0.2">
      <c r="A2558" s="43"/>
      <c r="B2558" s="43"/>
      <c r="C2558" s="43"/>
    </row>
    <row r="2559" spans="1:3" s="88" customFormat="1" x14ac:dyDescent="0.2">
      <c r="A2559" s="43"/>
      <c r="B2559" s="43"/>
      <c r="C2559" s="43"/>
    </row>
    <row r="2560" spans="1:3" s="88" customFormat="1" x14ac:dyDescent="0.2">
      <c r="A2560" s="43"/>
      <c r="B2560" s="43"/>
      <c r="C2560" s="43"/>
    </row>
    <row r="2561" spans="1:3" s="88" customFormat="1" x14ac:dyDescent="0.2">
      <c r="A2561" s="43"/>
      <c r="B2561" s="43"/>
      <c r="C2561" s="43"/>
    </row>
    <row r="2562" spans="1:3" s="88" customFormat="1" x14ac:dyDescent="0.2">
      <c r="A2562" s="43"/>
      <c r="B2562" s="43"/>
      <c r="C2562" s="43"/>
    </row>
    <row r="2563" spans="1:3" s="88" customFormat="1" x14ac:dyDescent="0.2">
      <c r="A2563" s="43"/>
      <c r="B2563" s="43"/>
      <c r="C2563" s="43"/>
    </row>
    <row r="2564" spans="1:3" s="88" customFormat="1" x14ac:dyDescent="0.2">
      <c r="A2564" s="43"/>
      <c r="B2564" s="43"/>
      <c r="C2564" s="43"/>
    </row>
    <row r="2565" spans="1:3" s="88" customFormat="1" x14ac:dyDescent="0.2">
      <c r="A2565" s="43"/>
      <c r="B2565" s="43"/>
      <c r="C2565" s="43"/>
    </row>
    <row r="2566" spans="1:3" s="88" customFormat="1" x14ac:dyDescent="0.2">
      <c r="A2566" s="43"/>
      <c r="B2566" s="43"/>
      <c r="C2566" s="43"/>
    </row>
    <row r="2567" spans="1:3" s="88" customFormat="1" x14ac:dyDescent="0.2">
      <c r="A2567" s="43"/>
      <c r="B2567" s="43"/>
      <c r="C2567" s="43"/>
    </row>
    <row r="2568" spans="1:3" s="88" customFormat="1" x14ac:dyDescent="0.2">
      <c r="A2568" s="43"/>
      <c r="B2568" s="43"/>
      <c r="C2568" s="43"/>
    </row>
    <row r="2569" spans="1:3" s="88" customFormat="1" x14ac:dyDescent="0.2">
      <c r="A2569" s="43"/>
      <c r="B2569" s="43"/>
      <c r="C2569" s="43"/>
    </row>
    <row r="2570" spans="1:3" s="88" customFormat="1" x14ac:dyDescent="0.2">
      <c r="A2570" s="43"/>
      <c r="B2570" s="43"/>
      <c r="C2570" s="43"/>
    </row>
    <row r="2571" spans="1:3" s="88" customFormat="1" x14ac:dyDescent="0.2">
      <c r="A2571" s="43"/>
      <c r="B2571" s="43"/>
      <c r="C2571" s="43"/>
    </row>
    <row r="2572" spans="1:3" s="88" customFormat="1" x14ac:dyDescent="0.2">
      <c r="A2572" s="43"/>
      <c r="B2572" s="43"/>
      <c r="C2572" s="43"/>
    </row>
    <row r="2573" spans="1:3" s="88" customFormat="1" x14ac:dyDescent="0.2">
      <c r="A2573" s="43"/>
      <c r="B2573" s="43"/>
      <c r="C2573" s="43"/>
    </row>
    <row r="2574" spans="1:3" s="88" customFormat="1" x14ac:dyDescent="0.2">
      <c r="A2574" s="43"/>
      <c r="B2574" s="43"/>
      <c r="C2574" s="43"/>
    </row>
    <row r="2575" spans="1:3" s="88" customFormat="1" x14ac:dyDescent="0.2">
      <c r="A2575" s="43"/>
      <c r="B2575" s="43"/>
      <c r="C2575" s="43"/>
    </row>
    <row r="2576" spans="1:3" s="88" customFormat="1" x14ac:dyDescent="0.2">
      <c r="A2576" s="43"/>
      <c r="B2576" s="43"/>
      <c r="C2576" s="43"/>
    </row>
    <row r="2577" spans="1:3" s="88" customFormat="1" x14ac:dyDescent="0.2">
      <c r="A2577" s="43"/>
      <c r="B2577" s="43"/>
      <c r="C2577" s="43"/>
    </row>
    <row r="2578" spans="1:3" s="88" customFormat="1" x14ac:dyDescent="0.2">
      <c r="A2578" s="43"/>
      <c r="B2578" s="43"/>
      <c r="C2578" s="43"/>
    </row>
    <row r="2579" spans="1:3" s="88" customFormat="1" x14ac:dyDescent="0.2">
      <c r="A2579" s="43"/>
      <c r="B2579" s="43"/>
      <c r="C2579" s="43"/>
    </row>
    <row r="2580" spans="1:3" s="88" customFormat="1" x14ac:dyDescent="0.2">
      <c r="A2580" s="43"/>
      <c r="B2580" s="43"/>
      <c r="C2580" s="43"/>
    </row>
    <row r="2581" spans="1:3" s="88" customFormat="1" x14ac:dyDescent="0.2">
      <c r="A2581" s="43"/>
      <c r="B2581" s="43"/>
      <c r="C2581" s="43"/>
    </row>
    <row r="2582" spans="1:3" s="88" customFormat="1" x14ac:dyDescent="0.2">
      <c r="A2582" s="43"/>
      <c r="B2582" s="43"/>
      <c r="C2582" s="43"/>
    </row>
    <row r="2583" spans="1:3" s="88" customFormat="1" x14ac:dyDescent="0.2">
      <c r="A2583" s="43"/>
      <c r="B2583" s="43"/>
      <c r="C2583" s="43"/>
    </row>
    <row r="2584" spans="1:3" s="88" customFormat="1" x14ac:dyDescent="0.2">
      <c r="A2584" s="43"/>
      <c r="B2584" s="43"/>
      <c r="C2584" s="43"/>
    </row>
    <row r="2585" spans="1:3" s="88" customFormat="1" x14ac:dyDescent="0.2">
      <c r="A2585" s="43"/>
      <c r="B2585" s="43"/>
      <c r="C2585" s="43"/>
    </row>
    <row r="2586" spans="1:3" s="88" customFormat="1" x14ac:dyDescent="0.2">
      <c r="A2586" s="43"/>
      <c r="B2586" s="43"/>
      <c r="C2586" s="43"/>
    </row>
    <row r="2587" spans="1:3" s="88" customFormat="1" x14ac:dyDescent="0.2">
      <c r="A2587" s="43"/>
      <c r="B2587" s="43"/>
      <c r="C2587" s="43"/>
    </row>
    <row r="2588" spans="1:3" s="88" customFormat="1" x14ac:dyDescent="0.2">
      <c r="A2588" s="43"/>
      <c r="B2588" s="43"/>
      <c r="C2588" s="43"/>
    </row>
    <row r="2589" spans="1:3" s="88" customFormat="1" x14ac:dyDescent="0.2">
      <c r="A2589" s="43"/>
      <c r="B2589" s="43"/>
      <c r="C2589" s="43"/>
    </row>
    <row r="2590" spans="1:3" s="88" customFormat="1" x14ac:dyDescent="0.2">
      <c r="A2590" s="43"/>
      <c r="B2590" s="43"/>
      <c r="C2590" s="43"/>
    </row>
    <row r="2591" spans="1:3" s="88" customFormat="1" x14ac:dyDescent="0.2">
      <c r="A2591" s="43"/>
      <c r="B2591" s="43"/>
      <c r="C2591" s="43"/>
    </row>
    <row r="2592" spans="1:3" s="88" customFormat="1" x14ac:dyDescent="0.2">
      <c r="A2592" s="43"/>
      <c r="B2592" s="43"/>
      <c r="C2592" s="43"/>
    </row>
    <row r="2593" spans="1:3" s="88" customFormat="1" x14ac:dyDescent="0.2">
      <c r="A2593" s="43"/>
      <c r="B2593" s="43"/>
      <c r="C2593" s="43"/>
    </row>
    <row r="2594" spans="1:3" s="88" customFormat="1" x14ac:dyDescent="0.2">
      <c r="A2594" s="43"/>
      <c r="B2594" s="43"/>
      <c r="C2594" s="43"/>
    </row>
    <row r="2595" spans="1:3" s="88" customFormat="1" x14ac:dyDescent="0.2">
      <c r="A2595" s="43"/>
      <c r="B2595" s="43"/>
      <c r="C2595" s="43"/>
    </row>
    <row r="2596" spans="1:3" s="88" customFormat="1" x14ac:dyDescent="0.2">
      <c r="A2596" s="43"/>
      <c r="B2596" s="43"/>
      <c r="C2596" s="43"/>
    </row>
    <row r="2597" spans="1:3" s="88" customFormat="1" x14ac:dyDescent="0.2">
      <c r="A2597" s="43"/>
      <c r="B2597" s="43"/>
      <c r="C2597" s="43"/>
    </row>
    <row r="2598" spans="1:3" s="88" customFormat="1" x14ac:dyDescent="0.2">
      <c r="A2598" s="43"/>
      <c r="B2598" s="43"/>
      <c r="C2598" s="43"/>
    </row>
    <row r="2599" spans="1:3" s="88" customFormat="1" x14ac:dyDescent="0.2">
      <c r="A2599" s="43"/>
      <c r="B2599" s="43"/>
      <c r="C2599" s="43"/>
    </row>
    <row r="2600" spans="1:3" s="88" customFormat="1" x14ac:dyDescent="0.2">
      <c r="A2600" s="43"/>
      <c r="B2600" s="43"/>
      <c r="C2600" s="43"/>
    </row>
    <row r="2601" spans="1:3" s="88" customFormat="1" x14ac:dyDescent="0.2">
      <c r="A2601" s="43"/>
      <c r="B2601" s="43"/>
      <c r="C2601" s="43"/>
    </row>
    <row r="2602" spans="1:3" s="88" customFormat="1" x14ac:dyDescent="0.2">
      <c r="A2602" s="43"/>
      <c r="B2602" s="43"/>
      <c r="C2602" s="43"/>
    </row>
    <row r="2603" spans="1:3" s="88" customFormat="1" x14ac:dyDescent="0.2">
      <c r="A2603" s="43"/>
      <c r="B2603" s="43"/>
      <c r="C2603" s="43"/>
    </row>
    <row r="2604" spans="1:3" s="88" customFormat="1" x14ac:dyDescent="0.2">
      <c r="A2604" s="43"/>
      <c r="B2604" s="43"/>
      <c r="C2604" s="43"/>
    </row>
    <row r="2605" spans="1:3" s="88" customFormat="1" x14ac:dyDescent="0.2">
      <c r="A2605" s="43"/>
      <c r="B2605" s="43"/>
      <c r="C2605" s="43"/>
    </row>
    <row r="2606" spans="1:3" s="88" customFormat="1" x14ac:dyDescent="0.2">
      <c r="A2606" s="43"/>
      <c r="B2606" s="43"/>
      <c r="C2606" s="43"/>
    </row>
    <row r="2607" spans="1:3" s="88" customFormat="1" x14ac:dyDescent="0.2">
      <c r="A2607" s="43"/>
      <c r="B2607" s="43"/>
      <c r="C2607" s="43"/>
    </row>
    <row r="2608" spans="1:3" s="88" customFormat="1" x14ac:dyDescent="0.2">
      <c r="A2608" s="43"/>
      <c r="B2608" s="43"/>
      <c r="C2608" s="43"/>
    </row>
    <row r="2609" spans="1:3" s="88" customFormat="1" x14ac:dyDescent="0.2">
      <c r="A2609" s="43"/>
      <c r="B2609" s="43"/>
      <c r="C2609" s="43"/>
    </row>
    <row r="2610" spans="1:3" s="88" customFormat="1" x14ac:dyDescent="0.2">
      <c r="A2610" s="43"/>
      <c r="B2610" s="43"/>
      <c r="C2610" s="43"/>
    </row>
    <row r="2611" spans="1:3" s="88" customFormat="1" x14ac:dyDescent="0.2">
      <c r="A2611" s="43"/>
      <c r="B2611" s="43"/>
      <c r="C2611" s="43"/>
    </row>
    <row r="2612" spans="1:3" s="88" customFormat="1" x14ac:dyDescent="0.2">
      <c r="A2612" s="43"/>
      <c r="B2612" s="43"/>
      <c r="C2612" s="43"/>
    </row>
    <row r="2613" spans="1:3" s="88" customFormat="1" x14ac:dyDescent="0.2">
      <c r="A2613" s="43"/>
      <c r="B2613" s="43"/>
      <c r="C2613" s="43"/>
    </row>
    <row r="2614" spans="1:3" s="88" customFormat="1" x14ac:dyDescent="0.2">
      <c r="A2614" s="43"/>
      <c r="B2614" s="43"/>
      <c r="C2614" s="43"/>
    </row>
    <row r="2615" spans="1:3" s="88" customFormat="1" x14ac:dyDescent="0.2">
      <c r="A2615" s="43"/>
      <c r="B2615" s="43"/>
      <c r="C2615" s="43"/>
    </row>
    <row r="2616" spans="1:3" s="88" customFormat="1" x14ac:dyDescent="0.2">
      <c r="A2616" s="43"/>
      <c r="B2616" s="43"/>
      <c r="C2616" s="43"/>
    </row>
    <row r="2617" spans="1:3" s="88" customFormat="1" x14ac:dyDescent="0.2">
      <c r="A2617" s="43"/>
      <c r="B2617" s="43"/>
      <c r="C2617" s="43"/>
    </row>
    <row r="2618" spans="1:3" s="88" customFormat="1" x14ac:dyDescent="0.2">
      <c r="A2618" s="43"/>
      <c r="B2618" s="43"/>
      <c r="C2618" s="43"/>
    </row>
    <row r="2619" spans="1:3" s="88" customFormat="1" x14ac:dyDescent="0.2">
      <c r="A2619" s="43"/>
      <c r="B2619" s="43"/>
      <c r="C2619" s="43"/>
    </row>
    <row r="2620" spans="1:3" s="88" customFormat="1" x14ac:dyDescent="0.2">
      <c r="A2620" s="43"/>
      <c r="B2620" s="43"/>
      <c r="C2620" s="43"/>
    </row>
    <row r="2621" spans="1:3" s="88" customFormat="1" x14ac:dyDescent="0.2">
      <c r="A2621" s="43"/>
      <c r="B2621" s="43"/>
      <c r="C2621" s="43"/>
    </row>
    <row r="2622" spans="1:3" s="88" customFormat="1" x14ac:dyDescent="0.2">
      <c r="A2622" s="43"/>
      <c r="B2622" s="43"/>
      <c r="C2622" s="43"/>
    </row>
    <row r="2623" spans="1:3" s="88" customFormat="1" x14ac:dyDescent="0.2">
      <c r="A2623" s="43"/>
      <c r="B2623" s="43"/>
      <c r="C2623" s="43"/>
    </row>
    <row r="2624" spans="1:3" s="88" customFormat="1" x14ac:dyDescent="0.2">
      <c r="A2624" s="43"/>
      <c r="B2624" s="43"/>
      <c r="C2624" s="43"/>
    </row>
    <row r="2625" spans="1:3" s="88" customFormat="1" x14ac:dyDescent="0.2">
      <c r="A2625" s="43"/>
      <c r="B2625" s="43"/>
      <c r="C2625" s="43"/>
    </row>
    <row r="2626" spans="1:3" s="88" customFormat="1" x14ac:dyDescent="0.2">
      <c r="A2626" s="43"/>
      <c r="B2626" s="43"/>
      <c r="C2626" s="43"/>
    </row>
    <row r="2627" spans="1:3" s="88" customFormat="1" x14ac:dyDescent="0.2">
      <c r="A2627" s="43"/>
      <c r="B2627" s="43"/>
      <c r="C2627" s="43"/>
    </row>
    <row r="2628" spans="1:3" s="88" customFormat="1" x14ac:dyDescent="0.2">
      <c r="A2628" s="43"/>
      <c r="B2628" s="43"/>
      <c r="C2628" s="43"/>
    </row>
    <row r="2629" spans="1:3" s="88" customFormat="1" x14ac:dyDescent="0.2">
      <c r="A2629" s="43"/>
      <c r="B2629" s="43"/>
      <c r="C2629" s="43"/>
    </row>
    <row r="2630" spans="1:3" s="88" customFormat="1" x14ac:dyDescent="0.2">
      <c r="A2630" s="43"/>
      <c r="B2630" s="43"/>
      <c r="C2630" s="43"/>
    </row>
    <row r="2631" spans="1:3" s="88" customFormat="1" x14ac:dyDescent="0.2">
      <c r="A2631" s="43"/>
      <c r="B2631" s="43"/>
      <c r="C2631" s="43"/>
    </row>
    <row r="2632" spans="1:3" s="88" customFormat="1" x14ac:dyDescent="0.2">
      <c r="A2632" s="43"/>
      <c r="B2632" s="43"/>
      <c r="C2632" s="43"/>
    </row>
    <row r="2633" spans="1:3" s="88" customFormat="1" x14ac:dyDescent="0.2">
      <c r="A2633" s="43"/>
      <c r="B2633" s="43"/>
      <c r="C2633" s="43"/>
    </row>
    <row r="2634" spans="1:3" s="88" customFormat="1" x14ac:dyDescent="0.2">
      <c r="A2634" s="43"/>
      <c r="B2634" s="43"/>
      <c r="C2634" s="43"/>
    </row>
    <row r="2635" spans="1:3" s="88" customFormat="1" x14ac:dyDescent="0.2">
      <c r="A2635" s="43"/>
      <c r="B2635" s="43"/>
      <c r="C2635" s="43"/>
    </row>
    <row r="2636" spans="1:3" s="88" customFormat="1" x14ac:dyDescent="0.2">
      <c r="A2636" s="43"/>
      <c r="B2636" s="43"/>
      <c r="C2636" s="43"/>
    </row>
    <row r="2637" spans="1:3" s="88" customFormat="1" x14ac:dyDescent="0.2">
      <c r="A2637" s="43"/>
      <c r="B2637" s="43"/>
      <c r="C2637" s="43"/>
    </row>
    <row r="2638" spans="1:3" s="88" customFormat="1" x14ac:dyDescent="0.2">
      <c r="A2638" s="43"/>
      <c r="B2638" s="43"/>
      <c r="C2638" s="43"/>
    </row>
    <row r="2639" spans="1:3" s="88" customFormat="1" x14ac:dyDescent="0.2">
      <c r="A2639" s="43"/>
      <c r="B2639" s="43"/>
      <c r="C2639" s="43"/>
    </row>
    <row r="2640" spans="1:3" s="88" customFormat="1" x14ac:dyDescent="0.2">
      <c r="A2640" s="43"/>
      <c r="B2640" s="43"/>
      <c r="C2640" s="43"/>
    </row>
    <row r="2641" spans="1:3" s="88" customFormat="1" x14ac:dyDescent="0.2">
      <c r="A2641" s="43"/>
      <c r="B2641" s="43"/>
      <c r="C2641" s="43"/>
    </row>
    <row r="2642" spans="1:3" s="88" customFormat="1" x14ac:dyDescent="0.2">
      <c r="A2642" s="43"/>
      <c r="B2642" s="43"/>
      <c r="C2642" s="43"/>
    </row>
    <row r="2643" spans="1:3" s="88" customFormat="1" x14ac:dyDescent="0.2">
      <c r="A2643" s="43"/>
      <c r="B2643" s="43"/>
      <c r="C2643" s="43"/>
    </row>
    <row r="2644" spans="1:3" s="88" customFormat="1" x14ac:dyDescent="0.2">
      <c r="A2644" s="43"/>
      <c r="B2644" s="43"/>
      <c r="C2644" s="43"/>
    </row>
    <row r="2645" spans="1:3" s="88" customFormat="1" x14ac:dyDescent="0.2">
      <c r="A2645" s="43"/>
      <c r="B2645" s="43"/>
      <c r="C2645" s="43"/>
    </row>
    <row r="2646" spans="1:3" s="88" customFormat="1" x14ac:dyDescent="0.2">
      <c r="A2646" s="43"/>
      <c r="B2646" s="43"/>
      <c r="C2646" s="43"/>
    </row>
    <row r="2647" spans="1:3" s="88" customFormat="1" x14ac:dyDescent="0.2">
      <c r="A2647" s="43"/>
      <c r="B2647" s="43"/>
      <c r="C2647" s="43"/>
    </row>
    <row r="2648" spans="1:3" s="88" customFormat="1" x14ac:dyDescent="0.2">
      <c r="A2648" s="43"/>
      <c r="B2648" s="43"/>
      <c r="C2648" s="43"/>
    </row>
    <row r="2649" spans="1:3" s="88" customFormat="1" x14ac:dyDescent="0.2">
      <c r="A2649" s="43"/>
      <c r="B2649" s="43"/>
      <c r="C2649" s="43"/>
    </row>
    <row r="2650" spans="1:3" s="88" customFormat="1" x14ac:dyDescent="0.2">
      <c r="A2650" s="43"/>
      <c r="B2650" s="43"/>
      <c r="C2650" s="43"/>
    </row>
    <row r="2651" spans="1:3" s="88" customFormat="1" x14ac:dyDescent="0.2">
      <c r="A2651" s="43"/>
      <c r="B2651" s="43"/>
      <c r="C2651" s="43"/>
    </row>
    <row r="2652" spans="1:3" s="88" customFormat="1" x14ac:dyDescent="0.2">
      <c r="A2652" s="43"/>
      <c r="B2652" s="43"/>
      <c r="C2652" s="43"/>
    </row>
    <row r="2653" spans="1:3" s="88" customFormat="1" x14ac:dyDescent="0.2">
      <c r="A2653" s="43"/>
      <c r="B2653" s="43"/>
      <c r="C2653" s="43"/>
    </row>
    <row r="2654" spans="1:3" s="88" customFormat="1" x14ac:dyDescent="0.2">
      <c r="A2654" s="43"/>
      <c r="B2654" s="43"/>
      <c r="C2654" s="43"/>
    </row>
    <row r="2655" spans="1:3" s="88" customFormat="1" x14ac:dyDescent="0.2">
      <c r="A2655" s="43"/>
      <c r="B2655" s="43"/>
      <c r="C2655" s="43"/>
    </row>
    <row r="2656" spans="1:3" s="88" customFormat="1" x14ac:dyDescent="0.2">
      <c r="A2656" s="43"/>
      <c r="B2656" s="43"/>
      <c r="C2656" s="43"/>
    </row>
    <row r="2657" spans="1:3" s="88" customFormat="1" x14ac:dyDescent="0.2">
      <c r="A2657" s="43"/>
      <c r="B2657" s="43"/>
      <c r="C2657" s="43"/>
    </row>
    <row r="2658" spans="1:3" s="88" customFormat="1" x14ac:dyDescent="0.2">
      <c r="A2658" s="43"/>
      <c r="B2658" s="43"/>
      <c r="C2658" s="43"/>
    </row>
    <row r="2659" spans="1:3" s="88" customFormat="1" x14ac:dyDescent="0.2">
      <c r="A2659" s="43"/>
      <c r="B2659" s="43"/>
      <c r="C2659" s="43"/>
    </row>
    <row r="2660" spans="1:3" s="88" customFormat="1" x14ac:dyDescent="0.2">
      <c r="A2660" s="43"/>
      <c r="B2660" s="43"/>
      <c r="C2660" s="43"/>
    </row>
    <row r="2661" spans="1:3" s="88" customFormat="1" x14ac:dyDescent="0.2">
      <c r="A2661" s="43"/>
      <c r="B2661" s="43"/>
      <c r="C2661" s="43"/>
    </row>
    <row r="2662" spans="1:3" s="88" customFormat="1" x14ac:dyDescent="0.2">
      <c r="A2662" s="43"/>
      <c r="B2662" s="43"/>
      <c r="C2662" s="43"/>
    </row>
    <row r="2663" spans="1:3" s="88" customFormat="1" x14ac:dyDescent="0.2">
      <c r="A2663" s="43"/>
      <c r="B2663" s="43"/>
      <c r="C2663" s="43"/>
    </row>
    <row r="2664" spans="1:3" s="88" customFormat="1" x14ac:dyDescent="0.2">
      <c r="A2664" s="43"/>
      <c r="B2664" s="43"/>
      <c r="C2664" s="43"/>
    </row>
    <row r="2665" spans="1:3" s="88" customFormat="1" x14ac:dyDescent="0.2">
      <c r="A2665" s="43"/>
      <c r="B2665" s="43"/>
      <c r="C2665" s="43"/>
    </row>
    <row r="2666" spans="1:3" s="88" customFormat="1" x14ac:dyDescent="0.2">
      <c r="A2666" s="43"/>
      <c r="B2666" s="43"/>
      <c r="C2666" s="43"/>
    </row>
    <row r="2667" spans="1:3" s="88" customFormat="1" x14ac:dyDescent="0.2">
      <c r="A2667" s="43"/>
      <c r="B2667" s="43"/>
      <c r="C2667" s="43"/>
    </row>
    <row r="2668" spans="1:3" s="88" customFormat="1" x14ac:dyDescent="0.2">
      <c r="A2668" s="43"/>
      <c r="B2668" s="43"/>
      <c r="C2668" s="43"/>
    </row>
    <row r="2669" spans="1:3" s="88" customFormat="1" x14ac:dyDescent="0.2">
      <c r="A2669" s="43"/>
      <c r="B2669" s="43"/>
      <c r="C2669" s="43"/>
    </row>
    <row r="2670" spans="1:3" s="88" customFormat="1" x14ac:dyDescent="0.2">
      <c r="A2670" s="43"/>
      <c r="B2670" s="43"/>
      <c r="C2670" s="43"/>
    </row>
    <row r="2671" spans="1:3" s="88" customFormat="1" x14ac:dyDescent="0.2">
      <c r="A2671" s="43"/>
      <c r="B2671" s="43"/>
      <c r="C2671" s="43"/>
    </row>
    <row r="2672" spans="1:3" s="88" customFormat="1" x14ac:dyDescent="0.2">
      <c r="A2672" s="43"/>
      <c r="B2672" s="43"/>
      <c r="C2672" s="43"/>
    </row>
    <row r="2673" spans="1:3" s="88" customFormat="1" x14ac:dyDescent="0.2">
      <c r="A2673" s="43"/>
      <c r="B2673" s="43"/>
      <c r="C2673" s="43"/>
    </row>
    <row r="2674" spans="1:3" s="88" customFormat="1" x14ac:dyDescent="0.2">
      <c r="A2674" s="43"/>
      <c r="B2674" s="43"/>
      <c r="C2674" s="43"/>
    </row>
    <row r="2675" spans="1:3" s="88" customFormat="1" x14ac:dyDescent="0.2">
      <c r="A2675" s="43"/>
      <c r="B2675" s="43"/>
      <c r="C2675" s="43"/>
    </row>
    <row r="2676" spans="1:3" s="88" customFormat="1" x14ac:dyDescent="0.2">
      <c r="A2676" s="43"/>
      <c r="B2676" s="43"/>
      <c r="C2676" s="43"/>
    </row>
    <row r="2677" spans="1:3" s="88" customFormat="1" x14ac:dyDescent="0.2">
      <c r="A2677" s="43"/>
      <c r="B2677" s="43"/>
      <c r="C2677" s="43"/>
    </row>
    <row r="2678" spans="1:3" s="88" customFormat="1" x14ac:dyDescent="0.2">
      <c r="A2678" s="43"/>
      <c r="B2678" s="43"/>
      <c r="C2678" s="43"/>
    </row>
    <row r="2679" spans="1:3" s="88" customFormat="1" x14ac:dyDescent="0.2">
      <c r="A2679" s="43"/>
      <c r="B2679" s="43"/>
      <c r="C2679" s="43"/>
    </row>
    <row r="2680" spans="1:3" s="88" customFormat="1" x14ac:dyDescent="0.2">
      <c r="A2680" s="43"/>
      <c r="B2680" s="43"/>
      <c r="C2680" s="43"/>
    </row>
    <row r="2681" spans="1:3" s="88" customFormat="1" x14ac:dyDescent="0.2">
      <c r="A2681" s="43"/>
      <c r="B2681" s="43"/>
      <c r="C2681" s="43"/>
    </row>
    <row r="2682" spans="1:3" s="88" customFormat="1" x14ac:dyDescent="0.2">
      <c r="A2682" s="43"/>
      <c r="B2682" s="43"/>
      <c r="C2682" s="43"/>
    </row>
    <row r="2683" spans="1:3" s="88" customFormat="1" x14ac:dyDescent="0.2">
      <c r="A2683" s="43"/>
      <c r="B2683" s="43"/>
      <c r="C2683" s="43"/>
    </row>
    <row r="2684" spans="1:3" s="88" customFormat="1" x14ac:dyDescent="0.2">
      <c r="A2684" s="43"/>
      <c r="B2684" s="43"/>
      <c r="C2684" s="43"/>
    </row>
    <row r="2685" spans="1:3" s="88" customFormat="1" x14ac:dyDescent="0.2">
      <c r="A2685" s="43"/>
      <c r="B2685" s="43"/>
      <c r="C2685" s="43"/>
    </row>
    <row r="2686" spans="1:3" s="88" customFormat="1" x14ac:dyDescent="0.2">
      <c r="A2686" s="43"/>
      <c r="B2686" s="43"/>
      <c r="C2686" s="43"/>
    </row>
    <row r="2687" spans="1:3" s="88" customFormat="1" x14ac:dyDescent="0.2">
      <c r="A2687" s="43"/>
      <c r="B2687" s="43"/>
      <c r="C2687" s="43"/>
    </row>
    <row r="2688" spans="1:3" s="88" customFormat="1" x14ac:dyDescent="0.2">
      <c r="A2688" s="43"/>
      <c r="B2688" s="43"/>
      <c r="C2688" s="43"/>
    </row>
    <row r="2689" spans="1:3" s="88" customFormat="1" x14ac:dyDescent="0.2">
      <c r="A2689" s="43"/>
      <c r="B2689" s="43"/>
      <c r="C2689" s="43"/>
    </row>
    <row r="2690" spans="1:3" s="88" customFormat="1" x14ac:dyDescent="0.2">
      <c r="A2690" s="43"/>
      <c r="B2690" s="43"/>
      <c r="C2690" s="43"/>
    </row>
    <row r="2691" spans="1:3" s="88" customFormat="1" x14ac:dyDescent="0.2">
      <c r="A2691" s="43"/>
      <c r="B2691" s="43"/>
      <c r="C2691" s="43"/>
    </row>
    <row r="2692" spans="1:3" s="88" customFormat="1" x14ac:dyDescent="0.2">
      <c r="A2692" s="43"/>
      <c r="B2692" s="43"/>
      <c r="C2692" s="43"/>
    </row>
    <row r="2693" spans="1:3" s="88" customFormat="1" x14ac:dyDescent="0.2">
      <c r="A2693" s="43"/>
      <c r="B2693" s="43"/>
      <c r="C2693" s="43"/>
    </row>
    <row r="2694" spans="1:3" s="88" customFormat="1" x14ac:dyDescent="0.2">
      <c r="A2694" s="43"/>
      <c r="B2694" s="43"/>
      <c r="C2694" s="43"/>
    </row>
    <row r="2695" spans="1:3" s="88" customFormat="1" x14ac:dyDescent="0.2">
      <c r="A2695" s="43"/>
      <c r="B2695" s="43"/>
      <c r="C2695" s="43"/>
    </row>
    <row r="2696" spans="1:3" s="88" customFormat="1" x14ac:dyDescent="0.2">
      <c r="A2696" s="43"/>
      <c r="B2696" s="43"/>
      <c r="C2696" s="43"/>
    </row>
    <row r="2697" spans="1:3" s="88" customFormat="1" x14ac:dyDescent="0.2">
      <c r="A2697" s="43"/>
      <c r="B2697" s="43"/>
      <c r="C2697" s="43"/>
    </row>
    <row r="2698" spans="1:3" s="88" customFormat="1" x14ac:dyDescent="0.2">
      <c r="A2698" s="43"/>
      <c r="B2698" s="43"/>
      <c r="C2698" s="43"/>
    </row>
    <row r="2699" spans="1:3" s="88" customFormat="1" x14ac:dyDescent="0.2">
      <c r="A2699" s="43"/>
      <c r="B2699" s="43"/>
      <c r="C2699" s="43"/>
    </row>
    <row r="2700" spans="1:3" s="88" customFormat="1" x14ac:dyDescent="0.2">
      <c r="A2700" s="43"/>
      <c r="B2700" s="43"/>
      <c r="C2700" s="43"/>
    </row>
    <row r="2701" spans="1:3" s="88" customFormat="1" x14ac:dyDescent="0.2">
      <c r="A2701" s="43"/>
      <c r="B2701" s="43"/>
      <c r="C2701" s="43"/>
    </row>
    <row r="2702" spans="1:3" s="88" customFormat="1" x14ac:dyDescent="0.2">
      <c r="A2702" s="43"/>
      <c r="B2702" s="43"/>
      <c r="C2702" s="43"/>
    </row>
    <row r="2703" spans="1:3" s="88" customFormat="1" x14ac:dyDescent="0.2">
      <c r="A2703" s="43"/>
      <c r="B2703" s="43"/>
      <c r="C2703" s="43"/>
    </row>
    <row r="2704" spans="1:3" s="88" customFormat="1" x14ac:dyDescent="0.2">
      <c r="A2704" s="43"/>
      <c r="B2704" s="43"/>
      <c r="C2704" s="43"/>
    </row>
    <row r="2705" spans="1:3" s="88" customFormat="1" x14ac:dyDescent="0.2">
      <c r="A2705" s="43"/>
      <c r="B2705" s="43"/>
      <c r="C2705" s="43"/>
    </row>
    <row r="2706" spans="1:3" s="88" customFormat="1" x14ac:dyDescent="0.2">
      <c r="A2706" s="43"/>
      <c r="B2706" s="43"/>
      <c r="C2706" s="43"/>
    </row>
    <row r="2707" spans="1:3" s="88" customFormat="1" x14ac:dyDescent="0.2">
      <c r="A2707" s="43"/>
      <c r="B2707" s="43"/>
      <c r="C2707" s="43"/>
    </row>
    <row r="2708" spans="1:3" s="88" customFormat="1" x14ac:dyDescent="0.2">
      <c r="A2708" s="43"/>
      <c r="B2708" s="43"/>
      <c r="C2708" s="43"/>
    </row>
    <row r="2709" spans="1:3" s="88" customFormat="1" x14ac:dyDescent="0.2">
      <c r="A2709" s="43"/>
      <c r="B2709" s="43"/>
      <c r="C2709" s="43"/>
    </row>
    <row r="2710" spans="1:3" s="88" customFormat="1" x14ac:dyDescent="0.2">
      <c r="A2710" s="43"/>
      <c r="B2710" s="43"/>
      <c r="C2710" s="43"/>
    </row>
    <row r="2711" spans="1:3" s="88" customFormat="1" x14ac:dyDescent="0.2">
      <c r="A2711" s="43"/>
      <c r="B2711" s="43"/>
      <c r="C2711" s="43"/>
    </row>
    <row r="2712" spans="1:3" s="88" customFormat="1" x14ac:dyDescent="0.2">
      <c r="A2712" s="43"/>
      <c r="B2712" s="43"/>
      <c r="C2712" s="43"/>
    </row>
    <row r="2713" spans="1:3" s="88" customFormat="1" x14ac:dyDescent="0.2">
      <c r="A2713" s="43"/>
      <c r="B2713" s="43"/>
      <c r="C2713" s="43"/>
    </row>
    <row r="2714" spans="1:3" s="88" customFormat="1" x14ac:dyDescent="0.2">
      <c r="A2714" s="43"/>
      <c r="B2714" s="43"/>
      <c r="C2714" s="43"/>
    </row>
    <row r="2715" spans="1:3" s="88" customFormat="1" x14ac:dyDescent="0.2">
      <c r="A2715" s="43"/>
      <c r="B2715" s="43"/>
      <c r="C2715" s="43"/>
    </row>
    <row r="2716" spans="1:3" s="88" customFormat="1" x14ac:dyDescent="0.2">
      <c r="A2716" s="43"/>
      <c r="B2716" s="43"/>
      <c r="C2716" s="43"/>
    </row>
    <row r="2717" spans="1:3" s="88" customFormat="1" x14ac:dyDescent="0.2">
      <c r="A2717" s="43"/>
      <c r="B2717" s="43"/>
      <c r="C2717" s="43"/>
    </row>
    <row r="2718" spans="1:3" s="88" customFormat="1" x14ac:dyDescent="0.2">
      <c r="A2718" s="43"/>
      <c r="B2718" s="43"/>
      <c r="C2718" s="43"/>
    </row>
    <row r="2719" spans="1:3" s="88" customFormat="1" x14ac:dyDescent="0.2">
      <c r="A2719" s="43"/>
      <c r="B2719" s="43"/>
      <c r="C2719" s="43"/>
    </row>
    <row r="2720" spans="1:3" s="88" customFormat="1" x14ac:dyDescent="0.2">
      <c r="A2720" s="43"/>
      <c r="B2720" s="43"/>
      <c r="C2720" s="43"/>
    </row>
    <row r="2721" spans="1:3" s="88" customFormat="1" x14ac:dyDescent="0.2">
      <c r="A2721" s="43"/>
      <c r="B2721" s="43"/>
      <c r="C2721" s="43"/>
    </row>
    <row r="2722" spans="1:3" s="88" customFormat="1" x14ac:dyDescent="0.2">
      <c r="A2722" s="43"/>
      <c r="B2722" s="43"/>
      <c r="C2722" s="43"/>
    </row>
    <row r="2723" spans="1:3" s="88" customFormat="1" x14ac:dyDescent="0.2">
      <c r="A2723" s="43"/>
      <c r="B2723" s="43"/>
      <c r="C2723" s="43"/>
    </row>
    <row r="2724" spans="1:3" s="88" customFormat="1" x14ac:dyDescent="0.2">
      <c r="A2724" s="43"/>
      <c r="B2724" s="43"/>
      <c r="C2724" s="43"/>
    </row>
    <row r="2725" spans="1:3" s="88" customFormat="1" x14ac:dyDescent="0.2">
      <c r="A2725" s="43"/>
      <c r="B2725" s="43"/>
      <c r="C2725" s="43"/>
    </row>
    <row r="2726" spans="1:3" s="88" customFormat="1" x14ac:dyDescent="0.2">
      <c r="A2726" s="43"/>
      <c r="B2726" s="43"/>
      <c r="C2726" s="43"/>
    </row>
    <row r="2727" spans="1:3" s="88" customFormat="1" x14ac:dyDescent="0.2">
      <c r="A2727" s="43"/>
      <c r="B2727" s="43"/>
      <c r="C2727" s="43"/>
    </row>
    <row r="2728" spans="1:3" s="88" customFormat="1" x14ac:dyDescent="0.2">
      <c r="A2728" s="43"/>
      <c r="B2728" s="43"/>
      <c r="C2728" s="43"/>
    </row>
    <row r="2729" spans="1:3" s="88" customFormat="1" x14ac:dyDescent="0.2">
      <c r="A2729" s="43"/>
      <c r="B2729" s="43"/>
      <c r="C2729" s="43"/>
    </row>
    <row r="2730" spans="1:3" s="88" customFormat="1" x14ac:dyDescent="0.2">
      <c r="A2730" s="43"/>
      <c r="B2730" s="43"/>
      <c r="C2730" s="43"/>
    </row>
    <row r="2731" spans="1:3" s="88" customFormat="1" x14ac:dyDescent="0.2">
      <c r="A2731" s="43"/>
      <c r="B2731" s="43"/>
      <c r="C2731" s="43"/>
    </row>
    <row r="2732" spans="1:3" s="88" customFormat="1" x14ac:dyDescent="0.2">
      <c r="A2732" s="43"/>
      <c r="B2732" s="43"/>
      <c r="C2732" s="43"/>
    </row>
    <row r="2733" spans="1:3" s="88" customFormat="1" x14ac:dyDescent="0.2">
      <c r="A2733" s="43"/>
      <c r="B2733" s="43"/>
      <c r="C2733" s="43"/>
    </row>
    <row r="2734" spans="1:3" s="88" customFormat="1" x14ac:dyDescent="0.2">
      <c r="A2734" s="43"/>
      <c r="B2734" s="43"/>
      <c r="C2734" s="43"/>
    </row>
    <row r="2735" spans="1:3" s="88" customFormat="1" x14ac:dyDescent="0.2">
      <c r="A2735" s="43"/>
      <c r="B2735" s="43"/>
      <c r="C2735" s="43"/>
    </row>
    <row r="2736" spans="1:3" s="88" customFormat="1" x14ac:dyDescent="0.2">
      <c r="A2736" s="43"/>
      <c r="B2736" s="43"/>
      <c r="C2736" s="43"/>
    </row>
    <row r="2737" spans="1:3" s="88" customFormat="1" x14ac:dyDescent="0.2">
      <c r="A2737" s="43"/>
      <c r="B2737" s="43"/>
      <c r="C2737" s="43"/>
    </row>
    <row r="2738" spans="1:3" s="88" customFormat="1" x14ac:dyDescent="0.2">
      <c r="A2738" s="43"/>
      <c r="B2738" s="43"/>
      <c r="C2738" s="43"/>
    </row>
    <row r="2739" spans="1:3" s="88" customFormat="1" x14ac:dyDescent="0.2">
      <c r="A2739" s="43"/>
      <c r="B2739" s="43"/>
      <c r="C2739" s="43"/>
    </row>
    <row r="2740" spans="1:3" s="88" customFormat="1" x14ac:dyDescent="0.2">
      <c r="A2740" s="43"/>
      <c r="B2740" s="43"/>
      <c r="C2740" s="43"/>
    </row>
    <row r="2741" spans="1:3" s="88" customFormat="1" x14ac:dyDescent="0.2">
      <c r="A2741" s="43"/>
      <c r="B2741" s="43"/>
      <c r="C2741" s="43"/>
    </row>
    <row r="2742" spans="1:3" s="88" customFormat="1" x14ac:dyDescent="0.2">
      <c r="A2742" s="43"/>
      <c r="B2742" s="43"/>
      <c r="C2742" s="43"/>
    </row>
    <row r="2743" spans="1:3" s="88" customFormat="1" x14ac:dyDescent="0.2">
      <c r="A2743" s="43"/>
      <c r="B2743" s="43"/>
      <c r="C2743" s="43"/>
    </row>
    <row r="2744" spans="1:3" s="88" customFormat="1" x14ac:dyDescent="0.2">
      <c r="A2744" s="43"/>
      <c r="B2744" s="43"/>
      <c r="C2744" s="43"/>
    </row>
    <row r="2745" spans="1:3" s="88" customFormat="1" x14ac:dyDescent="0.2">
      <c r="A2745" s="43"/>
      <c r="B2745" s="43"/>
      <c r="C2745" s="43"/>
    </row>
    <row r="2746" spans="1:3" s="88" customFormat="1" x14ac:dyDescent="0.2">
      <c r="A2746" s="43"/>
      <c r="B2746" s="43"/>
      <c r="C2746" s="43"/>
    </row>
    <row r="2747" spans="1:3" s="88" customFormat="1" x14ac:dyDescent="0.2">
      <c r="A2747" s="43"/>
      <c r="B2747" s="43"/>
      <c r="C2747" s="43"/>
    </row>
    <row r="2748" spans="1:3" s="88" customFormat="1" x14ac:dyDescent="0.2">
      <c r="A2748" s="43"/>
      <c r="B2748" s="43"/>
      <c r="C2748" s="43"/>
    </row>
    <row r="2749" spans="1:3" s="88" customFormat="1" x14ac:dyDescent="0.2">
      <c r="A2749" s="43"/>
      <c r="B2749" s="43"/>
      <c r="C2749" s="43"/>
    </row>
    <row r="2750" spans="1:3" s="88" customFormat="1" x14ac:dyDescent="0.2">
      <c r="A2750" s="43"/>
      <c r="B2750" s="43"/>
      <c r="C2750" s="43"/>
    </row>
    <row r="2751" spans="1:3" s="88" customFormat="1" x14ac:dyDescent="0.2">
      <c r="A2751" s="43"/>
      <c r="B2751" s="43"/>
      <c r="C2751" s="43"/>
    </row>
    <row r="2752" spans="1:3" s="88" customFormat="1" x14ac:dyDescent="0.2">
      <c r="A2752" s="43"/>
      <c r="B2752" s="43"/>
      <c r="C2752" s="43"/>
    </row>
    <row r="2753" spans="1:3" s="88" customFormat="1" x14ac:dyDescent="0.2">
      <c r="A2753" s="43"/>
      <c r="B2753" s="43"/>
      <c r="C2753" s="43"/>
    </row>
    <row r="2754" spans="1:3" s="88" customFormat="1" x14ac:dyDescent="0.2">
      <c r="A2754" s="43"/>
      <c r="B2754" s="43"/>
      <c r="C2754" s="43"/>
    </row>
    <row r="2755" spans="1:3" s="88" customFormat="1" x14ac:dyDescent="0.2">
      <c r="A2755" s="43"/>
      <c r="B2755" s="43"/>
      <c r="C2755" s="43"/>
    </row>
    <row r="2756" spans="1:3" s="88" customFormat="1" x14ac:dyDescent="0.2">
      <c r="A2756" s="43"/>
      <c r="B2756" s="43"/>
      <c r="C2756" s="43"/>
    </row>
    <row r="2757" spans="1:3" s="88" customFormat="1" x14ac:dyDescent="0.2">
      <c r="A2757" s="43"/>
      <c r="B2757" s="43"/>
      <c r="C2757" s="43"/>
    </row>
    <row r="2758" spans="1:3" s="88" customFormat="1" x14ac:dyDescent="0.2">
      <c r="A2758" s="43"/>
      <c r="B2758" s="43"/>
      <c r="C2758" s="43"/>
    </row>
    <row r="2759" spans="1:3" s="88" customFormat="1" x14ac:dyDescent="0.2">
      <c r="A2759" s="43"/>
      <c r="B2759" s="43"/>
      <c r="C2759" s="43"/>
    </row>
    <row r="2760" spans="1:3" s="88" customFormat="1" x14ac:dyDescent="0.2">
      <c r="A2760" s="43"/>
      <c r="B2760" s="43"/>
      <c r="C2760" s="43"/>
    </row>
    <row r="2761" spans="1:3" s="88" customFormat="1" x14ac:dyDescent="0.2">
      <c r="A2761" s="43"/>
      <c r="B2761" s="43"/>
      <c r="C2761" s="43"/>
    </row>
    <row r="2762" spans="1:3" s="88" customFormat="1" x14ac:dyDescent="0.2">
      <c r="A2762" s="43"/>
      <c r="B2762" s="43"/>
      <c r="C2762" s="43"/>
    </row>
    <row r="2763" spans="1:3" s="88" customFormat="1" x14ac:dyDescent="0.2">
      <c r="A2763" s="43"/>
      <c r="B2763" s="43"/>
      <c r="C2763" s="43"/>
    </row>
    <row r="2764" spans="1:3" s="88" customFormat="1" x14ac:dyDescent="0.2">
      <c r="A2764" s="43"/>
      <c r="B2764" s="43"/>
      <c r="C2764" s="43"/>
    </row>
    <row r="2765" spans="1:3" s="88" customFormat="1" x14ac:dyDescent="0.2">
      <c r="A2765" s="43"/>
      <c r="B2765" s="43"/>
      <c r="C2765" s="43"/>
    </row>
    <row r="2766" spans="1:3" s="88" customFormat="1" x14ac:dyDescent="0.2">
      <c r="A2766" s="43"/>
      <c r="B2766" s="43"/>
      <c r="C2766" s="43"/>
    </row>
    <row r="2767" spans="1:3" s="88" customFormat="1" x14ac:dyDescent="0.2">
      <c r="A2767" s="43"/>
      <c r="B2767" s="43"/>
      <c r="C2767" s="43"/>
    </row>
    <row r="2768" spans="1:3" s="88" customFormat="1" x14ac:dyDescent="0.2">
      <c r="A2768" s="43"/>
      <c r="B2768" s="43"/>
      <c r="C2768" s="43"/>
    </row>
    <row r="2769" spans="1:3" s="88" customFormat="1" x14ac:dyDescent="0.2">
      <c r="A2769" s="43"/>
      <c r="B2769" s="43"/>
      <c r="C2769" s="43"/>
    </row>
    <row r="2770" spans="1:3" s="88" customFormat="1" x14ac:dyDescent="0.2">
      <c r="A2770" s="43"/>
      <c r="B2770" s="43"/>
      <c r="C2770" s="43"/>
    </row>
    <row r="2771" spans="1:3" s="88" customFormat="1" x14ac:dyDescent="0.2">
      <c r="A2771" s="43"/>
      <c r="B2771" s="43"/>
      <c r="C2771" s="43"/>
    </row>
    <row r="2772" spans="1:3" s="88" customFormat="1" x14ac:dyDescent="0.2">
      <c r="A2772" s="43"/>
      <c r="B2772" s="43"/>
      <c r="C2772" s="43"/>
    </row>
    <row r="2773" spans="1:3" s="88" customFormat="1" x14ac:dyDescent="0.2">
      <c r="A2773" s="43"/>
      <c r="B2773" s="43"/>
      <c r="C2773" s="43"/>
    </row>
    <row r="2774" spans="1:3" s="88" customFormat="1" x14ac:dyDescent="0.2">
      <c r="A2774" s="43"/>
      <c r="B2774" s="43"/>
      <c r="C2774" s="43"/>
    </row>
    <row r="2775" spans="1:3" s="88" customFormat="1" x14ac:dyDescent="0.2">
      <c r="A2775" s="43"/>
      <c r="B2775" s="43"/>
      <c r="C2775" s="43"/>
    </row>
    <row r="2776" spans="1:3" s="88" customFormat="1" x14ac:dyDescent="0.2">
      <c r="A2776" s="43"/>
      <c r="B2776" s="43"/>
      <c r="C2776" s="43"/>
    </row>
    <row r="2777" spans="1:3" s="88" customFormat="1" x14ac:dyDescent="0.2">
      <c r="A2777" s="43"/>
      <c r="B2777" s="43"/>
      <c r="C2777" s="43"/>
    </row>
    <row r="2778" spans="1:3" s="88" customFormat="1" x14ac:dyDescent="0.2">
      <c r="A2778" s="43"/>
      <c r="B2778" s="43"/>
      <c r="C2778" s="43"/>
    </row>
    <row r="2779" spans="1:3" s="88" customFormat="1" x14ac:dyDescent="0.2">
      <c r="A2779" s="43"/>
      <c r="B2779" s="43"/>
      <c r="C2779" s="43"/>
    </row>
    <row r="2780" spans="1:3" s="88" customFormat="1" x14ac:dyDescent="0.2">
      <c r="A2780" s="43"/>
      <c r="B2780" s="43"/>
      <c r="C2780" s="43"/>
    </row>
    <row r="2781" spans="1:3" s="88" customFormat="1" x14ac:dyDescent="0.2">
      <c r="A2781" s="43"/>
      <c r="B2781" s="43"/>
      <c r="C2781" s="43"/>
    </row>
    <row r="2782" spans="1:3" s="88" customFormat="1" x14ac:dyDescent="0.2">
      <c r="A2782" s="43"/>
      <c r="B2782" s="43"/>
      <c r="C2782" s="43"/>
    </row>
    <row r="2783" spans="1:3" s="88" customFormat="1" x14ac:dyDescent="0.2">
      <c r="A2783" s="43"/>
      <c r="B2783" s="43"/>
      <c r="C2783" s="43"/>
    </row>
    <row r="2784" spans="1:3" s="88" customFormat="1" x14ac:dyDescent="0.2">
      <c r="A2784" s="43"/>
      <c r="B2784" s="43"/>
      <c r="C2784" s="43"/>
    </row>
    <row r="2785" spans="1:3" s="88" customFormat="1" x14ac:dyDescent="0.2">
      <c r="A2785" s="43"/>
      <c r="B2785" s="43"/>
      <c r="C2785" s="43"/>
    </row>
    <row r="2786" spans="1:3" s="88" customFormat="1" x14ac:dyDescent="0.2">
      <c r="A2786" s="43"/>
      <c r="B2786" s="43"/>
      <c r="C2786" s="43"/>
    </row>
    <row r="2787" spans="1:3" s="88" customFormat="1" x14ac:dyDescent="0.2">
      <c r="A2787" s="43"/>
      <c r="B2787" s="43"/>
      <c r="C2787" s="43"/>
    </row>
    <row r="2788" spans="1:3" s="88" customFormat="1" x14ac:dyDescent="0.2">
      <c r="A2788" s="43"/>
      <c r="B2788" s="43"/>
      <c r="C2788" s="43"/>
    </row>
    <row r="2789" spans="1:3" s="88" customFormat="1" x14ac:dyDescent="0.2">
      <c r="A2789" s="43"/>
      <c r="B2789" s="43"/>
      <c r="C2789" s="43"/>
    </row>
    <row r="2790" spans="1:3" s="88" customFormat="1" x14ac:dyDescent="0.2">
      <c r="A2790" s="43"/>
      <c r="B2790" s="43"/>
      <c r="C2790" s="43"/>
    </row>
    <row r="2791" spans="1:3" s="88" customFormat="1" x14ac:dyDescent="0.2">
      <c r="A2791" s="43"/>
      <c r="B2791" s="43"/>
      <c r="C2791" s="43"/>
    </row>
    <row r="2792" spans="1:3" s="88" customFormat="1" x14ac:dyDescent="0.2">
      <c r="A2792" s="43"/>
      <c r="B2792" s="43"/>
      <c r="C2792" s="43"/>
    </row>
    <row r="2793" spans="1:3" s="88" customFormat="1" x14ac:dyDescent="0.2">
      <c r="A2793" s="43"/>
      <c r="B2793" s="43"/>
      <c r="C2793" s="43"/>
    </row>
    <row r="2794" spans="1:3" s="88" customFormat="1" x14ac:dyDescent="0.2">
      <c r="A2794" s="43"/>
      <c r="B2794" s="43"/>
      <c r="C2794" s="43"/>
    </row>
    <row r="2795" spans="1:3" s="88" customFormat="1" x14ac:dyDescent="0.2">
      <c r="A2795" s="43"/>
      <c r="B2795" s="43"/>
      <c r="C2795" s="43"/>
    </row>
    <row r="2796" spans="1:3" s="88" customFormat="1" x14ac:dyDescent="0.2">
      <c r="A2796" s="43"/>
      <c r="B2796" s="43"/>
      <c r="C2796" s="43"/>
    </row>
    <row r="2797" spans="1:3" s="88" customFormat="1" x14ac:dyDescent="0.2">
      <c r="A2797" s="43"/>
      <c r="B2797" s="43"/>
      <c r="C2797" s="43"/>
    </row>
    <row r="2798" spans="1:3" s="88" customFormat="1" x14ac:dyDescent="0.2">
      <c r="A2798" s="43"/>
      <c r="B2798" s="43"/>
      <c r="C2798" s="43"/>
    </row>
    <row r="2799" spans="1:3" s="88" customFormat="1" x14ac:dyDescent="0.2">
      <c r="A2799" s="43"/>
      <c r="B2799" s="43"/>
      <c r="C2799" s="43"/>
    </row>
    <row r="2800" spans="1:3" s="88" customFormat="1" x14ac:dyDescent="0.2">
      <c r="A2800" s="43"/>
      <c r="B2800" s="43"/>
      <c r="C2800" s="43"/>
    </row>
    <row r="2801" spans="1:3" s="88" customFormat="1" x14ac:dyDescent="0.2">
      <c r="A2801" s="43"/>
      <c r="B2801" s="43"/>
      <c r="C2801" s="43"/>
    </row>
    <row r="2802" spans="1:3" s="88" customFormat="1" x14ac:dyDescent="0.2">
      <c r="A2802" s="43"/>
      <c r="B2802" s="43"/>
      <c r="C2802" s="43"/>
    </row>
    <row r="2803" spans="1:3" s="88" customFormat="1" x14ac:dyDescent="0.2">
      <c r="A2803" s="43"/>
      <c r="B2803" s="43"/>
      <c r="C2803" s="43"/>
    </row>
    <row r="2804" spans="1:3" s="88" customFormat="1" x14ac:dyDescent="0.2">
      <c r="A2804" s="43"/>
      <c r="B2804" s="43"/>
      <c r="C2804" s="43"/>
    </row>
    <row r="2805" spans="1:3" s="88" customFormat="1" x14ac:dyDescent="0.2">
      <c r="A2805" s="43"/>
      <c r="B2805" s="43"/>
      <c r="C2805" s="43"/>
    </row>
    <row r="2806" spans="1:3" s="88" customFormat="1" x14ac:dyDescent="0.2">
      <c r="A2806" s="43"/>
      <c r="B2806" s="43"/>
      <c r="C2806" s="43"/>
    </row>
    <row r="2807" spans="1:3" s="88" customFormat="1" x14ac:dyDescent="0.2">
      <c r="A2807" s="43"/>
      <c r="B2807" s="43"/>
      <c r="C2807" s="43"/>
    </row>
    <row r="2808" spans="1:3" s="88" customFormat="1" x14ac:dyDescent="0.2">
      <c r="A2808" s="43"/>
      <c r="B2808" s="43"/>
      <c r="C2808" s="43"/>
    </row>
    <row r="2809" spans="1:3" s="88" customFormat="1" x14ac:dyDescent="0.2">
      <c r="A2809" s="43"/>
      <c r="B2809" s="43"/>
      <c r="C2809" s="43"/>
    </row>
    <row r="2810" spans="1:3" s="88" customFormat="1" x14ac:dyDescent="0.2">
      <c r="A2810" s="43"/>
      <c r="B2810" s="43"/>
      <c r="C2810" s="43"/>
    </row>
    <row r="2811" spans="1:3" s="88" customFormat="1" x14ac:dyDescent="0.2">
      <c r="A2811" s="43"/>
      <c r="B2811" s="43"/>
      <c r="C2811" s="43"/>
    </row>
    <row r="2812" spans="1:3" s="88" customFormat="1" x14ac:dyDescent="0.2">
      <c r="A2812" s="43"/>
      <c r="B2812" s="43"/>
      <c r="C2812" s="43"/>
    </row>
    <row r="2813" spans="1:3" s="88" customFormat="1" x14ac:dyDescent="0.2">
      <c r="A2813" s="43"/>
      <c r="B2813" s="43"/>
      <c r="C2813" s="43"/>
    </row>
    <row r="2814" spans="1:3" s="88" customFormat="1" x14ac:dyDescent="0.2">
      <c r="A2814" s="43"/>
      <c r="B2814" s="43"/>
      <c r="C2814" s="43"/>
    </row>
    <row r="2815" spans="1:3" s="88" customFormat="1" x14ac:dyDescent="0.2">
      <c r="A2815" s="43"/>
      <c r="B2815" s="43"/>
      <c r="C2815" s="43"/>
    </row>
    <row r="2816" spans="1:3" s="88" customFormat="1" x14ac:dyDescent="0.2">
      <c r="A2816" s="43"/>
      <c r="B2816" s="43"/>
      <c r="C2816" s="43"/>
    </row>
    <row r="2817" spans="1:3" s="88" customFormat="1" x14ac:dyDescent="0.2">
      <c r="A2817" s="43"/>
      <c r="B2817" s="43"/>
      <c r="C2817" s="43"/>
    </row>
    <row r="2818" spans="1:3" s="88" customFormat="1" x14ac:dyDescent="0.2">
      <c r="A2818" s="43"/>
      <c r="B2818" s="43"/>
      <c r="C2818" s="43"/>
    </row>
    <row r="2819" spans="1:3" s="88" customFormat="1" x14ac:dyDescent="0.2">
      <c r="A2819" s="43"/>
      <c r="B2819" s="43"/>
      <c r="C2819" s="43"/>
    </row>
    <row r="2820" spans="1:3" s="88" customFormat="1" x14ac:dyDescent="0.2">
      <c r="A2820" s="43"/>
      <c r="B2820" s="43"/>
      <c r="C2820" s="43"/>
    </row>
    <row r="2821" spans="1:3" s="88" customFormat="1" x14ac:dyDescent="0.2">
      <c r="A2821" s="43"/>
      <c r="B2821" s="43"/>
      <c r="C2821" s="43"/>
    </row>
    <row r="2822" spans="1:3" s="88" customFormat="1" x14ac:dyDescent="0.2">
      <c r="A2822" s="43"/>
      <c r="B2822" s="43"/>
      <c r="C2822" s="43"/>
    </row>
    <row r="2823" spans="1:3" s="88" customFormat="1" x14ac:dyDescent="0.2">
      <c r="A2823" s="43"/>
      <c r="B2823" s="43"/>
      <c r="C2823" s="43"/>
    </row>
    <row r="2824" spans="1:3" s="88" customFormat="1" x14ac:dyDescent="0.2">
      <c r="A2824" s="43"/>
      <c r="B2824" s="43"/>
      <c r="C2824" s="43"/>
    </row>
    <row r="2825" spans="1:3" s="88" customFormat="1" x14ac:dyDescent="0.2">
      <c r="A2825" s="43"/>
      <c r="B2825" s="43"/>
      <c r="C2825" s="43"/>
    </row>
    <row r="2826" spans="1:3" s="88" customFormat="1" x14ac:dyDescent="0.2">
      <c r="A2826" s="43"/>
      <c r="B2826" s="43"/>
      <c r="C2826" s="43"/>
    </row>
    <row r="2827" spans="1:3" s="88" customFormat="1" x14ac:dyDescent="0.2">
      <c r="A2827" s="43"/>
      <c r="B2827" s="43"/>
      <c r="C2827" s="43"/>
    </row>
    <row r="2828" spans="1:3" s="88" customFormat="1" x14ac:dyDescent="0.2">
      <c r="A2828" s="43"/>
      <c r="B2828" s="43"/>
      <c r="C2828" s="43"/>
    </row>
    <row r="2829" spans="1:3" s="88" customFormat="1" x14ac:dyDescent="0.2">
      <c r="A2829" s="43"/>
      <c r="B2829" s="43"/>
      <c r="C2829" s="43"/>
    </row>
    <row r="2830" spans="1:3" s="88" customFormat="1" x14ac:dyDescent="0.2">
      <c r="A2830" s="43"/>
      <c r="B2830" s="43"/>
      <c r="C2830" s="43"/>
    </row>
    <row r="2831" spans="1:3" s="88" customFormat="1" x14ac:dyDescent="0.2">
      <c r="A2831" s="43"/>
      <c r="B2831" s="43"/>
      <c r="C2831" s="43"/>
    </row>
    <row r="2832" spans="1:3" s="88" customFormat="1" x14ac:dyDescent="0.2">
      <c r="A2832" s="43"/>
      <c r="B2832" s="43"/>
      <c r="C2832" s="43"/>
    </row>
    <row r="2833" spans="1:3" s="88" customFormat="1" x14ac:dyDescent="0.2">
      <c r="A2833" s="43"/>
      <c r="B2833" s="43"/>
      <c r="C2833" s="43"/>
    </row>
    <row r="2834" spans="1:3" s="88" customFormat="1" x14ac:dyDescent="0.2">
      <c r="A2834" s="43"/>
      <c r="B2834" s="43"/>
      <c r="C2834" s="43"/>
    </row>
    <row r="2835" spans="1:3" s="88" customFormat="1" x14ac:dyDescent="0.2">
      <c r="A2835" s="43"/>
      <c r="B2835" s="43"/>
      <c r="C2835" s="43"/>
    </row>
    <row r="2836" spans="1:3" s="88" customFormat="1" x14ac:dyDescent="0.2">
      <c r="A2836" s="43"/>
      <c r="B2836" s="43"/>
      <c r="C2836" s="43"/>
    </row>
    <row r="2837" spans="1:3" s="88" customFormat="1" x14ac:dyDescent="0.2">
      <c r="A2837" s="43"/>
      <c r="B2837" s="43"/>
      <c r="C2837" s="43"/>
    </row>
    <row r="2838" spans="1:3" s="88" customFormat="1" x14ac:dyDescent="0.2">
      <c r="A2838" s="43"/>
      <c r="B2838" s="43"/>
      <c r="C2838" s="43"/>
    </row>
    <row r="2839" spans="1:3" s="88" customFormat="1" x14ac:dyDescent="0.2">
      <c r="A2839" s="43"/>
      <c r="B2839" s="43"/>
      <c r="C2839" s="43"/>
    </row>
    <row r="2840" spans="1:3" s="88" customFormat="1" x14ac:dyDescent="0.2">
      <c r="A2840" s="43"/>
      <c r="B2840" s="43"/>
      <c r="C2840" s="43"/>
    </row>
    <row r="2841" spans="1:3" s="88" customFormat="1" x14ac:dyDescent="0.2">
      <c r="A2841" s="43"/>
      <c r="B2841" s="43"/>
      <c r="C2841" s="43"/>
    </row>
    <row r="2842" spans="1:3" s="88" customFormat="1" x14ac:dyDescent="0.2">
      <c r="A2842" s="43"/>
      <c r="B2842" s="43"/>
      <c r="C2842" s="43"/>
    </row>
    <row r="2843" spans="1:3" s="88" customFormat="1" x14ac:dyDescent="0.2">
      <c r="A2843" s="43"/>
      <c r="B2843" s="43"/>
      <c r="C2843" s="43"/>
    </row>
    <row r="2844" spans="1:3" s="88" customFormat="1" x14ac:dyDescent="0.2">
      <c r="A2844" s="43"/>
      <c r="B2844" s="43"/>
      <c r="C2844" s="43"/>
    </row>
    <row r="2845" spans="1:3" s="88" customFormat="1" x14ac:dyDescent="0.2">
      <c r="A2845" s="43"/>
      <c r="B2845" s="43"/>
      <c r="C2845" s="43"/>
    </row>
    <row r="2846" spans="1:3" s="88" customFormat="1" x14ac:dyDescent="0.2">
      <c r="A2846" s="43"/>
      <c r="B2846" s="43"/>
      <c r="C2846" s="43"/>
    </row>
    <row r="2847" spans="1:3" s="88" customFormat="1" x14ac:dyDescent="0.2">
      <c r="A2847" s="43"/>
      <c r="B2847" s="43"/>
      <c r="C2847" s="43"/>
    </row>
    <row r="2848" spans="1:3" s="88" customFormat="1" x14ac:dyDescent="0.2">
      <c r="A2848" s="43"/>
      <c r="B2848" s="43"/>
      <c r="C2848" s="43"/>
    </row>
    <row r="2849" spans="1:3" s="88" customFormat="1" x14ac:dyDescent="0.2">
      <c r="A2849" s="43"/>
      <c r="B2849" s="43"/>
      <c r="C2849" s="43"/>
    </row>
    <row r="2850" spans="1:3" s="88" customFormat="1" x14ac:dyDescent="0.2">
      <c r="A2850" s="43"/>
      <c r="B2850" s="43"/>
      <c r="C2850" s="43"/>
    </row>
    <row r="2851" spans="1:3" s="88" customFormat="1" x14ac:dyDescent="0.2">
      <c r="A2851" s="43"/>
      <c r="B2851" s="43"/>
      <c r="C2851" s="43"/>
    </row>
    <row r="2852" spans="1:3" s="88" customFormat="1" x14ac:dyDescent="0.2">
      <c r="A2852" s="43"/>
      <c r="B2852" s="43"/>
      <c r="C2852" s="43"/>
    </row>
    <row r="2853" spans="1:3" s="88" customFormat="1" x14ac:dyDescent="0.2">
      <c r="A2853" s="43"/>
      <c r="B2853" s="43"/>
      <c r="C2853" s="43"/>
    </row>
    <row r="2854" spans="1:3" s="88" customFormat="1" x14ac:dyDescent="0.2">
      <c r="A2854" s="43"/>
      <c r="B2854" s="43"/>
      <c r="C2854" s="43"/>
    </row>
    <row r="2855" spans="1:3" s="88" customFormat="1" x14ac:dyDescent="0.2">
      <c r="A2855" s="43"/>
      <c r="B2855" s="43"/>
      <c r="C2855" s="43"/>
    </row>
    <row r="2856" spans="1:3" s="88" customFormat="1" x14ac:dyDescent="0.2">
      <c r="A2856" s="43"/>
      <c r="B2856" s="43"/>
      <c r="C2856" s="43"/>
    </row>
    <row r="2857" spans="1:3" s="88" customFormat="1" x14ac:dyDescent="0.2">
      <c r="A2857" s="43"/>
      <c r="B2857" s="43"/>
      <c r="C2857" s="43"/>
    </row>
    <row r="2858" spans="1:3" s="88" customFormat="1" x14ac:dyDescent="0.2">
      <c r="A2858" s="43"/>
      <c r="B2858" s="43"/>
      <c r="C2858" s="43"/>
    </row>
    <row r="2859" spans="1:3" s="88" customFormat="1" x14ac:dyDescent="0.2">
      <c r="A2859" s="43"/>
      <c r="B2859" s="43"/>
      <c r="C2859" s="43"/>
    </row>
    <row r="2860" spans="1:3" s="88" customFormat="1" x14ac:dyDescent="0.2">
      <c r="A2860" s="43"/>
      <c r="B2860" s="43"/>
      <c r="C2860" s="43"/>
    </row>
    <row r="2861" spans="1:3" s="88" customFormat="1" x14ac:dyDescent="0.2">
      <c r="A2861" s="43"/>
      <c r="B2861" s="43"/>
      <c r="C2861" s="43"/>
    </row>
    <row r="2862" spans="1:3" s="88" customFormat="1" x14ac:dyDescent="0.2">
      <c r="A2862" s="43"/>
      <c r="B2862" s="43"/>
      <c r="C2862" s="43"/>
    </row>
    <row r="2863" spans="1:3" s="88" customFormat="1" x14ac:dyDescent="0.2">
      <c r="A2863" s="43"/>
      <c r="B2863" s="43"/>
      <c r="C2863" s="43"/>
    </row>
    <row r="2864" spans="1:3" s="88" customFormat="1" x14ac:dyDescent="0.2">
      <c r="A2864" s="43"/>
      <c r="B2864" s="43"/>
      <c r="C2864" s="43"/>
    </row>
    <row r="2865" spans="1:3" s="88" customFormat="1" x14ac:dyDescent="0.2">
      <c r="A2865" s="43"/>
      <c r="B2865" s="43"/>
      <c r="C2865" s="43"/>
    </row>
    <row r="2866" spans="1:3" s="88" customFormat="1" x14ac:dyDescent="0.2">
      <c r="A2866" s="43"/>
      <c r="B2866" s="43"/>
      <c r="C2866" s="43"/>
    </row>
    <row r="2867" spans="1:3" s="88" customFormat="1" x14ac:dyDescent="0.2">
      <c r="A2867" s="43"/>
      <c r="B2867" s="43"/>
      <c r="C2867" s="43"/>
    </row>
    <row r="2868" spans="1:3" s="88" customFormat="1" x14ac:dyDescent="0.2">
      <c r="A2868" s="43"/>
      <c r="B2868" s="43"/>
      <c r="C2868" s="43"/>
    </row>
    <row r="2869" spans="1:3" s="88" customFormat="1" x14ac:dyDescent="0.2">
      <c r="A2869" s="43"/>
      <c r="B2869" s="43"/>
      <c r="C2869" s="43"/>
    </row>
    <row r="2870" spans="1:3" s="88" customFormat="1" x14ac:dyDescent="0.2">
      <c r="A2870" s="43"/>
      <c r="B2870" s="43"/>
      <c r="C2870" s="43"/>
    </row>
    <row r="2871" spans="1:3" s="88" customFormat="1" x14ac:dyDescent="0.2">
      <c r="A2871" s="43"/>
      <c r="B2871" s="43"/>
      <c r="C2871" s="43"/>
    </row>
    <row r="2872" spans="1:3" s="88" customFormat="1" x14ac:dyDescent="0.2">
      <c r="A2872" s="43"/>
      <c r="B2872" s="43"/>
      <c r="C2872" s="43"/>
    </row>
    <row r="2873" spans="1:3" s="88" customFormat="1" x14ac:dyDescent="0.2">
      <c r="A2873" s="43"/>
      <c r="B2873" s="43"/>
      <c r="C2873" s="43"/>
    </row>
    <row r="2874" spans="1:3" s="88" customFormat="1" x14ac:dyDescent="0.2">
      <c r="A2874" s="43"/>
      <c r="B2874" s="43"/>
      <c r="C2874" s="43"/>
    </row>
    <row r="2875" spans="1:3" s="88" customFormat="1" x14ac:dyDescent="0.2">
      <c r="A2875" s="43"/>
      <c r="B2875" s="43"/>
      <c r="C2875" s="43"/>
    </row>
    <row r="2876" spans="1:3" s="88" customFormat="1" x14ac:dyDescent="0.2">
      <c r="A2876" s="43"/>
      <c r="B2876" s="43"/>
      <c r="C2876" s="43"/>
    </row>
    <row r="2877" spans="1:3" s="88" customFormat="1" x14ac:dyDescent="0.2">
      <c r="A2877" s="43"/>
      <c r="B2877" s="43"/>
      <c r="C2877" s="43"/>
    </row>
    <row r="2878" spans="1:3" s="88" customFormat="1" x14ac:dyDescent="0.2">
      <c r="A2878" s="43"/>
      <c r="B2878" s="43"/>
      <c r="C2878" s="43"/>
    </row>
    <row r="2879" spans="1:3" s="88" customFormat="1" x14ac:dyDescent="0.2">
      <c r="A2879" s="43"/>
      <c r="B2879" s="43"/>
      <c r="C2879" s="43"/>
    </row>
    <row r="2880" spans="1:3" s="88" customFormat="1" x14ac:dyDescent="0.2">
      <c r="A2880" s="43"/>
      <c r="B2880" s="43"/>
      <c r="C2880" s="43"/>
    </row>
    <row r="2881" spans="1:3" s="88" customFormat="1" x14ac:dyDescent="0.2">
      <c r="A2881" s="43"/>
      <c r="B2881" s="43"/>
      <c r="C2881" s="43"/>
    </row>
    <row r="2882" spans="1:3" s="88" customFormat="1" x14ac:dyDescent="0.2">
      <c r="A2882" s="43"/>
      <c r="B2882" s="43"/>
      <c r="C2882" s="43"/>
    </row>
    <row r="2883" spans="1:3" s="88" customFormat="1" x14ac:dyDescent="0.2">
      <c r="A2883" s="43"/>
      <c r="B2883" s="43"/>
      <c r="C2883" s="43"/>
    </row>
    <row r="2884" spans="1:3" s="88" customFormat="1" x14ac:dyDescent="0.2">
      <c r="A2884" s="43"/>
      <c r="B2884" s="43"/>
      <c r="C2884" s="43"/>
    </row>
    <row r="2885" spans="1:3" s="88" customFormat="1" x14ac:dyDescent="0.2">
      <c r="A2885" s="43"/>
      <c r="B2885" s="43"/>
      <c r="C2885" s="43"/>
    </row>
    <row r="2886" spans="1:3" s="88" customFormat="1" x14ac:dyDescent="0.2">
      <c r="A2886" s="43"/>
      <c r="B2886" s="43"/>
      <c r="C2886" s="43"/>
    </row>
    <row r="2887" spans="1:3" s="88" customFormat="1" x14ac:dyDescent="0.2">
      <c r="A2887" s="43"/>
      <c r="B2887" s="43"/>
      <c r="C2887" s="43"/>
    </row>
    <row r="2888" spans="1:3" s="88" customFormat="1" x14ac:dyDescent="0.2">
      <c r="A2888" s="43"/>
      <c r="B2888" s="43"/>
      <c r="C2888" s="43"/>
    </row>
    <row r="2889" spans="1:3" s="88" customFormat="1" x14ac:dyDescent="0.2">
      <c r="A2889" s="43"/>
      <c r="B2889" s="43"/>
      <c r="C2889" s="43"/>
    </row>
    <row r="2890" spans="1:3" s="88" customFormat="1" x14ac:dyDescent="0.2">
      <c r="A2890" s="43"/>
      <c r="B2890" s="43"/>
      <c r="C2890" s="43"/>
    </row>
    <row r="2891" spans="1:3" s="88" customFormat="1" x14ac:dyDescent="0.2">
      <c r="A2891" s="43"/>
      <c r="B2891" s="43"/>
      <c r="C2891" s="43"/>
    </row>
    <row r="2892" spans="1:3" s="88" customFormat="1" x14ac:dyDescent="0.2">
      <c r="A2892" s="43"/>
      <c r="B2892" s="43"/>
      <c r="C2892" s="43"/>
    </row>
    <row r="2893" spans="1:3" s="88" customFormat="1" x14ac:dyDescent="0.2">
      <c r="A2893" s="43"/>
      <c r="B2893" s="43"/>
      <c r="C2893" s="43"/>
    </row>
    <row r="2894" spans="1:3" s="88" customFormat="1" x14ac:dyDescent="0.2">
      <c r="A2894" s="43"/>
      <c r="B2894" s="43"/>
      <c r="C2894" s="43"/>
    </row>
    <row r="2895" spans="1:3" s="88" customFormat="1" x14ac:dyDescent="0.2">
      <c r="A2895" s="43"/>
      <c r="B2895" s="43"/>
      <c r="C2895" s="43"/>
    </row>
    <row r="2896" spans="1:3" s="88" customFormat="1" x14ac:dyDescent="0.2">
      <c r="A2896" s="43"/>
      <c r="B2896" s="43"/>
      <c r="C2896" s="43"/>
    </row>
    <row r="2897" spans="1:3" s="88" customFormat="1" x14ac:dyDescent="0.2">
      <c r="A2897" s="43"/>
      <c r="B2897" s="43"/>
      <c r="C2897" s="43"/>
    </row>
    <row r="2898" spans="1:3" s="88" customFormat="1" x14ac:dyDescent="0.2">
      <c r="A2898" s="43"/>
      <c r="B2898" s="43"/>
      <c r="C2898" s="43"/>
    </row>
    <row r="2899" spans="1:3" s="88" customFormat="1" x14ac:dyDescent="0.2">
      <c r="A2899" s="43"/>
      <c r="B2899" s="43"/>
      <c r="C2899" s="43"/>
    </row>
    <row r="2900" spans="1:3" s="88" customFormat="1" x14ac:dyDescent="0.2">
      <c r="A2900" s="43"/>
      <c r="B2900" s="43"/>
      <c r="C2900" s="43"/>
    </row>
    <row r="2901" spans="1:3" s="88" customFormat="1" x14ac:dyDescent="0.2">
      <c r="A2901" s="43"/>
      <c r="B2901" s="43"/>
      <c r="C2901" s="43"/>
    </row>
    <row r="2902" spans="1:3" s="88" customFormat="1" x14ac:dyDescent="0.2">
      <c r="A2902" s="43"/>
      <c r="B2902" s="43"/>
      <c r="C2902" s="43"/>
    </row>
    <row r="2903" spans="1:3" s="88" customFormat="1" x14ac:dyDescent="0.2">
      <c r="A2903" s="43"/>
      <c r="B2903" s="43"/>
      <c r="C2903" s="43"/>
    </row>
    <row r="2904" spans="1:3" s="88" customFormat="1" x14ac:dyDescent="0.2">
      <c r="A2904" s="43"/>
      <c r="B2904" s="43"/>
      <c r="C2904" s="43"/>
    </row>
    <row r="2905" spans="1:3" s="88" customFormat="1" x14ac:dyDescent="0.2">
      <c r="A2905" s="43"/>
      <c r="B2905" s="43"/>
      <c r="C2905" s="43"/>
    </row>
    <row r="2906" spans="1:3" s="88" customFormat="1" x14ac:dyDescent="0.2">
      <c r="A2906" s="43"/>
      <c r="B2906" s="43"/>
      <c r="C2906" s="43"/>
    </row>
    <row r="2907" spans="1:3" s="88" customFormat="1" x14ac:dyDescent="0.2">
      <c r="A2907" s="43"/>
      <c r="B2907" s="43"/>
      <c r="C2907" s="43"/>
    </row>
    <row r="2908" spans="1:3" s="88" customFormat="1" x14ac:dyDescent="0.2">
      <c r="A2908" s="43"/>
      <c r="B2908" s="43"/>
      <c r="C2908" s="43"/>
    </row>
    <row r="2909" spans="1:3" s="88" customFormat="1" x14ac:dyDescent="0.2">
      <c r="A2909" s="43"/>
      <c r="B2909" s="43"/>
      <c r="C2909" s="43"/>
    </row>
    <row r="2910" spans="1:3" s="88" customFormat="1" x14ac:dyDescent="0.2">
      <c r="A2910" s="43"/>
      <c r="B2910" s="43"/>
      <c r="C2910" s="43"/>
    </row>
    <row r="2911" spans="1:3" s="88" customFormat="1" x14ac:dyDescent="0.2">
      <c r="A2911" s="43"/>
      <c r="B2911" s="43"/>
      <c r="C2911" s="43"/>
    </row>
    <row r="2912" spans="1:3" s="88" customFormat="1" x14ac:dyDescent="0.2">
      <c r="A2912" s="43"/>
      <c r="B2912" s="43"/>
      <c r="C2912" s="43"/>
    </row>
    <row r="2913" spans="1:3" s="88" customFormat="1" x14ac:dyDescent="0.2">
      <c r="A2913" s="43"/>
      <c r="B2913" s="43"/>
      <c r="C2913" s="43"/>
    </row>
    <row r="2914" spans="1:3" s="88" customFormat="1" x14ac:dyDescent="0.2">
      <c r="A2914" s="43"/>
      <c r="B2914" s="43"/>
      <c r="C2914" s="43"/>
    </row>
    <row r="2915" spans="1:3" s="88" customFormat="1" x14ac:dyDescent="0.2">
      <c r="A2915" s="43"/>
      <c r="B2915" s="43"/>
      <c r="C2915" s="43"/>
    </row>
    <row r="2916" spans="1:3" s="88" customFormat="1" x14ac:dyDescent="0.2">
      <c r="A2916" s="43"/>
      <c r="B2916" s="43"/>
      <c r="C2916" s="43"/>
    </row>
    <row r="2917" spans="1:3" s="88" customFormat="1" x14ac:dyDescent="0.2">
      <c r="A2917" s="43"/>
      <c r="B2917" s="43"/>
      <c r="C2917" s="43"/>
    </row>
    <row r="2918" spans="1:3" s="88" customFormat="1" x14ac:dyDescent="0.2">
      <c r="A2918" s="43"/>
      <c r="B2918" s="43"/>
      <c r="C2918" s="43"/>
    </row>
    <row r="2919" spans="1:3" s="88" customFormat="1" x14ac:dyDescent="0.2">
      <c r="A2919" s="43"/>
      <c r="B2919" s="43"/>
      <c r="C2919" s="43"/>
    </row>
    <row r="2920" spans="1:3" s="88" customFormat="1" x14ac:dyDescent="0.2">
      <c r="A2920" s="43"/>
      <c r="B2920" s="43"/>
      <c r="C2920" s="43"/>
    </row>
    <row r="2921" spans="1:3" s="88" customFormat="1" x14ac:dyDescent="0.2">
      <c r="A2921" s="43"/>
      <c r="B2921" s="43"/>
      <c r="C2921" s="43"/>
    </row>
    <row r="2922" spans="1:3" s="88" customFormat="1" x14ac:dyDescent="0.2">
      <c r="A2922" s="43"/>
      <c r="B2922" s="43"/>
      <c r="C2922" s="43"/>
    </row>
    <row r="2923" spans="1:3" s="88" customFormat="1" x14ac:dyDescent="0.2">
      <c r="A2923" s="43"/>
      <c r="B2923" s="43"/>
      <c r="C2923" s="43"/>
    </row>
    <row r="2924" spans="1:3" s="88" customFormat="1" x14ac:dyDescent="0.2">
      <c r="A2924" s="43"/>
      <c r="B2924" s="43"/>
      <c r="C2924" s="43"/>
    </row>
    <row r="2925" spans="1:3" s="88" customFormat="1" x14ac:dyDescent="0.2">
      <c r="A2925" s="43"/>
      <c r="B2925" s="43"/>
      <c r="C2925" s="43"/>
    </row>
    <row r="2926" spans="1:3" s="88" customFormat="1" x14ac:dyDescent="0.2">
      <c r="A2926" s="43"/>
      <c r="B2926" s="43"/>
      <c r="C2926" s="43"/>
    </row>
    <row r="2927" spans="1:3" s="88" customFormat="1" x14ac:dyDescent="0.2">
      <c r="A2927" s="43"/>
      <c r="B2927" s="43"/>
      <c r="C2927" s="43"/>
    </row>
    <row r="2928" spans="1:3" s="88" customFormat="1" x14ac:dyDescent="0.2">
      <c r="A2928" s="43"/>
      <c r="B2928" s="43"/>
      <c r="C2928" s="43"/>
    </row>
    <row r="2929" spans="1:3" s="88" customFormat="1" x14ac:dyDescent="0.2">
      <c r="A2929" s="43"/>
      <c r="B2929" s="43"/>
      <c r="C2929" s="43"/>
    </row>
    <row r="2930" spans="1:3" s="88" customFormat="1" x14ac:dyDescent="0.2">
      <c r="A2930" s="43"/>
      <c r="B2930" s="43"/>
      <c r="C2930" s="43"/>
    </row>
    <row r="2931" spans="1:3" s="88" customFormat="1" x14ac:dyDescent="0.2">
      <c r="A2931" s="43"/>
      <c r="B2931" s="43"/>
      <c r="C2931" s="43"/>
    </row>
    <row r="2932" spans="1:3" s="88" customFormat="1" x14ac:dyDescent="0.2">
      <c r="A2932" s="43"/>
      <c r="B2932" s="43"/>
      <c r="C2932" s="43"/>
    </row>
    <row r="2933" spans="1:3" s="88" customFormat="1" x14ac:dyDescent="0.2">
      <c r="A2933" s="43"/>
      <c r="B2933" s="43"/>
      <c r="C2933" s="43"/>
    </row>
    <row r="2934" spans="1:3" s="88" customFormat="1" x14ac:dyDescent="0.2">
      <c r="A2934" s="43"/>
      <c r="B2934" s="43"/>
      <c r="C2934" s="43"/>
    </row>
    <row r="2935" spans="1:3" s="88" customFormat="1" x14ac:dyDescent="0.2">
      <c r="A2935" s="43"/>
      <c r="B2935" s="43"/>
      <c r="C2935" s="43"/>
    </row>
    <row r="2936" spans="1:3" s="88" customFormat="1" x14ac:dyDescent="0.2">
      <c r="A2936" s="43"/>
      <c r="B2936" s="43"/>
      <c r="C2936" s="43"/>
    </row>
    <row r="2937" spans="1:3" s="88" customFormat="1" x14ac:dyDescent="0.2">
      <c r="A2937" s="43"/>
      <c r="B2937" s="43"/>
      <c r="C2937" s="43"/>
    </row>
    <row r="2938" spans="1:3" s="88" customFormat="1" x14ac:dyDescent="0.2">
      <c r="A2938" s="43"/>
      <c r="B2938" s="43"/>
      <c r="C2938" s="43"/>
    </row>
    <row r="2939" spans="1:3" s="88" customFormat="1" x14ac:dyDescent="0.2">
      <c r="A2939" s="43"/>
      <c r="B2939" s="43"/>
      <c r="C2939" s="43"/>
    </row>
    <row r="2940" spans="1:3" s="88" customFormat="1" x14ac:dyDescent="0.2">
      <c r="A2940" s="43"/>
      <c r="B2940" s="43"/>
      <c r="C2940" s="43"/>
    </row>
    <row r="2941" spans="1:3" s="88" customFormat="1" x14ac:dyDescent="0.2">
      <c r="A2941" s="43"/>
      <c r="B2941" s="43"/>
      <c r="C2941" s="43"/>
    </row>
    <row r="2942" spans="1:3" s="88" customFormat="1" x14ac:dyDescent="0.2">
      <c r="A2942" s="43"/>
      <c r="B2942" s="43"/>
      <c r="C2942" s="43"/>
    </row>
    <row r="2943" spans="1:3" s="88" customFormat="1" x14ac:dyDescent="0.2">
      <c r="A2943" s="43"/>
      <c r="B2943" s="43"/>
      <c r="C2943" s="43"/>
    </row>
    <row r="2944" spans="1:3" s="88" customFormat="1" x14ac:dyDescent="0.2">
      <c r="A2944" s="43"/>
      <c r="B2944" s="43"/>
      <c r="C2944" s="43"/>
    </row>
    <row r="2945" spans="1:3" s="88" customFormat="1" x14ac:dyDescent="0.2">
      <c r="A2945" s="43"/>
      <c r="B2945" s="43"/>
      <c r="C2945" s="43"/>
    </row>
    <row r="2946" spans="1:3" s="88" customFormat="1" x14ac:dyDescent="0.2">
      <c r="A2946" s="43"/>
      <c r="B2946" s="43"/>
      <c r="C2946" s="43"/>
    </row>
    <row r="2947" spans="1:3" s="88" customFormat="1" x14ac:dyDescent="0.2">
      <c r="A2947" s="43"/>
      <c r="B2947" s="43"/>
      <c r="C2947" s="43"/>
    </row>
    <row r="2948" spans="1:3" s="88" customFormat="1" x14ac:dyDescent="0.2">
      <c r="A2948" s="43"/>
      <c r="B2948" s="43"/>
      <c r="C2948" s="43"/>
    </row>
    <row r="2949" spans="1:3" s="88" customFormat="1" x14ac:dyDescent="0.2">
      <c r="A2949" s="43"/>
      <c r="B2949" s="43"/>
      <c r="C2949" s="43"/>
    </row>
    <row r="2950" spans="1:3" s="88" customFormat="1" x14ac:dyDescent="0.2">
      <c r="A2950" s="43"/>
      <c r="B2950" s="43"/>
      <c r="C2950" s="43"/>
    </row>
    <row r="2951" spans="1:3" s="88" customFormat="1" x14ac:dyDescent="0.2">
      <c r="A2951" s="43"/>
      <c r="B2951" s="43"/>
      <c r="C2951" s="43"/>
    </row>
    <row r="2952" spans="1:3" s="88" customFormat="1" x14ac:dyDescent="0.2">
      <c r="A2952" s="43"/>
      <c r="B2952" s="43"/>
      <c r="C2952" s="43"/>
    </row>
    <row r="2953" spans="1:3" s="88" customFormat="1" x14ac:dyDescent="0.2">
      <c r="A2953" s="43"/>
      <c r="B2953" s="43"/>
      <c r="C2953" s="43"/>
    </row>
    <row r="2954" spans="1:3" s="88" customFormat="1" x14ac:dyDescent="0.2">
      <c r="A2954" s="43"/>
      <c r="B2954" s="43"/>
      <c r="C2954" s="43"/>
    </row>
    <row r="2955" spans="1:3" s="88" customFormat="1" x14ac:dyDescent="0.2">
      <c r="A2955" s="43"/>
      <c r="B2955" s="43"/>
      <c r="C2955" s="43"/>
    </row>
    <row r="2956" spans="1:3" s="88" customFormat="1" x14ac:dyDescent="0.2">
      <c r="A2956" s="43"/>
      <c r="B2956" s="43"/>
      <c r="C2956" s="43"/>
    </row>
    <row r="2957" spans="1:3" s="88" customFormat="1" x14ac:dyDescent="0.2">
      <c r="A2957" s="43"/>
      <c r="B2957" s="43"/>
      <c r="C2957" s="43"/>
    </row>
    <row r="2958" spans="1:3" s="88" customFormat="1" x14ac:dyDescent="0.2">
      <c r="A2958" s="43"/>
      <c r="B2958" s="43"/>
      <c r="C2958" s="43"/>
    </row>
    <row r="2959" spans="1:3" s="88" customFormat="1" x14ac:dyDescent="0.2">
      <c r="A2959" s="43"/>
      <c r="B2959" s="43"/>
      <c r="C2959" s="43"/>
    </row>
    <row r="2960" spans="1:3" s="88" customFormat="1" x14ac:dyDescent="0.2">
      <c r="A2960" s="43"/>
      <c r="B2960" s="43"/>
      <c r="C2960" s="43"/>
    </row>
    <row r="2961" spans="1:3" s="88" customFormat="1" x14ac:dyDescent="0.2">
      <c r="A2961" s="43"/>
      <c r="B2961" s="43"/>
      <c r="C2961" s="43"/>
    </row>
    <row r="2962" spans="1:3" s="88" customFormat="1" x14ac:dyDescent="0.2">
      <c r="A2962" s="43"/>
      <c r="B2962" s="43"/>
      <c r="C2962" s="43"/>
    </row>
    <row r="2963" spans="1:3" s="88" customFormat="1" x14ac:dyDescent="0.2">
      <c r="A2963" s="43"/>
      <c r="B2963" s="43"/>
      <c r="C2963" s="43"/>
    </row>
    <row r="2964" spans="1:3" s="88" customFormat="1" x14ac:dyDescent="0.2">
      <c r="A2964" s="43"/>
      <c r="B2964" s="43"/>
      <c r="C2964" s="43"/>
    </row>
    <row r="2965" spans="1:3" s="88" customFormat="1" x14ac:dyDescent="0.2">
      <c r="A2965" s="43"/>
      <c r="B2965" s="43"/>
      <c r="C2965" s="43"/>
    </row>
    <row r="2966" spans="1:3" s="88" customFormat="1" x14ac:dyDescent="0.2">
      <c r="A2966" s="43"/>
      <c r="B2966" s="43"/>
      <c r="C2966" s="43"/>
    </row>
    <row r="2967" spans="1:3" s="88" customFormat="1" x14ac:dyDescent="0.2">
      <c r="A2967" s="43"/>
      <c r="B2967" s="43"/>
      <c r="C2967" s="43"/>
    </row>
    <row r="2968" spans="1:3" s="88" customFormat="1" x14ac:dyDescent="0.2">
      <c r="A2968" s="43"/>
      <c r="B2968" s="43"/>
      <c r="C2968" s="43"/>
    </row>
    <row r="2969" spans="1:3" s="88" customFormat="1" x14ac:dyDescent="0.2">
      <c r="A2969" s="43"/>
      <c r="B2969" s="43"/>
      <c r="C2969" s="43"/>
    </row>
    <row r="2970" spans="1:3" s="88" customFormat="1" x14ac:dyDescent="0.2">
      <c r="A2970" s="43"/>
      <c r="B2970" s="43"/>
      <c r="C2970" s="43"/>
    </row>
    <row r="2971" spans="1:3" s="88" customFormat="1" x14ac:dyDescent="0.2">
      <c r="A2971" s="43"/>
      <c r="B2971" s="43"/>
      <c r="C2971" s="43"/>
    </row>
    <row r="2972" spans="1:3" s="88" customFormat="1" x14ac:dyDescent="0.2">
      <c r="A2972" s="43"/>
      <c r="B2972" s="43"/>
      <c r="C2972" s="43"/>
    </row>
    <row r="2973" spans="1:3" s="88" customFormat="1" x14ac:dyDescent="0.2">
      <c r="A2973" s="43"/>
      <c r="B2973" s="43"/>
      <c r="C2973" s="43"/>
    </row>
    <row r="2974" spans="1:3" s="88" customFormat="1" x14ac:dyDescent="0.2">
      <c r="A2974" s="43"/>
      <c r="B2974" s="43"/>
      <c r="C2974" s="43"/>
    </row>
    <row r="2975" spans="1:3" s="88" customFormat="1" x14ac:dyDescent="0.2">
      <c r="A2975" s="43"/>
      <c r="B2975" s="43"/>
      <c r="C2975" s="43"/>
    </row>
    <row r="2976" spans="1:3" s="88" customFormat="1" x14ac:dyDescent="0.2">
      <c r="A2976" s="43"/>
      <c r="B2976" s="43"/>
      <c r="C2976" s="43"/>
    </row>
    <row r="2977" spans="1:3" s="88" customFormat="1" x14ac:dyDescent="0.2">
      <c r="A2977" s="43"/>
      <c r="B2977" s="43"/>
      <c r="C2977" s="43"/>
    </row>
    <row r="2978" spans="1:3" s="88" customFormat="1" x14ac:dyDescent="0.2">
      <c r="A2978" s="43"/>
      <c r="B2978" s="43"/>
      <c r="C2978" s="43"/>
    </row>
    <row r="2979" spans="1:3" s="88" customFormat="1" x14ac:dyDescent="0.2">
      <c r="A2979" s="43"/>
      <c r="B2979" s="43"/>
      <c r="C2979" s="43"/>
    </row>
    <row r="2980" spans="1:3" s="88" customFormat="1" x14ac:dyDescent="0.2">
      <c r="A2980" s="43"/>
      <c r="B2980" s="43"/>
      <c r="C2980" s="43"/>
    </row>
    <row r="2981" spans="1:3" s="88" customFormat="1" x14ac:dyDescent="0.2">
      <c r="A2981" s="43"/>
      <c r="B2981" s="43"/>
      <c r="C2981" s="43"/>
    </row>
    <row r="2982" spans="1:3" s="88" customFormat="1" x14ac:dyDescent="0.2">
      <c r="A2982" s="43"/>
      <c r="B2982" s="43"/>
      <c r="C2982" s="43"/>
    </row>
    <row r="2983" spans="1:3" s="88" customFormat="1" x14ac:dyDescent="0.2">
      <c r="A2983" s="43"/>
      <c r="B2983" s="43"/>
      <c r="C2983" s="43"/>
    </row>
    <row r="2984" spans="1:3" s="88" customFormat="1" x14ac:dyDescent="0.2">
      <c r="A2984" s="43"/>
      <c r="B2984" s="43"/>
      <c r="C2984" s="43"/>
    </row>
    <row r="2985" spans="1:3" s="88" customFormat="1" x14ac:dyDescent="0.2">
      <c r="A2985" s="43"/>
      <c r="B2985" s="43"/>
      <c r="C2985" s="43"/>
    </row>
    <row r="2986" spans="1:3" s="88" customFormat="1" x14ac:dyDescent="0.2">
      <c r="A2986" s="43"/>
      <c r="B2986" s="43"/>
      <c r="C2986" s="43"/>
    </row>
    <row r="2987" spans="1:3" s="88" customFormat="1" x14ac:dyDescent="0.2">
      <c r="A2987" s="43"/>
      <c r="B2987" s="43"/>
      <c r="C2987" s="43"/>
    </row>
    <row r="2988" spans="1:3" s="88" customFormat="1" x14ac:dyDescent="0.2">
      <c r="A2988" s="43"/>
      <c r="B2988" s="43"/>
      <c r="C2988" s="43"/>
    </row>
    <row r="2989" spans="1:3" s="88" customFormat="1" x14ac:dyDescent="0.2">
      <c r="A2989" s="43"/>
      <c r="B2989" s="43"/>
      <c r="C2989" s="43"/>
    </row>
    <row r="2990" spans="1:3" s="88" customFormat="1" x14ac:dyDescent="0.2">
      <c r="A2990" s="43"/>
      <c r="B2990" s="43"/>
      <c r="C2990" s="43"/>
    </row>
    <row r="2991" spans="1:3" s="88" customFormat="1" x14ac:dyDescent="0.2">
      <c r="A2991" s="43"/>
      <c r="B2991" s="43"/>
      <c r="C2991" s="43"/>
    </row>
    <row r="2992" spans="1:3" s="88" customFormat="1" x14ac:dyDescent="0.2">
      <c r="A2992" s="43"/>
      <c r="B2992" s="43"/>
      <c r="C2992" s="43"/>
    </row>
    <row r="2993" spans="1:3" s="88" customFormat="1" x14ac:dyDescent="0.2">
      <c r="A2993" s="43"/>
      <c r="B2993" s="43"/>
      <c r="C2993" s="43"/>
    </row>
    <row r="2994" spans="1:3" s="88" customFormat="1" x14ac:dyDescent="0.2">
      <c r="A2994" s="43"/>
      <c r="B2994" s="43"/>
      <c r="C2994" s="43"/>
    </row>
    <row r="2995" spans="1:3" s="88" customFormat="1" x14ac:dyDescent="0.2">
      <c r="A2995" s="43"/>
      <c r="B2995" s="43"/>
      <c r="C2995" s="43"/>
    </row>
    <row r="2996" spans="1:3" s="88" customFormat="1" x14ac:dyDescent="0.2">
      <c r="A2996" s="43"/>
      <c r="B2996" s="43"/>
      <c r="C2996" s="43"/>
    </row>
    <row r="2997" spans="1:3" s="88" customFormat="1" x14ac:dyDescent="0.2">
      <c r="A2997" s="43"/>
      <c r="B2997" s="43"/>
      <c r="C2997" s="43"/>
    </row>
    <row r="2998" spans="1:3" s="88" customFormat="1" x14ac:dyDescent="0.2">
      <c r="A2998" s="43"/>
      <c r="B2998" s="43"/>
      <c r="C2998" s="43"/>
    </row>
    <row r="2999" spans="1:3" s="88" customFormat="1" x14ac:dyDescent="0.2">
      <c r="A2999" s="43"/>
      <c r="B2999" s="43"/>
      <c r="C2999" s="43"/>
    </row>
    <row r="3000" spans="1:3" s="88" customFormat="1" x14ac:dyDescent="0.2">
      <c r="A3000" s="43"/>
      <c r="B3000" s="43"/>
      <c r="C3000" s="43"/>
    </row>
    <row r="3001" spans="1:3" s="88" customFormat="1" x14ac:dyDescent="0.2">
      <c r="A3001" s="43"/>
      <c r="B3001" s="43"/>
      <c r="C3001" s="43"/>
    </row>
    <row r="3002" spans="1:3" s="88" customFormat="1" x14ac:dyDescent="0.2">
      <c r="A3002" s="43"/>
      <c r="B3002" s="43"/>
      <c r="C3002" s="43"/>
    </row>
    <row r="3003" spans="1:3" s="88" customFormat="1" x14ac:dyDescent="0.2">
      <c r="A3003" s="43"/>
      <c r="B3003" s="43"/>
      <c r="C3003" s="43"/>
    </row>
    <row r="3004" spans="1:3" s="88" customFormat="1" x14ac:dyDescent="0.2">
      <c r="A3004" s="43"/>
      <c r="B3004" s="43"/>
      <c r="C3004" s="43"/>
    </row>
    <row r="3005" spans="1:3" s="88" customFormat="1" x14ac:dyDescent="0.2">
      <c r="A3005" s="43"/>
      <c r="B3005" s="43"/>
      <c r="C3005" s="43"/>
    </row>
    <row r="3006" spans="1:3" s="88" customFormat="1" x14ac:dyDescent="0.2">
      <c r="A3006" s="43"/>
      <c r="B3006" s="43"/>
      <c r="C3006" s="43"/>
    </row>
    <row r="3007" spans="1:3" s="88" customFormat="1" x14ac:dyDescent="0.2">
      <c r="A3007" s="43"/>
      <c r="B3007" s="43"/>
      <c r="C3007" s="43"/>
    </row>
    <row r="3008" spans="1:3" s="88" customFormat="1" x14ac:dyDescent="0.2">
      <c r="A3008" s="43"/>
      <c r="B3008" s="43"/>
      <c r="C3008" s="43"/>
    </row>
    <row r="3009" spans="1:3" s="88" customFormat="1" x14ac:dyDescent="0.2">
      <c r="A3009" s="43"/>
      <c r="B3009" s="43"/>
      <c r="C3009" s="43"/>
    </row>
    <row r="3010" spans="1:3" s="88" customFormat="1" x14ac:dyDescent="0.2">
      <c r="A3010" s="43"/>
      <c r="B3010" s="43"/>
      <c r="C3010" s="43"/>
    </row>
    <row r="3011" spans="1:3" s="88" customFormat="1" x14ac:dyDescent="0.2">
      <c r="A3011" s="43"/>
      <c r="B3011" s="43"/>
      <c r="C3011" s="43"/>
    </row>
    <row r="3012" spans="1:3" s="88" customFormat="1" x14ac:dyDescent="0.2">
      <c r="A3012" s="43"/>
      <c r="B3012" s="43"/>
      <c r="C3012" s="43"/>
    </row>
    <row r="3013" spans="1:3" s="88" customFormat="1" x14ac:dyDescent="0.2">
      <c r="A3013" s="43"/>
      <c r="B3013" s="43"/>
      <c r="C3013" s="43"/>
    </row>
    <row r="3014" spans="1:3" s="88" customFormat="1" x14ac:dyDescent="0.2">
      <c r="A3014" s="43"/>
      <c r="B3014" s="43"/>
      <c r="C3014" s="43"/>
    </row>
    <row r="3015" spans="1:3" s="88" customFormat="1" x14ac:dyDescent="0.2">
      <c r="A3015" s="43"/>
      <c r="B3015" s="43"/>
      <c r="C3015" s="43"/>
    </row>
    <row r="3016" spans="1:3" s="88" customFormat="1" x14ac:dyDescent="0.2">
      <c r="A3016" s="43"/>
      <c r="B3016" s="43"/>
      <c r="C3016" s="43"/>
    </row>
    <row r="3017" spans="1:3" s="88" customFormat="1" x14ac:dyDescent="0.2">
      <c r="A3017" s="43"/>
      <c r="B3017" s="43"/>
      <c r="C3017" s="43"/>
    </row>
    <row r="3018" spans="1:3" s="88" customFormat="1" x14ac:dyDescent="0.2">
      <c r="A3018" s="43"/>
      <c r="B3018" s="43"/>
      <c r="C3018" s="43"/>
    </row>
    <row r="3019" spans="1:3" s="88" customFormat="1" x14ac:dyDescent="0.2">
      <c r="A3019" s="43"/>
      <c r="B3019" s="43"/>
      <c r="C3019" s="43"/>
    </row>
    <row r="3020" spans="1:3" s="88" customFormat="1" x14ac:dyDescent="0.2">
      <c r="A3020" s="43"/>
      <c r="B3020" s="43"/>
      <c r="C3020" s="43"/>
    </row>
    <row r="3021" spans="1:3" s="88" customFormat="1" x14ac:dyDescent="0.2">
      <c r="A3021" s="43"/>
      <c r="B3021" s="43"/>
      <c r="C3021" s="43"/>
    </row>
    <row r="3022" spans="1:3" s="88" customFormat="1" x14ac:dyDescent="0.2">
      <c r="A3022" s="43"/>
      <c r="B3022" s="43"/>
      <c r="C3022" s="43"/>
    </row>
    <row r="3023" spans="1:3" s="88" customFormat="1" x14ac:dyDescent="0.2">
      <c r="A3023" s="43"/>
      <c r="B3023" s="43"/>
      <c r="C3023" s="43"/>
    </row>
    <row r="3024" spans="1:3" s="88" customFormat="1" x14ac:dyDescent="0.2">
      <c r="A3024" s="43"/>
      <c r="B3024" s="43"/>
      <c r="C3024" s="43"/>
    </row>
    <row r="3025" spans="1:3" s="88" customFormat="1" x14ac:dyDescent="0.2">
      <c r="A3025" s="43"/>
      <c r="B3025" s="43"/>
      <c r="C3025" s="43"/>
    </row>
    <row r="3026" spans="1:3" s="88" customFormat="1" x14ac:dyDescent="0.2">
      <c r="A3026" s="43"/>
      <c r="B3026" s="43"/>
      <c r="C3026" s="43"/>
    </row>
    <row r="3027" spans="1:3" s="88" customFormat="1" x14ac:dyDescent="0.2">
      <c r="A3027" s="43"/>
      <c r="B3027" s="43"/>
      <c r="C3027" s="43"/>
    </row>
    <row r="3028" spans="1:3" s="88" customFormat="1" x14ac:dyDescent="0.2">
      <c r="A3028" s="43"/>
      <c r="B3028" s="43"/>
      <c r="C3028" s="43"/>
    </row>
    <row r="3029" spans="1:3" s="88" customFormat="1" x14ac:dyDescent="0.2">
      <c r="A3029" s="43"/>
      <c r="B3029" s="43"/>
      <c r="C3029" s="43"/>
    </row>
    <row r="3030" spans="1:3" s="88" customFormat="1" x14ac:dyDescent="0.2">
      <c r="A3030" s="43"/>
      <c r="B3030" s="43"/>
      <c r="C3030" s="43"/>
    </row>
    <row r="3031" spans="1:3" s="88" customFormat="1" x14ac:dyDescent="0.2">
      <c r="A3031" s="43"/>
      <c r="B3031" s="43"/>
      <c r="C3031" s="43"/>
    </row>
    <row r="3032" spans="1:3" s="88" customFormat="1" x14ac:dyDescent="0.2">
      <c r="A3032" s="43"/>
      <c r="B3032" s="43"/>
      <c r="C3032" s="43"/>
    </row>
    <row r="3033" spans="1:3" s="88" customFormat="1" x14ac:dyDescent="0.2">
      <c r="A3033" s="43"/>
      <c r="B3033" s="43"/>
      <c r="C3033" s="43"/>
    </row>
    <row r="3034" spans="1:3" s="88" customFormat="1" x14ac:dyDescent="0.2">
      <c r="A3034" s="43"/>
      <c r="B3034" s="43"/>
      <c r="C3034" s="43"/>
    </row>
    <row r="3035" spans="1:3" s="88" customFormat="1" x14ac:dyDescent="0.2">
      <c r="A3035" s="43"/>
      <c r="B3035" s="43"/>
      <c r="C3035" s="43"/>
    </row>
    <row r="3036" spans="1:3" s="88" customFormat="1" x14ac:dyDescent="0.2">
      <c r="A3036" s="43"/>
      <c r="B3036" s="43"/>
      <c r="C3036" s="43"/>
    </row>
    <row r="3037" spans="1:3" s="88" customFormat="1" x14ac:dyDescent="0.2">
      <c r="A3037" s="43"/>
      <c r="B3037" s="43"/>
      <c r="C3037" s="43"/>
    </row>
    <row r="3038" spans="1:3" s="88" customFormat="1" x14ac:dyDescent="0.2">
      <c r="A3038" s="43"/>
      <c r="B3038" s="43"/>
      <c r="C3038" s="43"/>
    </row>
    <row r="3039" spans="1:3" s="88" customFormat="1" x14ac:dyDescent="0.2">
      <c r="A3039" s="43"/>
      <c r="B3039" s="43"/>
      <c r="C3039" s="43"/>
    </row>
    <row r="3040" spans="1:3" s="88" customFormat="1" x14ac:dyDescent="0.2">
      <c r="A3040" s="43"/>
      <c r="B3040" s="43"/>
      <c r="C3040" s="43"/>
    </row>
    <row r="3041" spans="1:3" s="88" customFormat="1" x14ac:dyDescent="0.2">
      <c r="A3041" s="43"/>
      <c r="B3041" s="43"/>
      <c r="C3041" s="43"/>
    </row>
    <row r="3042" spans="1:3" s="88" customFormat="1" x14ac:dyDescent="0.2">
      <c r="A3042" s="43"/>
      <c r="B3042" s="43"/>
      <c r="C3042" s="43"/>
    </row>
    <row r="3043" spans="1:3" s="88" customFormat="1" x14ac:dyDescent="0.2">
      <c r="A3043" s="43"/>
      <c r="B3043" s="43"/>
      <c r="C3043" s="43"/>
    </row>
    <row r="3044" spans="1:3" s="88" customFormat="1" x14ac:dyDescent="0.2">
      <c r="A3044" s="43"/>
      <c r="B3044" s="43"/>
      <c r="C3044" s="43"/>
    </row>
    <row r="3045" spans="1:3" s="88" customFormat="1" x14ac:dyDescent="0.2">
      <c r="A3045" s="43"/>
      <c r="B3045" s="43"/>
      <c r="C3045" s="43"/>
    </row>
    <row r="3046" spans="1:3" s="88" customFormat="1" x14ac:dyDescent="0.2">
      <c r="A3046" s="43"/>
      <c r="B3046" s="43"/>
      <c r="C3046" s="43"/>
    </row>
    <row r="3047" spans="1:3" s="88" customFormat="1" x14ac:dyDescent="0.2">
      <c r="A3047" s="43"/>
      <c r="B3047" s="43"/>
      <c r="C3047" s="43"/>
    </row>
    <row r="3048" spans="1:3" s="88" customFormat="1" x14ac:dyDescent="0.2">
      <c r="A3048" s="43"/>
      <c r="B3048" s="43"/>
      <c r="C3048" s="43"/>
    </row>
    <row r="3049" spans="1:3" s="88" customFormat="1" x14ac:dyDescent="0.2">
      <c r="A3049" s="43"/>
      <c r="B3049" s="43"/>
      <c r="C3049" s="43"/>
    </row>
    <row r="3050" spans="1:3" s="88" customFormat="1" x14ac:dyDescent="0.2">
      <c r="A3050" s="43"/>
      <c r="B3050" s="43"/>
      <c r="C3050" s="43"/>
    </row>
    <row r="3051" spans="1:3" s="88" customFormat="1" x14ac:dyDescent="0.2">
      <c r="A3051" s="43"/>
      <c r="B3051" s="43"/>
      <c r="C3051" s="43"/>
    </row>
    <row r="3052" spans="1:3" s="88" customFormat="1" x14ac:dyDescent="0.2">
      <c r="A3052" s="43"/>
      <c r="B3052" s="43"/>
      <c r="C3052" s="43"/>
    </row>
    <row r="3053" spans="1:3" s="88" customFormat="1" x14ac:dyDescent="0.2">
      <c r="A3053" s="43"/>
      <c r="B3053" s="43"/>
      <c r="C3053" s="43"/>
    </row>
    <row r="3054" spans="1:3" s="88" customFormat="1" x14ac:dyDescent="0.2">
      <c r="A3054" s="43"/>
      <c r="B3054" s="43"/>
      <c r="C3054" s="43"/>
    </row>
    <row r="3055" spans="1:3" s="88" customFormat="1" x14ac:dyDescent="0.2">
      <c r="A3055" s="43"/>
      <c r="B3055" s="43"/>
      <c r="C3055" s="43"/>
    </row>
    <row r="3056" spans="1:3" s="88" customFormat="1" x14ac:dyDescent="0.2">
      <c r="A3056" s="43"/>
      <c r="B3056" s="43"/>
      <c r="C3056" s="43"/>
    </row>
    <row r="3057" spans="1:3" s="88" customFormat="1" x14ac:dyDescent="0.2">
      <c r="A3057" s="43"/>
      <c r="B3057" s="43"/>
      <c r="C3057" s="43"/>
    </row>
    <row r="3058" spans="1:3" s="88" customFormat="1" x14ac:dyDescent="0.2">
      <c r="A3058" s="43"/>
      <c r="B3058" s="43"/>
      <c r="C3058" s="43"/>
    </row>
    <row r="3059" spans="1:3" s="88" customFormat="1" x14ac:dyDescent="0.2">
      <c r="A3059" s="43"/>
      <c r="B3059" s="43"/>
      <c r="C3059" s="43"/>
    </row>
    <row r="3060" spans="1:3" s="88" customFormat="1" x14ac:dyDescent="0.2">
      <c r="A3060" s="43"/>
      <c r="B3060" s="43"/>
      <c r="C3060" s="43"/>
    </row>
    <row r="3061" spans="1:3" s="88" customFormat="1" x14ac:dyDescent="0.2">
      <c r="A3061" s="43"/>
      <c r="B3061" s="43"/>
      <c r="C3061" s="43"/>
    </row>
    <row r="3062" spans="1:3" s="88" customFormat="1" x14ac:dyDescent="0.2">
      <c r="A3062" s="43"/>
      <c r="B3062" s="43"/>
      <c r="C3062" s="43"/>
    </row>
    <row r="3063" spans="1:3" s="88" customFormat="1" x14ac:dyDescent="0.2">
      <c r="A3063" s="43"/>
      <c r="B3063" s="43"/>
      <c r="C3063" s="43"/>
    </row>
    <row r="3064" spans="1:3" s="88" customFormat="1" x14ac:dyDescent="0.2">
      <c r="A3064" s="43"/>
      <c r="B3064" s="43"/>
      <c r="C3064" s="43"/>
    </row>
    <row r="3065" spans="1:3" s="88" customFormat="1" x14ac:dyDescent="0.2">
      <c r="A3065" s="43"/>
      <c r="B3065" s="43"/>
      <c r="C3065" s="43"/>
    </row>
    <row r="3066" spans="1:3" s="88" customFormat="1" x14ac:dyDescent="0.2">
      <c r="A3066" s="43"/>
      <c r="B3066" s="43"/>
      <c r="C3066" s="43"/>
    </row>
    <row r="3067" spans="1:3" s="88" customFormat="1" x14ac:dyDescent="0.2">
      <c r="A3067" s="43"/>
      <c r="B3067" s="43"/>
      <c r="C3067" s="43"/>
    </row>
    <row r="3068" spans="1:3" s="88" customFormat="1" x14ac:dyDescent="0.2">
      <c r="A3068" s="43"/>
      <c r="B3068" s="43"/>
      <c r="C3068" s="43"/>
    </row>
    <row r="3069" spans="1:3" s="88" customFormat="1" x14ac:dyDescent="0.2">
      <c r="A3069" s="43"/>
      <c r="B3069" s="43"/>
      <c r="C3069" s="43"/>
    </row>
    <row r="3070" spans="1:3" s="88" customFormat="1" x14ac:dyDescent="0.2">
      <c r="A3070" s="43"/>
      <c r="B3070" s="43"/>
      <c r="C3070" s="43"/>
    </row>
    <row r="3071" spans="1:3" s="88" customFormat="1" x14ac:dyDescent="0.2">
      <c r="A3071" s="43"/>
      <c r="B3071" s="43"/>
      <c r="C3071" s="43"/>
    </row>
    <row r="3072" spans="1:3" s="88" customFormat="1" x14ac:dyDescent="0.2">
      <c r="A3072" s="43"/>
      <c r="B3072" s="43"/>
      <c r="C3072" s="43"/>
    </row>
    <row r="3073" spans="1:3" s="88" customFormat="1" x14ac:dyDescent="0.2">
      <c r="A3073" s="43"/>
      <c r="B3073" s="43"/>
      <c r="C3073" s="43"/>
    </row>
    <row r="3074" spans="1:3" s="88" customFormat="1" x14ac:dyDescent="0.2">
      <c r="A3074" s="43"/>
      <c r="B3074" s="43"/>
      <c r="C3074" s="43"/>
    </row>
    <row r="3075" spans="1:3" s="88" customFormat="1" x14ac:dyDescent="0.2">
      <c r="A3075" s="43"/>
      <c r="B3075" s="43"/>
      <c r="C3075" s="43"/>
    </row>
    <row r="3076" spans="1:3" s="88" customFormat="1" x14ac:dyDescent="0.2">
      <c r="A3076" s="43"/>
      <c r="B3076" s="43"/>
      <c r="C3076" s="43"/>
    </row>
    <row r="3077" spans="1:3" s="88" customFormat="1" x14ac:dyDescent="0.2">
      <c r="A3077" s="43"/>
      <c r="B3077" s="43"/>
      <c r="C3077" s="43"/>
    </row>
    <row r="3078" spans="1:3" s="88" customFormat="1" x14ac:dyDescent="0.2">
      <c r="A3078" s="43"/>
      <c r="B3078" s="43"/>
      <c r="C3078" s="43"/>
    </row>
    <row r="3079" spans="1:3" s="88" customFormat="1" x14ac:dyDescent="0.2">
      <c r="A3079" s="43"/>
      <c r="B3079" s="43"/>
      <c r="C3079" s="43"/>
    </row>
    <row r="3080" spans="1:3" s="88" customFormat="1" x14ac:dyDescent="0.2">
      <c r="A3080" s="43"/>
      <c r="B3080" s="43"/>
      <c r="C3080" s="43"/>
    </row>
    <row r="3081" spans="1:3" s="88" customFormat="1" x14ac:dyDescent="0.2">
      <c r="A3081" s="43"/>
      <c r="B3081" s="43"/>
      <c r="C3081" s="43"/>
    </row>
    <row r="3082" spans="1:3" s="88" customFormat="1" x14ac:dyDescent="0.2">
      <c r="A3082" s="43"/>
      <c r="B3082" s="43"/>
      <c r="C3082" s="43"/>
    </row>
    <row r="3083" spans="1:3" s="88" customFormat="1" x14ac:dyDescent="0.2">
      <c r="A3083" s="43"/>
      <c r="B3083" s="43"/>
      <c r="C3083" s="43"/>
    </row>
    <row r="3084" spans="1:3" s="88" customFormat="1" x14ac:dyDescent="0.2">
      <c r="A3084" s="43"/>
      <c r="B3084" s="43"/>
      <c r="C3084" s="43"/>
    </row>
    <row r="3085" spans="1:3" s="88" customFormat="1" x14ac:dyDescent="0.2">
      <c r="A3085" s="43"/>
      <c r="B3085" s="43"/>
      <c r="C3085" s="43"/>
    </row>
    <row r="3086" spans="1:3" s="88" customFormat="1" x14ac:dyDescent="0.2">
      <c r="A3086" s="43"/>
      <c r="B3086" s="43"/>
      <c r="C3086" s="43"/>
    </row>
    <row r="3087" spans="1:3" s="88" customFormat="1" x14ac:dyDescent="0.2">
      <c r="A3087" s="43"/>
      <c r="B3087" s="43"/>
      <c r="C3087" s="43"/>
    </row>
    <row r="3088" spans="1:3" s="88" customFormat="1" x14ac:dyDescent="0.2">
      <c r="A3088" s="43"/>
      <c r="B3088" s="43"/>
      <c r="C3088" s="43"/>
    </row>
    <row r="3089" spans="1:3" s="88" customFormat="1" x14ac:dyDescent="0.2">
      <c r="A3089" s="43"/>
      <c r="B3089" s="43"/>
      <c r="C3089" s="43"/>
    </row>
    <row r="3090" spans="1:3" s="88" customFormat="1" x14ac:dyDescent="0.2">
      <c r="A3090" s="43"/>
      <c r="B3090" s="43"/>
      <c r="C3090" s="43"/>
    </row>
    <row r="3091" spans="1:3" s="88" customFormat="1" x14ac:dyDescent="0.2">
      <c r="A3091" s="43"/>
      <c r="B3091" s="43"/>
      <c r="C3091" s="43"/>
    </row>
    <row r="3092" spans="1:3" s="88" customFormat="1" x14ac:dyDescent="0.2">
      <c r="A3092" s="43"/>
      <c r="B3092" s="43"/>
      <c r="C3092" s="43"/>
    </row>
    <row r="3093" spans="1:3" s="88" customFormat="1" x14ac:dyDescent="0.2">
      <c r="A3093" s="43"/>
      <c r="B3093" s="43"/>
      <c r="C3093" s="43"/>
    </row>
    <row r="3094" spans="1:3" s="88" customFormat="1" x14ac:dyDescent="0.2">
      <c r="A3094" s="43"/>
      <c r="B3094" s="43"/>
      <c r="C3094" s="43"/>
    </row>
    <row r="3095" spans="1:3" s="88" customFormat="1" x14ac:dyDescent="0.2">
      <c r="A3095" s="43"/>
      <c r="B3095" s="43"/>
      <c r="C3095" s="43"/>
    </row>
    <row r="3096" spans="1:3" s="88" customFormat="1" x14ac:dyDescent="0.2">
      <c r="A3096" s="43"/>
      <c r="B3096" s="43"/>
      <c r="C3096" s="43"/>
    </row>
    <row r="3097" spans="1:3" s="88" customFormat="1" x14ac:dyDescent="0.2">
      <c r="A3097" s="43"/>
      <c r="B3097" s="43"/>
      <c r="C3097" s="43"/>
    </row>
    <row r="3098" spans="1:3" s="88" customFormat="1" x14ac:dyDescent="0.2">
      <c r="A3098" s="43"/>
      <c r="B3098" s="43"/>
      <c r="C3098" s="43"/>
    </row>
    <row r="3099" spans="1:3" s="88" customFormat="1" x14ac:dyDescent="0.2">
      <c r="A3099" s="43"/>
      <c r="B3099" s="43"/>
      <c r="C3099" s="43"/>
    </row>
    <row r="3100" spans="1:3" s="88" customFormat="1" x14ac:dyDescent="0.2">
      <c r="A3100" s="43"/>
      <c r="B3100" s="43"/>
      <c r="C3100" s="43"/>
    </row>
    <row r="3101" spans="1:3" s="88" customFormat="1" x14ac:dyDescent="0.2">
      <c r="A3101" s="43"/>
      <c r="B3101" s="43"/>
      <c r="C3101" s="43"/>
    </row>
    <row r="3102" spans="1:3" s="88" customFormat="1" x14ac:dyDescent="0.2">
      <c r="A3102" s="43"/>
      <c r="B3102" s="43"/>
      <c r="C3102" s="43"/>
    </row>
    <row r="3103" spans="1:3" s="88" customFormat="1" x14ac:dyDescent="0.2">
      <c r="A3103" s="43"/>
      <c r="B3103" s="43"/>
      <c r="C3103" s="43"/>
    </row>
    <row r="3104" spans="1:3" s="88" customFormat="1" x14ac:dyDescent="0.2">
      <c r="A3104" s="43"/>
      <c r="B3104" s="43"/>
      <c r="C3104" s="43"/>
    </row>
    <row r="3105" spans="1:3" s="88" customFormat="1" x14ac:dyDescent="0.2">
      <c r="A3105" s="43"/>
      <c r="B3105" s="43"/>
      <c r="C3105" s="43"/>
    </row>
    <row r="3106" spans="1:3" s="88" customFormat="1" x14ac:dyDescent="0.2">
      <c r="A3106" s="43"/>
      <c r="B3106" s="43"/>
      <c r="C3106" s="43"/>
    </row>
    <row r="3107" spans="1:3" s="88" customFormat="1" x14ac:dyDescent="0.2">
      <c r="A3107" s="43"/>
      <c r="B3107" s="43"/>
      <c r="C3107" s="43"/>
    </row>
    <row r="3108" spans="1:3" s="88" customFormat="1" x14ac:dyDescent="0.2">
      <c r="A3108" s="43"/>
      <c r="B3108" s="43"/>
      <c r="C3108" s="43"/>
    </row>
    <row r="3109" spans="1:3" s="88" customFormat="1" x14ac:dyDescent="0.2">
      <c r="A3109" s="43"/>
      <c r="B3109" s="43"/>
      <c r="C3109" s="43"/>
    </row>
    <row r="3110" spans="1:3" s="88" customFormat="1" x14ac:dyDescent="0.2">
      <c r="A3110" s="43"/>
      <c r="B3110" s="43"/>
      <c r="C3110" s="43"/>
    </row>
    <row r="3111" spans="1:3" s="88" customFormat="1" x14ac:dyDescent="0.2">
      <c r="A3111" s="43"/>
      <c r="B3111" s="43"/>
      <c r="C3111" s="43"/>
    </row>
    <row r="3112" spans="1:3" s="88" customFormat="1" x14ac:dyDescent="0.2">
      <c r="A3112" s="43"/>
      <c r="B3112" s="43"/>
      <c r="C3112" s="43"/>
    </row>
    <row r="3113" spans="1:3" s="88" customFormat="1" x14ac:dyDescent="0.2">
      <c r="A3113" s="43"/>
      <c r="B3113" s="43"/>
      <c r="C3113" s="43"/>
    </row>
    <row r="3114" spans="1:3" s="88" customFormat="1" x14ac:dyDescent="0.2">
      <c r="A3114" s="43"/>
      <c r="B3114" s="43"/>
      <c r="C3114" s="43"/>
    </row>
    <row r="3115" spans="1:3" s="88" customFormat="1" x14ac:dyDescent="0.2">
      <c r="A3115" s="43"/>
      <c r="B3115" s="43"/>
      <c r="C3115" s="43"/>
    </row>
    <row r="3116" spans="1:3" s="88" customFormat="1" x14ac:dyDescent="0.2">
      <c r="A3116" s="43"/>
      <c r="B3116" s="43"/>
      <c r="C3116" s="43"/>
    </row>
    <row r="3117" spans="1:3" s="88" customFormat="1" x14ac:dyDescent="0.2">
      <c r="A3117" s="43"/>
      <c r="B3117" s="43"/>
      <c r="C3117" s="43"/>
    </row>
    <row r="3118" spans="1:3" s="88" customFormat="1" x14ac:dyDescent="0.2">
      <c r="A3118" s="43"/>
      <c r="B3118" s="43"/>
      <c r="C3118" s="43"/>
    </row>
    <row r="3119" spans="1:3" s="88" customFormat="1" x14ac:dyDescent="0.2">
      <c r="A3119" s="43"/>
      <c r="B3119" s="43"/>
      <c r="C3119" s="43"/>
    </row>
    <row r="3120" spans="1:3" s="88" customFormat="1" x14ac:dyDescent="0.2">
      <c r="A3120" s="43"/>
      <c r="B3120" s="43"/>
      <c r="C3120" s="43"/>
    </row>
    <row r="3121" spans="1:3" s="88" customFormat="1" x14ac:dyDescent="0.2">
      <c r="A3121" s="43"/>
      <c r="B3121" s="43"/>
      <c r="C3121" s="43"/>
    </row>
    <row r="3122" spans="1:3" s="88" customFormat="1" x14ac:dyDescent="0.2">
      <c r="A3122" s="43"/>
      <c r="B3122" s="43"/>
      <c r="C3122" s="43"/>
    </row>
    <row r="3123" spans="1:3" s="88" customFormat="1" x14ac:dyDescent="0.2">
      <c r="A3123" s="43"/>
      <c r="B3123" s="43"/>
      <c r="C3123" s="43"/>
    </row>
    <row r="3124" spans="1:3" s="88" customFormat="1" x14ac:dyDescent="0.2">
      <c r="A3124" s="43"/>
      <c r="B3124" s="43"/>
      <c r="C3124" s="43"/>
    </row>
    <row r="3125" spans="1:3" s="88" customFormat="1" x14ac:dyDescent="0.2">
      <c r="A3125" s="43"/>
      <c r="B3125" s="43"/>
      <c r="C3125" s="43"/>
    </row>
    <row r="3126" spans="1:3" s="88" customFormat="1" x14ac:dyDescent="0.2">
      <c r="A3126" s="43"/>
      <c r="B3126" s="43"/>
      <c r="C3126" s="43"/>
    </row>
    <row r="3127" spans="1:3" s="88" customFormat="1" x14ac:dyDescent="0.2">
      <c r="A3127" s="43"/>
      <c r="B3127" s="43"/>
      <c r="C3127" s="43"/>
    </row>
    <row r="3128" spans="1:3" s="88" customFormat="1" x14ac:dyDescent="0.2">
      <c r="A3128" s="43"/>
      <c r="B3128" s="43"/>
      <c r="C3128" s="43"/>
    </row>
    <row r="3129" spans="1:3" s="88" customFormat="1" x14ac:dyDescent="0.2">
      <c r="A3129" s="43"/>
      <c r="B3129" s="43"/>
      <c r="C3129" s="43"/>
    </row>
    <row r="3130" spans="1:3" s="88" customFormat="1" x14ac:dyDescent="0.2">
      <c r="A3130" s="43"/>
      <c r="B3130" s="43"/>
      <c r="C3130" s="43"/>
    </row>
    <row r="3131" spans="1:3" s="88" customFormat="1" x14ac:dyDescent="0.2">
      <c r="A3131" s="43"/>
      <c r="B3131" s="43"/>
      <c r="C3131" s="43"/>
    </row>
    <row r="3132" spans="1:3" s="88" customFormat="1" x14ac:dyDescent="0.2">
      <c r="A3132" s="43"/>
      <c r="B3132" s="43"/>
      <c r="C3132" s="43"/>
    </row>
    <row r="3133" spans="1:3" s="88" customFormat="1" x14ac:dyDescent="0.2">
      <c r="A3133" s="43"/>
      <c r="B3133" s="43"/>
      <c r="C3133" s="43"/>
    </row>
    <row r="3134" spans="1:3" s="88" customFormat="1" x14ac:dyDescent="0.2">
      <c r="A3134" s="43"/>
      <c r="B3134" s="43"/>
      <c r="C3134" s="43"/>
    </row>
    <row r="3135" spans="1:3" s="88" customFormat="1" x14ac:dyDescent="0.2">
      <c r="A3135" s="43"/>
      <c r="B3135" s="43"/>
      <c r="C3135" s="43"/>
    </row>
    <row r="3136" spans="1:3" s="88" customFormat="1" x14ac:dyDescent="0.2">
      <c r="A3136" s="43"/>
      <c r="B3136" s="43"/>
      <c r="C3136" s="43"/>
    </row>
    <row r="3137" spans="1:3" s="88" customFormat="1" x14ac:dyDescent="0.2">
      <c r="A3137" s="43"/>
      <c r="B3137" s="43"/>
      <c r="C3137" s="43"/>
    </row>
    <row r="3138" spans="1:3" s="88" customFormat="1" x14ac:dyDescent="0.2">
      <c r="A3138" s="43"/>
      <c r="B3138" s="43"/>
      <c r="C3138" s="43"/>
    </row>
    <row r="3139" spans="1:3" s="88" customFormat="1" x14ac:dyDescent="0.2">
      <c r="A3139" s="43"/>
      <c r="B3139" s="43"/>
      <c r="C3139" s="43"/>
    </row>
    <row r="3140" spans="1:3" s="88" customFormat="1" x14ac:dyDescent="0.2">
      <c r="A3140" s="43"/>
      <c r="B3140" s="43"/>
      <c r="C3140" s="43"/>
    </row>
    <row r="3141" spans="1:3" s="88" customFormat="1" x14ac:dyDescent="0.2">
      <c r="A3141" s="43"/>
      <c r="B3141" s="43"/>
      <c r="C3141" s="43"/>
    </row>
    <row r="3142" spans="1:3" s="88" customFormat="1" x14ac:dyDescent="0.2">
      <c r="A3142" s="43"/>
      <c r="B3142" s="43"/>
      <c r="C3142" s="43"/>
    </row>
    <row r="3143" spans="1:3" s="88" customFormat="1" x14ac:dyDescent="0.2">
      <c r="A3143" s="43"/>
      <c r="B3143" s="43"/>
      <c r="C3143" s="43"/>
    </row>
    <row r="3144" spans="1:3" s="88" customFormat="1" x14ac:dyDescent="0.2">
      <c r="A3144" s="43"/>
      <c r="B3144" s="43"/>
      <c r="C3144" s="43"/>
    </row>
    <row r="3145" spans="1:3" s="88" customFormat="1" x14ac:dyDescent="0.2">
      <c r="A3145" s="43"/>
      <c r="B3145" s="43"/>
      <c r="C3145" s="43"/>
    </row>
    <row r="3146" spans="1:3" s="88" customFormat="1" x14ac:dyDescent="0.2">
      <c r="A3146" s="43"/>
      <c r="B3146" s="43"/>
      <c r="C3146" s="43"/>
    </row>
    <row r="3147" spans="1:3" s="88" customFormat="1" x14ac:dyDescent="0.2">
      <c r="A3147" s="43"/>
      <c r="B3147" s="43"/>
      <c r="C3147" s="43"/>
    </row>
    <row r="3148" spans="1:3" s="88" customFormat="1" x14ac:dyDescent="0.2">
      <c r="A3148" s="43"/>
      <c r="B3148" s="43"/>
      <c r="C3148" s="43"/>
    </row>
    <row r="3149" spans="1:3" s="88" customFormat="1" x14ac:dyDescent="0.2">
      <c r="A3149" s="43"/>
      <c r="B3149" s="43"/>
      <c r="C3149" s="43"/>
    </row>
    <row r="3150" spans="1:3" s="88" customFormat="1" x14ac:dyDescent="0.2">
      <c r="A3150" s="43"/>
      <c r="B3150" s="43"/>
      <c r="C3150" s="43"/>
    </row>
    <row r="3151" spans="1:3" s="88" customFormat="1" x14ac:dyDescent="0.2">
      <c r="A3151" s="43"/>
      <c r="B3151" s="43"/>
      <c r="C3151" s="43"/>
    </row>
    <row r="3152" spans="1:3" s="88" customFormat="1" x14ac:dyDescent="0.2">
      <c r="A3152" s="43"/>
      <c r="B3152" s="43"/>
      <c r="C3152" s="43"/>
    </row>
    <row r="3153" spans="1:3" s="88" customFormat="1" x14ac:dyDescent="0.2">
      <c r="A3153" s="43"/>
      <c r="B3153" s="43"/>
      <c r="C3153" s="43"/>
    </row>
    <row r="3154" spans="1:3" s="88" customFormat="1" x14ac:dyDescent="0.2">
      <c r="A3154" s="43"/>
      <c r="B3154" s="43"/>
      <c r="C3154" s="43"/>
    </row>
    <row r="3155" spans="1:3" s="88" customFormat="1" x14ac:dyDescent="0.2">
      <c r="A3155" s="43"/>
      <c r="B3155" s="43"/>
      <c r="C3155" s="43"/>
    </row>
    <row r="3156" spans="1:3" s="88" customFormat="1" x14ac:dyDescent="0.2">
      <c r="A3156" s="43"/>
      <c r="B3156" s="43"/>
      <c r="C3156" s="43"/>
    </row>
    <row r="3157" spans="1:3" s="88" customFormat="1" x14ac:dyDescent="0.2">
      <c r="A3157" s="43"/>
      <c r="B3157" s="43"/>
      <c r="C3157" s="43"/>
    </row>
    <row r="3158" spans="1:3" s="88" customFormat="1" x14ac:dyDescent="0.2">
      <c r="A3158" s="43"/>
      <c r="B3158" s="43"/>
      <c r="C3158" s="43"/>
    </row>
    <row r="3159" spans="1:3" s="88" customFormat="1" x14ac:dyDescent="0.2">
      <c r="A3159" s="43"/>
      <c r="B3159" s="43"/>
      <c r="C3159" s="43"/>
    </row>
    <row r="3160" spans="1:3" s="88" customFormat="1" x14ac:dyDescent="0.2">
      <c r="A3160" s="43"/>
      <c r="B3160" s="43"/>
      <c r="C3160" s="43"/>
    </row>
    <row r="3161" spans="1:3" s="88" customFormat="1" x14ac:dyDescent="0.2">
      <c r="A3161" s="43"/>
      <c r="B3161" s="43"/>
      <c r="C3161" s="43"/>
    </row>
    <row r="3162" spans="1:3" s="88" customFormat="1" x14ac:dyDescent="0.2">
      <c r="A3162" s="43"/>
      <c r="B3162" s="43"/>
      <c r="C3162" s="43"/>
    </row>
    <row r="3163" spans="1:3" s="88" customFormat="1" x14ac:dyDescent="0.2">
      <c r="A3163" s="43"/>
      <c r="B3163" s="43"/>
      <c r="C3163" s="43"/>
    </row>
    <row r="3164" spans="1:3" s="88" customFormat="1" x14ac:dyDescent="0.2">
      <c r="A3164" s="43"/>
      <c r="B3164" s="43"/>
      <c r="C3164" s="43"/>
    </row>
    <row r="3165" spans="1:3" s="88" customFormat="1" x14ac:dyDescent="0.2">
      <c r="A3165" s="43"/>
      <c r="B3165" s="43"/>
      <c r="C3165" s="43"/>
    </row>
    <row r="3166" spans="1:3" s="88" customFormat="1" x14ac:dyDescent="0.2">
      <c r="A3166" s="43"/>
      <c r="B3166" s="43"/>
      <c r="C3166" s="43"/>
    </row>
    <row r="3167" spans="1:3" s="88" customFormat="1" x14ac:dyDescent="0.2">
      <c r="A3167" s="43"/>
      <c r="B3167" s="43"/>
      <c r="C3167" s="43"/>
    </row>
    <row r="3168" spans="1:3" s="88" customFormat="1" x14ac:dyDescent="0.2">
      <c r="A3168" s="43"/>
      <c r="B3168" s="43"/>
      <c r="C3168" s="43"/>
    </row>
    <row r="3169" spans="1:3" s="88" customFormat="1" x14ac:dyDescent="0.2">
      <c r="A3169" s="43"/>
      <c r="B3169" s="43"/>
      <c r="C3169" s="43"/>
    </row>
    <row r="3170" spans="1:3" s="88" customFormat="1" x14ac:dyDescent="0.2">
      <c r="A3170" s="43"/>
      <c r="B3170" s="43"/>
      <c r="C3170" s="43"/>
    </row>
    <row r="3171" spans="1:3" s="88" customFormat="1" x14ac:dyDescent="0.2">
      <c r="A3171" s="43"/>
      <c r="B3171" s="43"/>
      <c r="C3171" s="43"/>
    </row>
    <row r="3172" spans="1:3" s="88" customFormat="1" x14ac:dyDescent="0.2">
      <c r="A3172" s="43"/>
      <c r="B3172" s="43"/>
      <c r="C3172" s="43"/>
    </row>
    <row r="3173" spans="1:3" s="88" customFormat="1" x14ac:dyDescent="0.2">
      <c r="A3173" s="43"/>
      <c r="B3173" s="43"/>
      <c r="C3173" s="43"/>
    </row>
    <row r="3174" spans="1:3" s="88" customFormat="1" x14ac:dyDescent="0.2">
      <c r="A3174" s="43"/>
      <c r="B3174" s="43"/>
      <c r="C3174" s="43"/>
    </row>
    <row r="3175" spans="1:3" s="88" customFormat="1" x14ac:dyDescent="0.2">
      <c r="A3175" s="43"/>
      <c r="B3175" s="43"/>
      <c r="C3175" s="43"/>
    </row>
    <row r="3176" spans="1:3" s="88" customFormat="1" x14ac:dyDescent="0.2">
      <c r="A3176" s="43"/>
      <c r="B3176" s="43"/>
      <c r="C3176" s="43"/>
    </row>
    <row r="3177" spans="1:3" s="88" customFormat="1" x14ac:dyDescent="0.2">
      <c r="A3177" s="43"/>
      <c r="B3177" s="43"/>
      <c r="C3177" s="43"/>
    </row>
    <row r="3178" spans="1:3" s="88" customFormat="1" x14ac:dyDescent="0.2">
      <c r="A3178" s="43"/>
      <c r="B3178" s="43"/>
      <c r="C3178" s="43"/>
    </row>
    <row r="3179" spans="1:3" s="88" customFormat="1" x14ac:dyDescent="0.2">
      <c r="A3179" s="43"/>
      <c r="B3179" s="43"/>
      <c r="C3179" s="43"/>
    </row>
    <row r="3180" spans="1:3" s="88" customFormat="1" x14ac:dyDescent="0.2">
      <c r="A3180" s="43"/>
      <c r="B3180" s="43"/>
      <c r="C3180" s="43"/>
    </row>
    <row r="3181" spans="1:3" s="88" customFormat="1" x14ac:dyDescent="0.2">
      <c r="A3181" s="43"/>
      <c r="B3181" s="43"/>
      <c r="C3181" s="43"/>
    </row>
    <row r="3182" spans="1:3" s="88" customFormat="1" x14ac:dyDescent="0.2">
      <c r="A3182" s="43"/>
      <c r="B3182" s="43"/>
      <c r="C3182" s="43"/>
    </row>
    <row r="3183" spans="1:3" s="88" customFormat="1" x14ac:dyDescent="0.2">
      <c r="A3183" s="43"/>
      <c r="B3183" s="43"/>
      <c r="C3183" s="43"/>
    </row>
    <row r="3184" spans="1:3" s="88" customFormat="1" x14ac:dyDescent="0.2">
      <c r="A3184" s="43"/>
      <c r="B3184" s="43"/>
      <c r="C3184" s="43"/>
    </row>
    <row r="3185" spans="1:3" s="88" customFormat="1" x14ac:dyDescent="0.2">
      <c r="A3185" s="43"/>
      <c r="B3185" s="43"/>
      <c r="C3185" s="43"/>
    </row>
    <row r="3186" spans="1:3" s="88" customFormat="1" x14ac:dyDescent="0.2">
      <c r="A3186" s="43"/>
      <c r="B3186" s="43"/>
      <c r="C3186" s="43"/>
    </row>
    <row r="3187" spans="1:3" s="88" customFormat="1" x14ac:dyDescent="0.2">
      <c r="A3187" s="43"/>
      <c r="B3187" s="43"/>
      <c r="C3187" s="43"/>
    </row>
    <row r="3188" spans="1:3" s="88" customFormat="1" x14ac:dyDescent="0.2">
      <c r="A3188" s="43"/>
      <c r="B3188" s="43"/>
      <c r="C3188" s="43"/>
    </row>
    <row r="3189" spans="1:3" s="88" customFormat="1" x14ac:dyDescent="0.2">
      <c r="A3189" s="43"/>
      <c r="B3189" s="43"/>
      <c r="C3189" s="43"/>
    </row>
    <row r="3190" spans="1:3" s="88" customFormat="1" x14ac:dyDescent="0.2">
      <c r="A3190" s="43"/>
      <c r="B3190" s="43"/>
      <c r="C3190" s="43"/>
    </row>
    <row r="3191" spans="1:3" s="88" customFormat="1" x14ac:dyDescent="0.2">
      <c r="A3191" s="43"/>
      <c r="B3191" s="43"/>
      <c r="C3191" s="43"/>
    </row>
    <row r="3192" spans="1:3" s="88" customFormat="1" x14ac:dyDescent="0.2">
      <c r="A3192" s="43"/>
      <c r="B3192" s="43"/>
      <c r="C3192" s="43"/>
    </row>
    <row r="3193" spans="1:3" s="88" customFormat="1" x14ac:dyDescent="0.2">
      <c r="A3193" s="43"/>
      <c r="B3193" s="43"/>
      <c r="C3193" s="43"/>
    </row>
    <row r="3194" spans="1:3" s="88" customFormat="1" x14ac:dyDescent="0.2">
      <c r="A3194" s="43"/>
      <c r="B3194" s="43"/>
      <c r="C3194" s="43"/>
    </row>
    <row r="3195" spans="1:3" s="88" customFormat="1" x14ac:dyDescent="0.2">
      <c r="A3195" s="43"/>
      <c r="B3195" s="43"/>
      <c r="C3195" s="43"/>
    </row>
    <row r="3196" spans="1:3" s="88" customFormat="1" x14ac:dyDescent="0.2">
      <c r="A3196" s="43"/>
      <c r="B3196" s="43"/>
      <c r="C3196" s="43"/>
    </row>
    <row r="3197" spans="1:3" s="88" customFormat="1" x14ac:dyDescent="0.2">
      <c r="A3197" s="43"/>
      <c r="B3197" s="43"/>
      <c r="C3197" s="43"/>
    </row>
    <row r="3198" spans="1:3" s="88" customFormat="1" x14ac:dyDescent="0.2">
      <c r="A3198" s="43"/>
      <c r="B3198" s="43"/>
      <c r="C3198" s="43"/>
    </row>
    <row r="3199" spans="1:3" s="88" customFormat="1" x14ac:dyDescent="0.2">
      <c r="A3199" s="43"/>
      <c r="B3199" s="43"/>
      <c r="C3199" s="43"/>
    </row>
    <row r="3200" spans="1:3" s="88" customFormat="1" x14ac:dyDescent="0.2">
      <c r="A3200" s="43"/>
      <c r="B3200" s="43"/>
      <c r="C3200" s="43"/>
    </row>
    <row r="3201" spans="1:3" s="88" customFormat="1" x14ac:dyDescent="0.2">
      <c r="A3201" s="43"/>
      <c r="B3201" s="43"/>
      <c r="C3201" s="43"/>
    </row>
    <row r="3202" spans="1:3" s="88" customFormat="1" x14ac:dyDescent="0.2">
      <c r="A3202" s="43"/>
      <c r="B3202" s="43"/>
      <c r="C3202" s="43"/>
    </row>
    <row r="3203" spans="1:3" s="88" customFormat="1" x14ac:dyDescent="0.2">
      <c r="A3203" s="43"/>
      <c r="B3203" s="43"/>
      <c r="C3203" s="43"/>
    </row>
    <row r="3204" spans="1:3" s="88" customFormat="1" x14ac:dyDescent="0.2">
      <c r="A3204" s="43"/>
      <c r="B3204" s="43"/>
      <c r="C3204" s="43"/>
    </row>
    <row r="3205" spans="1:3" s="88" customFormat="1" x14ac:dyDescent="0.2">
      <c r="A3205" s="43"/>
      <c r="B3205" s="43"/>
      <c r="C3205" s="43"/>
    </row>
    <row r="3206" spans="1:3" s="88" customFormat="1" x14ac:dyDescent="0.2">
      <c r="A3206" s="43"/>
      <c r="B3206" s="43"/>
      <c r="C3206" s="43"/>
    </row>
    <row r="3207" spans="1:3" s="88" customFormat="1" x14ac:dyDescent="0.2">
      <c r="A3207" s="43"/>
      <c r="B3207" s="43"/>
      <c r="C3207" s="43"/>
    </row>
    <row r="3208" spans="1:3" s="88" customFormat="1" x14ac:dyDescent="0.2">
      <c r="A3208" s="43"/>
      <c r="B3208" s="43"/>
      <c r="C3208" s="43"/>
    </row>
    <row r="3209" spans="1:3" s="88" customFormat="1" x14ac:dyDescent="0.2">
      <c r="A3209" s="43"/>
      <c r="B3209" s="43"/>
      <c r="C3209" s="43"/>
    </row>
    <row r="3210" spans="1:3" s="88" customFormat="1" x14ac:dyDescent="0.2">
      <c r="A3210" s="43"/>
      <c r="B3210" s="43"/>
      <c r="C3210" s="43"/>
    </row>
    <row r="3211" spans="1:3" s="88" customFormat="1" x14ac:dyDescent="0.2">
      <c r="A3211" s="43"/>
      <c r="B3211" s="43"/>
      <c r="C3211" s="43"/>
    </row>
    <row r="3212" spans="1:3" s="88" customFormat="1" x14ac:dyDescent="0.2">
      <c r="A3212" s="43"/>
      <c r="B3212" s="43"/>
      <c r="C3212" s="43"/>
    </row>
    <row r="3213" spans="1:3" s="88" customFormat="1" x14ac:dyDescent="0.2">
      <c r="A3213" s="43"/>
      <c r="B3213" s="43"/>
      <c r="C3213" s="43"/>
    </row>
    <row r="3214" spans="1:3" s="88" customFormat="1" x14ac:dyDescent="0.2">
      <c r="A3214" s="43"/>
      <c r="B3214" s="43"/>
      <c r="C3214" s="43"/>
    </row>
    <row r="3215" spans="1:3" s="88" customFormat="1" x14ac:dyDescent="0.2">
      <c r="A3215" s="43"/>
      <c r="B3215" s="43"/>
      <c r="C3215" s="43"/>
    </row>
    <row r="3216" spans="1:3" s="88" customFormat="1" x14ac:dyDescent="0.2">
      <c r="A3216" s="43"/>
      <c r="B3216" s="43"/>
      <c r="C3216" s="43"/>
    </row>
    <row r="3217" spans="1:3" s="88" customFormat="1" x14ac:dyDescent="0.2">
      <c r="A3217" s="43"/>
      <c r="B3217" s="43"/>
      <c r="C3217" s="43"/>
    </row>
    <row r="3218" spans="1:3" s="88" customFormat="1" x14ac:dyDescent="0.2">
      <c r="A3218" s="43"/>
      <c r="B3218" s="43"/>
      <c r="C3218" s="43"/>
    </row>
    <row r="3219" spans="1:3" s="88" customFormat="1" x14ac:dyDescent="0.2">
      <c r="A3219" s="43"/>
      <c r="B3219" s="43"/>
      <c r="C3219" s="43"/>
    </row>
    <row r="3220" spans="1:3" s="88" customFormat="1" x14ac:dyDescent="0.2">
      <c r="A3220" s="43"/>
      <c r="B3220" s="43"/>
      <c r="C3220" s="43"/>
    </row>
    <row r="3221" spans="1:3" s="88" customFormat="1" x14ac:dyDescent="0.2">
      <c r="A3221" s="43"/>
      <c r="B3221" s="43"/>
      <c r="C3221" s="43"/>
    </row>
    <row r="3222" spans="1:3" s="88" customFormat="1" x14ac:dyDescent="0.2">
      <c r="A3222" s="43"/>
      <c r="B3222" s="43"/>
      <c r="C3222" s="43"/>
    </row>
    <row r="3223" spans="1:3" s="88" customFormat="1" x14ac:dyDescent="0.2">
      <c r="A3223" s="43"/>
      <c r="B3223" s="43"/>
      <c r="C3223" s="43"/>
    </row>
    <row r="3224" spans="1:3" s="88" customFormat="1" x14ac:dyDescent="0.2">
      <c r="A3224" s="43"/>
      <c r="B3224" s="43"/>
      <c r="C3224" s="43"/>
    </row>
    <row r="3225" spans="1:3" s="88" customFormat="1" x14ac:dyDescent="0.2">
      <c r="A3225" s="43"/>
      <c r="B3225" s="43"/>
      <c r="C3225" s="43"/>
    </row>
    <row r="3226" spans="1:3" s="88" customFormat="1" x14ac:dyDescent="0.2">
      <c r="A3226" s="43"/>
      <c r="B3226" s="43"/>
      <c r="C3226" s="43"/>
    </row>
    <row r="3227" spans="1:3" s="88" customFormat="1" x14ac:dyDescent="0.2">
      <c r="A3227" s="43"/>
      <c r="B3227" s="43"/>
      <c r="C3227" s="43"/>
    </row>
    <row r="3228" spans="1:3" s="88" customFormat="1" x14ac:dyDescent="0.2">
      <c r="A3228" s="43"/>
      <c r="B3228" s="43"/>
      <c r="C3228" s="43"/>
    </row>
    <row r="3229" spans="1:3" s="88" customFormat="1" x14ac:dyDescent="0.2">
      <c r="A3229" s="43"/>
      <c r="B3229" s="43"/>
      <c r="C3229" s="43"/>
    </row>
    <row r="3230" spans="1:3" s="88" customFormat="1" x14ac:dyDescent="0.2">
      <c r="A3230" s="43"/>
      <c r="B3230" s="43"/>
      <c r="C3230" s="43"/>
    </row>
    <row r="3231" spans="1:3" s="88" customFormat="1" x14ac:dyDescent="0.2">
      <c r="A3231" s="43"/>
      <c r="B3231" s="43"/>
      <c r="C3231" s="43"/>
    </row>
    <row r="3232" spans="1:3" s="88" customFormat="1" x14ac:dyDescent="0.2">
      <c r="A3232" s="43"/>
      <c r="B3232" s="43"/>
      <c r="C3232" s="43"/>
    </row>
    <row r="3233" spans="1:3" s="88" customFormat="1" x14ac:dyDescent="0.2">
      <c r="A3233" s="43"/>
      <c r="B3233" s="43"/>
      <c r="C3233" s="43"/>
    </row>
    <row r="3234" spans="1:3" s="88" customFormat="1" x14ac:dyDescent="0.2">
      <c r="A3234" s="43"/>
      <c r="B3234" s="43"/>
      <c r="C3234" s="43"/>
    </row>
    <row r="3235" spans="1:3" s="88" customFormat="1" x14ac:dyDescent="0.2">
      <c r="A3235" s="43"/>
      <c r="B3235" s="43"/>
      <c r="C3235" s="43"/>
    </row>
    <row r="3236" spans="1:3" s="88" customFormat="1" x14ac:dyDescent="0.2">
      <c r="A3236" s="43"/>
      <c r="B3236" s="43"/>
      <c r="C3236" s="43"/>
    </row>
    <row r="3237" spans="1:3" s="88" customFormat="1" x14ac:dyDescent="0.2">
      <c r="A3237" s="43"/>
      <c r="B3237" s="43"/>
      <c r="C3237" s="43"/>
    </row>
    <row r="3238" spans="1:3" s="88" customFormat="1" x14ac:dyDescent="0.2">
      <c r="A3238" s="43"/>
      <c r="B3238" s="43"/>
      <c r="C3238" s="43"/>
    </row>
    <row r="3239" spans="1:3" s="88" customFormat="1" x14ac:dyDescent="0.2">
      <c r="A3239" s="43"/>
      <c r="B3239" s="43"/>
      <c r="C3239" s="43"/>
    </row>
    <row r="3240" spans="1:3" s="88" customFormat="1" x14ac:dyDescent="0.2">
      <c r="A3240" s="43"/>
      <c r="B3240" s="43"/>
      <c r="C3240" s="43"/>
    </row>
    <row r="3241" spans="1:3" s="88" customFormat="1" x14ac:dyDescent="0.2">
      <c r="A3241" s="43"/>
      <c r="B3241" s="43"/>
      <c r="C3241" s="43"/>
    </row>
    <row r="3242" spans="1:3" s="88" customFormat="1" x14ac:dyDescent="0.2">
      <c r="A3242" s="43"/>
      <c r="B3242" s="43"/>
      <c r="C3242" s="43"/>
    </row>
    <row r="3243" spans="1:3" s="88" customFormat="1" x14ac:dyDescent="0.2">
      <c r="A3243" s="43"/>
      <c r="B3243" s="43"/>
      <c r="C3243" s="43"/>
    </row>
    <row r="3244" spans="1:3" s="88" customFormat="1" x14ac:dyDescent="0.2">
      <c r="A3244" s="43"/>
      <c r="B3244" s="43"/>
      <c r="C3244" s="43"/>
    </row>
    <row r="3245" spans="1:3" s="88" customFormat="1" x14ac:dyDescent="0.2">
      <c r="A3245" s="43"/>
      <c r="B3245" s="43"/>
      <c r="C3245" s="43"/>
    </row>
    <row r="3246" spans="1:3" s="88" customFormat="1" x14ac:dyDescent="0.2">
      <c r="A3246" s="43"/>
      <c r="B3246" s="43"/>
      <c r="C3246" s="43"/>
    </row>
    <row r="3247" spans="1:3" s="88" customFormat="1" x14ac:dyDescent="0.2">
      <c r="A3247" s="43"/>
      <c r="B3247" s="43"/>
      <c r="C3247" s="43"/>
    </row>
    <row r="3248" spans="1:3" s="88" customFormat="1" x14ac:dyDescent="0.2">
      <c r="A3248" s="43"/>
      <c r="B3248" s="43"/>
      <c r="C3248" s="43"/>
    </row>
    <row r="3249" spans="1:3" s="88" customFormat="1" x14ac:dyDescent="0.2">
      <c r="A3249" s="43"/>
      <c r="B3249" s="43"/>
      <c r="C3249" s="43"/>
    </row>
    <row r="3250" spans="1:3" s="88" customFormat="1" x14ac:dyDescent="0.2">
      <c r="A3250" s="43"/>
      <c r="B3250" s="43"/>
      <c r="C3250" s="43"/>
    </row>
    <row r="3251" spans="1:3" s="88" customFormat="1" x14ac:dyDescent="0.2">
      <c r="A3251" s="43"/>
      <c r="B3251" s="43"/>
      <c r="C3251" s="43"/>
    </row>
    <row r="3252" spans="1:3" s="88" customFormat="1" x14ac:dyDescent="0.2">
      <c r="A3252" s="43"/>
      <c r="B3252" s="43"/>
      <c r="C3252" s="43"/>
    </row>
    <row r="3253" spans="1:3" s="88" customFormat="1" x14ac:dyDescent="0.2">
      <c r="A3253" s="43"/>
      <c r="B3253" s="43"/>
      <c r="C3253" s="43"/>
    </row>
    <row r="3254" spans="1:3" s="88" customFormat="1" x14ac:dyDescent="0.2">
      <c r="A3254" s="43"/>
      <c r="B3254" s="43"/>
      <c r="C3254" s="43"/>
    </row>
    <row r="3255" spans="1:3" s="88" customFormat="1" x14ac:dyDescent="0.2">
      <c r="A3255" s="43"/>
      <c r="B3255" s="43"/>
      <c r="C3255" s="43"/>
    </row>
    <row r="3256" spans="1:3" s="88" customFormat="1" x14ac:dyDescent="0.2">
      <c r="A3256" s="43"/>
      <c r="B3256" s="43"/>
      <c r="C3256" s="43"/>
    </row>
    <row r="3257" spans="1:3" s="88" customFormat="1" x14ac:dyDescent="0.2">
      <c r="A3257" s="43"/>
      <c r="B3257" s="43"/>
      <c r="C3257" s="43"/>
    </row>
    <row r="3258" spans="1:3" s="88" customFormat="1" x14ac:dyDescent="0.2">
      <c r="A3258" s="43"/>
      <c r="B3258" s="43"/>
      <c r="C3258" s="43"/>
    </row>
    <row r="3259" spans="1:3" s="88" customFormat="1" x14ac:dyDescent="0.2">
      <c r="A3259" s="43"/>
      <c r="B3259" s="43"/>
      <c r="C3259" s="43"/>
    </row>
    <row r="3260" spans="1:3" s="88" customFormat="1" x14ac:dyDescent="0.2">
      <c r="A3260" s="43"/>
      <c r="B3260" s="43"/>
      <c r="C3260" s="43"/>
    </row>
    <row r="3261" spans="1:3" s="88" customFormat="1" x14ac:dyDescent="0.2">
      <c r="A3261" s="43"/>
      <c r="B3261" s="43"/>
      <c r="C3261" s="43"/>
    </row>
    <row r="3262" spans="1:3" s="88" customFormat="1" x14ac:dyDescent="0.2">
      <c r="A3262" s="43"/>
      <c r="B3262" s="43"/>
      <c r="C3262" s="43"/>
    </row>
    <row r="3263" spans="1:3" s="88" customFormat="1" x14ac:dyDescent="0.2">
      <c r="A3263" s="43"/>
      <c r="B3263" s="43"/>
      <c r="C3263" s="43"/>
    </row>
    <row r="3264" spans="1:3" s="88" customFormat="1" x14ac:dyDescent="0.2">
      <c r="A3264" s="43"/>
      <c r="B3264" s="43"/>
      <c r="C3264" s="43"/>
    </row>
    <row r="3265" spans="1:3" s="88" customFormat="1" x14ac:dyDescent="0.2">
      <c r="A3265" s="43"/>
      <c r="B3265" s="43"/>
      <c r="C3265" s="43"/>
    </row>
    <row r="3266" spans="1:3" s="88" customFormat="1" x14ac:dyDescent="0.2">
      <c r="A3266" s="43"/>
      <c r="B3266" s="43"/>
      <c r="C3266" s="43"/>
    </row>
    <row r="3267" spans="1:3" s="88" customFormat="1" x14ac:dyDescent="0.2">
      <c r="A3267" s="43"/>
      <c r="B3267" s="43"/>
      <c r="C3267" s="43"/>
    </row>
    <row r="3268" spans="1:3" s="88" customFormat="1" x14ac:dyDescent="0.2">
      <c r="A3268" s="43"/>
      <c r="B3268" s="43"/>
      <c r="C3268" s="43"/>
    </row>
    <row r="3269" spans="1:3" s="88" customFormat="1" x14ac:dyDescent="0.2">
      <c r="A3269" s="43"/>
      <c r="B3269" s="43"/>
      <c r="C3269" s="43"/>
    </row>
    <row r="3270" spans="1:3" s="88" customFormat="1" x14ac:dyDescent="0.2">
      <c r="A3270" s="43"/>
      <c r="B3270" s="43"/>
      <c r="C3270" s="43"/>
    </row>
    <row r="3271" spans="1:3" s="88" customFormat="1" x14ac:dyDescent="0.2">
      <c r="A3271" s="43"/>
      <c r="B3271" s="43"/>
      <c r="C3271" s="43"/>
    </row>
    <row r="3272" spans="1:3" s="88" customFormat="1" x14ac:dyDescent="0.2">
      <c r="A3272" s="43"/>
      <c r="B3272" s="43"/>
      <c r="C3272" s="43"/>
    </row>
    <row r="3273" spans="1:3" s="88" customFormat="1" x14ac:dyDescent="0.2">
      <c r="A3273" s="43"/>
      <c r="B3273" s="43"/>
      <c r="C3273" s="43"/>
    </row>
    <row r="3274" spans="1:3" s="88" customFormat="1" x14ac:dyDescent="0.2">
      <c r="A3274" s="43"/>
      <c r="B3274" s="43"/>
      <c r="C3274" s="43"/>
    </row>
    <row r="3275" spans="1:3" s="88" customFormat="1" x14ac:dyDescent="0.2">
      <c r="A3275" s="43"/>
      <c r="B3275" s="43"/>
      <c r="C3275" s="43"/>
    </row>
    <row r="3276" spans="1:3" s="88" customFormat="1" x14ac:dyDescent="0.2">
      <c r="A3276" s="43"/>
      <c r="B3276" s="43"/>
      <c r="C3276" s="43"/>
    </row>
    <row r="3277" spans="1:3" s="88" customFormat="1" x14ac:dyDescent="0.2">
      <c r="A3277" s="43"/>
      <c r="B3277" s="43"/>
      <c r="C3277" s="43"/>
    </row>
    <row r="3278" spans="1:3" s="88" customFormat="1" x14ac:dyDescent="0.2">
      <c r="A3278" s="43"/>
      <c r="B3278" s="43"/>
      <c r="C3278" s="43"/>
    </row>
    <row r="3279" spans="1:3" s="88" customFormat="1" x14ac:dyDescent="0.2">
      <c r="A3279" s="43"/>
      <c r="B3279" s="43"/>
      <c r="C3279" s="43"/>
    </row>
    <row r="3280" spans="1:3" s="88" customFormat="1" x14ac:dyDescent="0.2">
      <c r="A3280" s="43"/>
      <c r="B3280" s="43"/>
      <c r="C3280" s="43"/>
    </row>
    <row r="3281" spans="1:3" s="88" customFormat="1" x14ac:dyDescent="0.2">
      <c r="A3281" s="43"/>
      <c r="B3281" s="43"/>
      <c r="C3281" s="43"/>
    </row>
    <row r="3282" spans="1:3" s="88" customFormat="1" x14ac:dyDescent="0.2">
      <c r="A3282" s="43"/>
      <c r="B3282" s="43"/>
      <c r="C3282" s="43"/>
    </row>
    <row r="3283" spans="1:3" s="88" customFormat="1" x14ac:dyDescent="0.2">
      <c r="A3283" s="43"/>
      <c r="B3283" s="43"/>
      <c r="C3283" s="43"/>
    </row>
    <row r="3284" spans="1:3" s="88" customFormat="1" x14ac:dyDescent="0.2">
      <c r="A3284" s="43"/>
      <c r="B3284" s="43"/>
      <c r="C3284" s="43"/>
    </row>
    <row r="3285" spans="1:3" s="88" customFormat="1" x14ac:dyDescent="0.2">
      <c r="A3285" s="43"/>
      <c r="B3285" s="43"/>
      <c r="C3285" s="43"/>
    </row>
    <row r="3286" spans="1:3" s="88" customFormat="1" x14ac:dyDescent="0.2">
      <c r="A3286" s="43"/>
      <c r="B3286" s="43"/>
      <c r="C3286" s="43"/>
    </row>
    <row r="3287" spans="1:3" s="88" customFormat="1" x14ac:dyDescent="0.2">
      <c r="A3287" s="43"/>
      <c r="B3287" s="43"/>
      <c r="C3287" s="43"/>
    </row>
    <row r="3288" spans="1:3" s="88" customFormat="1" x14ac:dyDescent="0.2">
      <c r="A3288" s="43"/>
      <c r="B3288" s="43"/>
      <c r="C3288" s="43"/>
    </row>
    <row r="3289" spans="1:3" s="88" customFormat="1" x14ac:dyDescent="0.2">
      <c r="A3289" s="43"/>
      <c r="B3289" s="43"/>
      <c r="C3289" s="43"/>
    </row>
    <row r="3290" spans="1:3" s="88" customFormat="1" x14ac:dyDescent="0.2">
      <c r="A3290" s="43"/>
      <c r="B3290" s="43"/>
      <c r="C3290" s="43"/>
    </row>
    <row r="3291" spans="1:3" s="88" customFormat="1" x14ac:dyDescent="0.2">
      <c r="A3291" s="43"/>
      <c r="B3291" s="43"/>
      <c r="C3291" s="43"/>
    </row>
    <row r="3292" spans="1:3" s="88" customFormat="1" x14ac:dyDescent="0.2">
      <c r="A3292" s="43"/>
      <c r="B3292" s="43"/>
      <c r="C3292" s="43"/>
    </row>
    <row r="3293" spans="1:3" s="88" customFormat="1" x14ac:dyDescent="0.2">
      <c r="A3293" s="43"/>
      <c r="B3293" s="43"/>
      <c r="C3293" s="43"/>
    </row>
    <row r="3294" spans="1:3" s="88" customFormat="1" x14ac:dyDescent="0.2">
      <c r="A3294" s="43"/>
      <c r="B3294" s="43"/>
      <c r="C3294" s="43"/>
    </row>
    <row r="3295" spans="1:3" s="88" customFormat="1" x14ac:dyDescent="0.2">
      <c r="A3295" s="43"/>
      <c r="B3295" s="43"/>
      <c r="C3295" s="43"/>
    </row>
    <row r="3296" spans="1:3" s="88" customFormat="1" x14ac:dyDescent="0.2">
      <c r="A3296" s="43"/>
      <c r="B3296" s="43"/>
      <c r="C3296" s="43"/>
    </row>
    <row r="3297" spans="1:3" s="88" customFormat="1" x14ac:dyDescent="0.2">
      <c r="A3297" s="43"/>
      <c r="B3297" s="43"/>
      <c r="C3297" s="43"/>
    </row>
    <row r="3298" spans="1:3" s="88" customFormat="1" x14ac:dyDescent="0.2">
      <c r="A3298" s="43"/>
      <c r="B3298" s="43"/>
      <c r="C3298" s="43"/>
    </row>
    <row r="3299" spans="1:3" s="88" customFormat="1" x14ac:dyDescent="0.2">
      <c r="A3299" s="43"/>
      <c r="B3299" s="43"/>
      <c r="C3299" s="43"/>
    </row>
    <row r="3300" spans="1:3" s="88" customFormat="1" x14ac:dyDescent="0.2">
      <c r="A3300" s="43"/>
      <c r="B3300" s="43"/>
      <c r="C3300" s="43"/>
    </row>
    <row r="3301" spans="1:3" s="88" customFormat="1" x14ac:dyDescent="0.2">
      <c r="A3301" s="43"/>
      <c r="B3301" s="43"/>
      <c r="C3301" s="43"/>
    </row>
    <row r="3302" spans="1:3" s="88" customFormat="1" x14ac:dyDescent="0.2">
      <c r="A3302" s="43"/>
      <c r="B3302" s="43"/>
      <c r="C3302" s="43"/>
    </row>
    <row r="3303" spans="1:3" s="88" customFormat="1" x14ac:dyDescent="0.2">
      <c r="A3303" s="43"/>
      <c r="B3303" s="43"/>
      <c r="C3303" s="43"/>
    </row>
    <row r="3304" spans="1:3" s="88" customFormat="1" x14ac:dyDescent="0.2">
      <c r="A3304" s="43"/>
      <c r="B3304" s="43"/>
      <c r="C3304" s="43"/>
    </row>
    <row r="3305" spans="1:3" s="88" customFormat="1" x14ac:dyDescent="0.2">
      <c r="A3305" s="43"/>
      <c r="B3305" s="43"/>
      <c r="C3305" s="43"/>
    </row>
    <row r="3306" spans="1:3" s="88" customFormat="1" x14ac:dyDescent="0.2">
      <c r="A3306" s="43"/>
      <c r="B3306" s="43"/>
      <c r="C3306" s="43"/>
    </row>
    <row r="3307" spans="1:3" s="88" customFormat="1" x14ac:dyDescent="0.2">
      <c r="A3307" s="43"/>
      <c r="B3307" s="43"/>
      <c r="C3307" s="43"/>
    </row>
    <row r="3308" spans="1:3" s="88" customFormat="1" x14ac:dyDescent="0.2">
      <c r="A3308" s="43"/>
      <c r="B3308" s="43"/>
      <c r="C3308" s="43"/>
    </row>
    <row r="3309" spans="1:3" s="88" customFormat="1" x14ac:dyDescent="0.2">
      <c r="A3309" s="43"/>
      <c r="B3309" s="43"/>
      <c r="C3309" s="43"/>
    </row>
    <row r="3310" spans="1:3" s="88" customFormat="1" x14ac:dyDescent="0.2">
      <c r="A3310" s="43"/>
      <c r="B3310" s="43"/>
      <c r="C3310" s="43"/>
    </row>
    <row r="3311" spans="1:3" s="88" customFormat="1" x14ac:dyDescent="0.2">
      <c r="A3311" s="43"/>
      <c r="B3311" s="43"/>
      <c r="C3311" s="43"/>
    </row>
    <row r="3312" spans="1:3" s="88" customFormat="1" x14ac:dyDescent="0.2">
      <c r="A3312" s="43"/>
      <c r="B3312" s="43"/>
      <c r="C3312" s="43"/>
    </row>
    <row r="3313" spans="1:3" s="88" customFormat="1" x14ac:dyDescent="0.2">
      <c r="A3313" s="43"/>
      <c r="B3313" s="43"/>
      <c r="C3313" s="43"/>
    </row>
    <row r="3314" spans="1:3" s="88" customFormat="1" x14ac:dyDescent="0.2">
      <c r="A3314" s="43"/>
      <c r="B3314" s="43"/>
      <c r="C3314" s="43"/>
    </row>
    <row r="3315" spans="1:3" s="88" customFormat="1" x14ac:dyDescent="0.2">
      <c r="A3315" s="43"/>
      <c r="B3315" s="43"/>
      <c r="C3315" s="43"/>
    </row>
    <row r="3316" spans="1:3" s="88" customFormat="1" x14ac:dyDescent="0.2">
      <c r="A3316" s="43"/>
      <c r="B3316" s="43"/>
      <c r="C3316" s="43"/>
    </row>
    <row r="3317" spans="1:3" s="88" customFormat="1" x14ac:dyDescent="0.2">
      <c r="A3317" s="43"/>
      <c r="B3317" s="43"/>
      <c r="C3317" s="43"/>
    </row>
    <row r="3318" spans="1:3" s="88" customFormat="1" x14ac:dyDescent="0.2">
      <c r="A3318" s="43"/>
      <c r="B3318" s="43"/>
      <c r="C3318" s="43"/>
    </row>
    <row r="3319" spans="1:3" s="88" customFormat="1" x14ac:dyDescent="0.2">
      <c r="A3319" s="43"/>
      <c r="B3319" s="43"/>
      <c r="C3319" s="43"/>
    </row>
    <row r="3320" spans="1:3" s="88" customFormat="1" x14ac:dyDescent="0.2">
      <c r="A3320" s="43"/>
      <c r="B3320" s="43"/>
      <c r="C3320" s="43"/>
    </row>
    <row r="3321" spans="1:3" s="88" customFormat="1" x14ac:dyDescent="0.2">
      <c r="A3321" s="43"/>
      <c r="B3321" s="43"/>
      <c r="C3321" s="43"/>
    </row>
    <row r="3322" spans="1:3" s="88" customFormat="1" x14ac:dyDescent="0.2">
      <c r="A3322" s="43"/>
      <c r="B3322" s="43"/>
      <c r="C3322" s="43"/>
    </row>
    <row r="3323" spans="1:3" s="88" customFormat="1" x14ac:dyDescent="0.2">
      <c r="A3323" s="43"/>
      <c r="B3323" s="43"/>
      <c r="C3323" s="43"/>
    </row>
    <row r="3324" spans="1:3" s="88" customFormat="1" x14ac:dyDescent="0.2">
      <c r="A3324" s="43"/>
      <c r="B3324" s="43"/>
      <c r="C3324" s="43"/>
    </row>
    <row r="3325" spans="1:3" s="88" customFormat="1" x14ac:dyDescent="0.2">
      <c r="A3325" s="43"/>
      <c r="B3325" s="43"/>
      <c r="C3325" s="43"/>
    </row>
    <row r="3326" spans="1:3" s="88" customFormat="1" x14ac:dyDescent="0.2">
      <c r="A3326" s="43"/>
      <c r="B3326" s="43"/>
      <c r="C3326" s="43"/>
    </row>
    <row r="3327" spans="1:3" s="88" customFormat="1" x14ac:dyDescent="0.2">
      <c r="A3327" s="43"/>
      <c r="B3327" s="43"/>
      <c r="C3327" s="43"/>
    </row>
    <row r="3328" spans="1:3" s="88" customFormat="1" x14ac:dyDescent="0.2">
      <c r="A3328" s="43"/>
      <c r="B3328" s="43"/>
      <c r="C3328" s="43"/>
    </row>
    <row r="3329" spans="1:3" s="88" customFormat="1" x14ac:dyDescent="0.2">
      <c r="A3329" s="43"/>
      <c r="B3329" s="43"/>
      <c r="C3329" s="43"/>
    </row>
    <row r="3330" spans="1:3" s="88" customFormat="1" x14ac:dyDescent="0.2">
      <c r="A3330" s="43"/>
      <c r="B3330" s="43"/>
      <c r="C3330" s="43"/>
    </row>
    <row r="3331" spans="1:3" s="88" customFormat="1" x14ac:dyDescent="0.2">
      <c r="A3331" s="43"/>
      <c r="B3331" s="43"/>
      <c r="C3331" s="43"/>
    </row>
    <row r="3332" spans="1:3" s="88" customFormat="1" x14ac:dyDescent="0.2">
      <c r="A3332" s="43"/>
      <c r="B3332" s="43"/>
      <c r="C3332" s="43"/>
    </row>
    <row r="3333" spans="1:3" s="88" customFormat="1" x14ac:dyDescent="0.2">
      <c r="A3333" s="43"/>
      <c r="B3333" s="43"/>
      <c r="C3333" s="43"/>
    </row>
    <row r="3334" spans="1:3" s="88" customFormat="1" x14ac:dyDescent="0.2">
      <c r="A3334" s="43"/>
      <c r="B3334" s="43"/>
      <c r="C3334" s="43"/>
    </row>
    <row r="3335" spans="1:3" s="88" customFormat="1" x14ac:dyDescent="0.2">
      <c r="A3335" s="43"/>
      <c r="B3335" s="43"/>
      <c r="C3335" s="43"/>
    </row>
    <row r="3336" spans="1:3" s="88" customFormat="1" x14ac:dyDescent="0.2">
      <c r="A3336" s="43"/>
      <c r="B3336" s="43"/>
      <c r="C3336" s="43"/>
    </row>
    <row r="3337" spans="1:3" s="88" customFormat="1" x14ac:dyDescent="0.2">
      <c r="A3337" s="43"/>
      <c r="B3337" s="43"/>
      <c r="C3337" s="43"/>
    </row>
    <row r="3338" spans="1:3" s="88" customFormat="1" x14ac:dyDescent="0.2">
      <c r="A3338" s="43"/>
      <c r="B3338" s="43"/>
      <c r="C3338" s="43"/>
    </row>
    <row r="3339" spans="1:3" s="88" customFormat="1" x14ac:dyDescent="0.2">
      <c r="A3339" s="43"/>
      <c r="B3339" s="43"/>
      <c r="C3339" s="43"/>
    </row>
    <row r="3340" spans="1:3" s="88" customFormat="1" x14ac:dyDescent="0.2">
      <c r="A3340" s="43"/>
      <c r="B3340" s="43"/>
      <c r="C3340" s="43"/>
    </row>
    <row r="3341" spans="1:3" s="88" customFormat="1" x14ac:dyDescent="0.2">
      <c r="A3341" s="43"/>
      <c r="B3341" s="43"/>
      <c r="C3341" s="43"/>
    </row>
    <row r="3342" spans="1:3" s="88" customFormat="1" x14ac:dyDescent="0.2">
      <c r="A3342" s="43"/>
      <c r="B3342" s="43"/>
      <c r="C3342" s="43"/>
    </row>
    <row r="3343" spans="1:3" s="88" customFormat="1" x14ac:dyDescent="0.2">
      <c r="A3343" s="43"/>
      <c r="B3343" s="43"/>
      <c r="C3343" s="43"/>
    </row>
    <row r="3344" spans="1:3" s="88" customFormat="1" x14ac:dyDescent="0.2">
      <c r="A3344" s="43"/>
      <c r="B3344" s="43"/>
      <c r="C3344" s="43"/>
    </row>
    <row r="3345" spans="1:3" s="88" customFormat="1" x14ac:dyDescent="0.2">
      <c r="A3345" s="43"/>
      <c r="B3345" s="43"/>
      <c r="C3345" s="43"/>
    </row>
    <row r="3346" spans="1:3" s="88" customFormat="1" x14ac:dyDescent="0.2">
      <c r="A3346" s="43"/>
      <c r="B3346" s="43"/>
      <c r="C3346" s="43"/>
    </row>
    <row r="3347" spans="1:3" s="88" customFormat="1" x14ac:dyDescent="0.2">
      <c r="A3347" s="43"/>
      <c r="B3347" s="43"/>
      <c r="C3347" s="43"/>
    </row>
    <row r="3348" spans="1:3" s="88" customFormat="1" x14ac:dyDescent="0.2">
      <c r="A3348" s="43"/>
      <c r="B3348" s="43"/>
      <c r="C3348" s="43"/>
    </row>
    <row r="3349" spans="1:3" s="88" customFormat="1" x14ac:dyDescent="0.2">
      <c r="A3349" s="43"/>
      <c r="B3349" s="43"/>
      <c r="C3349" s="43"/>
    </row>
    <row r="3350" spans="1:3" s="88" customFormat="1" x14ac:dyDescent="0.2">
      <c r="A3350" s="43"/>
      <c r="B3350" s="43"/>
      <c r="C3350" s="43"/>
    </row>
    <row r="3351" spans="1:3" s="88" customFormat="1" x14ac:dyDescent="0.2">
      <c r="A3351" s="43"/>
      <c r="B3351" s="43"/>
      <c r="C3351" s="43"/>
    </row>
    <row r="3352" spans="1:3" s="88" customFormat="1" x14ac:dyDescent="0.2">
      <c r="A3352" s="43"/>
      <c r="B3352" s="43"/>
      <c r="C3352" s="43"/>
    </row>
    <row r="3353" spans="1:3" s="88" customFormat="1" x14ac:dyDescent="0.2">
      <c r="A3353" s="43"/>
      <c r="B3353" s="43"/>
      <c r="C3353" s="43"/>
    </row>
    <row r="3354" spans="1:3" s="88" customFormat="1" x14ac:dyDescent="0.2">
      <c r="A3354" s="43"/>
      <c r="B3354" s="43"/>
      <c r="C3354" s="43"/>
    </row>
    <row r="3355" spans="1:3" s="88" customFormat="1" x14ac:dyDescent="0.2">
      <c r="A3355" s="43"/>
      <c r="B3355" s="43"/>
      <c r="C3355" s="43"/>
    </row>
    <row r="3356" spans="1:3" s="88" customFormat="1" x14ac:dyDescent="0.2">
      <c r="A3356" s="43"/>
      <c r="B3356" s="43"/>
      <c r="C3356" s="43"/>
    </row>
    <row r="3357" spans="1:3" s="88" customFormat="1" x14ac:dyDescent="0.2">
      <c r="A3357" s="43"/>
      <c r="B3357" s="43"/>
      <c r="C3357" s="43"/>
    </row>
    <row r="3358" spans="1:3" s="88" customFormat="1" x14ac:dyDescent="0.2">
      <c r="A3358" s="43"/>
      <c r="B3358" s="43"/>
      <c r="C3358" s="43"/>
    </row>
    <row r="3359" spans="1:3" s="88" customFormat="1" x14ac:dyDescent="0.2">
      <c r="A3359" s="43"/>
      <c r="B3359" s="43"/>
      <c r="C3359" s="43"/>
    </row>
    <row r="3360" spans="1:3" s="88" customFormat="1" x14ac:dyDescent="0.2">
      <c r="A3360" s="43"/>
      <c r="B3360" s="43"/>
      <c r="C3360" s="43"/>
    </row>
    <row r="3361" spans="1:3" s="88" customFormat="1" x14ac:dyDescent="0.2">
      <c r="A3361" s="43"/>
      <c r="B3361" s="43"/>
      <c r="C3361" s="43"/>
    </row>
    <row r="3362" spans="1:3" s="88" customFormat="1" x14ac:dyDescent="0.2">
      <c r="A3362" s="43"/>
      <c r="B3362" s="43"/>
      <c r="C3362" s="43"/>
    </row>
    <row r="3363" spans="1:3" s="88" customFormat="1" x14ac:dyDescent="0.2">
      <c r="A3363" s="43"/>
      <c r="B3363" s="43"/>
      <c r="C3363" s="43"/>
    </row>
    <row r="3364" spans="1:3" s="88" customFormat="1" x14ac:dyDescent="0.2">
      <c r="A3364" s="43"/>
      <c r="B3364" s="43"/>
      <c r="C3364" s="43"/>
    </row>
    <row r="3365" spans="1:3" s="88" customFormat="1" x14ac:dyDescent="0.2">
      <c r="A3365" s="43"/>
      <c r="B3365" s="43"/>
      <c r="C3365" s="43"/>
    </row>
    <row r="3366" spans="1:3" s="88" customFormat="1" x14ac:dyDescent="0.2">
      <c r="A3366" s="43"/>
      <c r="B3366" s="43"/>
      <c r="C3366" s="43"/>
    </row>
    <row r="3367" spans="1:3" s="88" customFormat="1" x14ac:dyDescent="0.2">
      <c r="A3367" s="43"/>
      <c r="B3367" s="43"/>
      <c r="C3367" s="43"/>
    </row>
    <row r="3368" spans="1:3" s="88" customFormat="1" x14ac:dyDescent="0.2">
      <c r="A3368" s="43"/>
      <c r="B3368" s="43"/>
      <c r="C3368" s="43"/>
    </row>
    <row r="3369" spans="1:3" s="88" customFormat="1" x14ac:dyDescent="0.2">
      <c r="A3369" s="43"/>
      <c r="B3369" s="43"/>
      <c r="C3369" s="43"/>
    </row>
    <row r="3370" spans="1:3" s="88" customFormat="1" x14ac:dyDescent="0.2">
      <c r="A3370" s="43"/>
      <c r="B3370" s="43"/>
      <c r="C3370" s="43"/>
    </row>
    <row r="3371" spans="1:3" s="88" customFormat="1" x14ac:dyDescent="0.2">
      <c r="A3371" s="43"/>
      <c r="B3371" s="43"/>
      <c r="C3371" s="43"/>
    </row>
    <row r="3372" spans="1:3" s="88" customFormat="1" x14ac:dyDescent="0.2">
      <c r="A3372" s="43"/>
      <c r="B3372" s="43"/>
      <c r="C3372" s="43"/>
    </row>
    <row r="3373" spans="1:3" s="88" customFormat="1" x14ac:dyDescent="0.2">
      <c r="A3373" s="43"/>
      <c r="B3373" s="43"/>
      <c r="C3373" s="43"/>
    </row>
    <row r="3374" spans="1:3" s="88" customFormat="1" x14ac:dyDescent="0.2">
      <c r="A3374" s="43"/>
      <c r="B3374" s="43"/>
      <c r="C3374" s="43"/>
    </row>
    <row r="3375" spans="1:3" s="88" customFormat="1" x14ac:dyDescent="0.2">
      <c r="A3375" s="43"/>
      <c r="B3375" s="43"/>
      <c r="C3375" s="43"/>
    </row>
    <row r="3376" spans="1:3" s="88" customFormat="1" x14ac:dyDescent="0.2">
      <c r="A3376" s="43"/>
      <c r="B3376" s="43"/>
      <c r="C3376" s="43"/>
    </row>
    <row r="3377" spans="1:3" s="88" customFormat="1" x14ac:dyDescent="0.2">
      <c r="A3377" s="43"/>
      <c r="B3377" s="43"/>
      <c r="C3377" s="43"/>
    </row>
    <row r="3378" spans="1:3" s="88" customFormat="1" x14ac:dyDescent="0.2">
      <c r="A3378" s="43"/>
      <c r="B3378" s="43"/>
      <c r="C3378" s="43"/>
    </row>
    <row r="3379" spans="1:3" s="88" customFormat="1" x14ac:dyDescent="0.2">
      <c r="A3379" s="43"/>
      <c r="B3379" s="43"/>
      <c r="C3379" s="43"/>
    </row>
    <row r="3380" spans="1:3" s="88" customFormat="1" x14ac:dyDescent="0.2">
      <c r="A3380" s="43"/>
      <c r="B3380" s="43"/>
      <c r="C3380" s="43"/>
    </row>
    <row r="3381" spans="1:3" s="88" customFormat="1" x14ac:dyDescent="0.2">
      <c r="A3381" s="43"/>
      <c r="B3381" s="43"/>
      <c r="C3381" s="43"/>
    </row>
    <row r="3382" spans="1:3" s="88" customFormat="1" x14ac:dyDescent="0.2">
      <c r="A3382" s="43"/>
      <c r="B3382" s="43"/>
      <c r="C3382" s="43"/>
    </row>
    <row r="3383" spans="1:3" s="88" customFormat="1" x14ac:dyDescent="0.2">
      <c r="A3383" s="43"/>
      <c r="B3383" s="43"/>
      <c r="C3383" s="43"/>
    </row>
    <row r="3384" spans="1:3" s="88" customFormat="1" x14ac:dyDescent="0.2">
      <c r="A3384" s="43"/>
      <c r="B3384" s="43"/>
      <c r="C3384" s="43"/>
    </row>
    <row r="3385" spans="1:3" s="88" customFormat="1" x14ac:dyDescent="0.2">
      <c r="A3385" s="43"/>
      <c r="B3385" s="43"/>
      <c r="C3385" s="43"/>
    </row>
    <row r="3386" spans="1:3" s="88" customFormat="1" x14ac:dyDescent="0.2">
      <c r="A3386" s="43"/>
      <c r="B3386" s="43"/>
      <c r="C3386" s="43"/>
    </row>
    <row r="3387" spans="1:3" s="88" customFormat="1" x14ac:dyDescent="0.2">
      <c r="A3387" s="43"/>
      <c r="B3387" s="43"/>
      <c r="C3387" s="43"/>
    </row>
    <row r="3388" spans="1:3" s="88" customFormat="1" x14ac:dyDescent="0.2">
      <c r="A3388" s="43"/>
      <c r="B3388" s="43"/>
      <c r="C3388" s="43"/>
    </row>
    <row r="3389" spans="1:3" s="88" customFormat="1" x14ac:dyDescent="0.2">
      <c r="A3389" s="43"/>
      <c r="B3389" s="43"/>
      <c r="C3389" s="43"/>
    </row>
    <row r="3390" spans="1:3" s="88" customFormat="1" x14ac:dyDescent="0.2">
      <c r="A3390" s="43"/>
      <c r="B3390" s="43"/>
      <c r="C3390" s="43"/>
    </row>
    <row r="3391" spans="1:3" s="88" customFormat="1" x14ac:dyDescent="0.2">
      <c r="A3391" s="43"/>
      <c r="B3391" s="43"/>
      <c r="C3391" s="43"/>
    </row>
    <row r="3392" spans="1:3" s="88" customFormat="1" x14ac:dyDescent="0.2">
      <c r="A3392" s="43"/>
      <c r="B3392" s="43"/>
      <c r="C3392" s="43"/>
    </row>
    <row r="3393" spans="1:3" s="88" customFormat="1" x14ac:dyDescent="0.2">
      <c r="A3393" s="43"/>
      <c r="B3393" s="43"/>
      <c r="C3393" s="43"/>
    </row>
    <row r="3394" spans="1:3" s="88" customFormat="1" x14ac:dyDescent="0.2">
      <c r="A3394" s="43"/>
      <c r="B3394" s="43"/>
      <c r="C3394" s="43"/>
    </row>
    <row r="3395" spans="1:3" s="88" customFormat="1" x14ac:dyDescent="0.2">
      <c r="A3395" s="43"/>
      <c r="B3395" s="43"/>
      <c r="C3395" s="43"/>
    </row>
    <row r="3396" spans="1:3" s="88" customFormat="1" x14ac:dyDescent="0.2">
      <c r="A3396" s="43"/>
      <c r="B3396" s="43"/>
      <c r="C3396" s="43"/>
    </row>
    <row r="3397" spans="1:3" s="88" customFormat="1" x14ac:dyDescent="0.2">
      <c r="A3397" s="43"/>
      <c r="B3397" s="43"/>
      <c r="C3397" s="43"/>
    </row>
    <row r="3398" spans="1:3" s="88" customFormat="1" x14ac:dyDescent="0.2">
      <c r="A3398" s="43"/>
      <c r="B3398" s="43"/>
      <c r="C3398" s="43"/>
    </row>
    <row r="3399" spans="1:3" s="88" customFormat="1" x14ac:dyDescent="0.2">
      <c r="A3399" s="43"/>
      <c r="B3399" s="43"/>
      <c r="C3399" s="43"/>
    </row>
    <row r="3400" spans="1:3" s="88" customFormat="1" x14ac:dyDescent="0.2">
      <c r="A3400" s="43"/>
      <c r="B3400" s="43"/>
      <c r="C3400" s="43"/>
    </row>
    <row r="3401" spans="1:3" s="88" customFormat="1" x14ac:dyDescent="0.2">
      <c r="A3401" s="43"/>
      <c r="B3401" s="43"/>
      <c r="C3401" s="43"/>
    </row>
    <row r="3402" spans="1:3" s="88" customFormat="1" x14ac:dyDescent="0.2">
      <c r="A3402" s="43"/>
      <c r="B3402" s="43"/>
      <c r="C3402" s="43"/>
    </row>
    <row r="3403" spans="1:3" s="88" customFormat="1" x14ac:dyDescent="0.2">
      <c r="A3403" s="43"/>
      <c r="B3403" s="43"/>
      <c r="C3403" s="43"/>
    </row>
    <row r="3404" spans="1:3" s="88" customFormat="1" x14ac:dyDescent="0.2">
      <c r="A3404" s="43"/>
      <c r="B3404" s="43"/>
      <c r="C3404" s="43"/>
    </row>
    <row r="3405" spans="1:3" s="88" customFormat="1" x14ac:dyDescent="0.2">
      <c r="A3405" s="43"/>
      <c r="B3405" s="43"/>
      <c r="C3405" s="43"/>
    </row>
    <row r="3406" spans="1:3" s="88" customFormat="1" x14ac:dyDescent="0.2">
      <c r="A3406" s="43"/>
      <c r="B3406" s="43"/>
      <c r="C3406" s="43"/>
    </row>
    <row r="3407" spans="1:3" s="88" customFormat="1" x14ac:dyDescent="0.2">
      <c r="A3407" s="43"/>
      <c r="B3407" s="43"/>
      <c r="C3407" s="43"/>
    </row>
    <row r="3408" spans="1:3" s="88" customFormat="1" x14ac:dyDescent="0.2">
      <c r="A3408" s="43"/>
      <c r="B3408" s="43"/>
      <c r="C3408" s="43"/>
    </row>
    <row r="3409" spans="1:3" s="88" customFormat="1" x14ac:dyDescent="0.2">
      <c r="A3409" s="43"/>
      <c r="B3409" s="43"/>
      <c r="C3409" s="43"/>
    </row>
    <row r="3410" spans="1:3" s="88" customFormat="1" x14ac:dyDescent="0.2">
      <c r="A3410" s="43"/>
      <c r="B3410" s="43"/>
      <c r="C3410" s="43"/>
    </row>
    <row r="3411" spans="1:3" s="88" customFormat="1" x14ac:dyDescent="0.2">
      <c r="A3411" s="43"/>
      <c r="B3411" s="43"/>
      <c r="C3411" s="43"/>
    </row>
    <row r="3412" spans="1:3" s="88" customFormat="1" x14ac:dyDescent="0.2">
      <c r="A3412" s="43"/>
      <c r="B3412" s="43"/>
      <c r="C3412" s="43"/>
    </row>
    <row r="3413" spans="1:3" s="88" customFormat="1" x14ac:dyDescent="0.2">
      <c r="A3413" s="43"/>
      <c r="B3413" s="43"/>
      <c r="C3413" s="43"/>
    </row>
    <row r="3414" spans="1:3" s="88" customFormat="1" x14ac:dyDescent="0.2">
      <c r="A3414" s="43"/>
      <c r="B3414" s="43"/>
      <c r="C3414" s="43"/>
    </row>
    <row r="3415" spans="1:3" s="88" customFormat="1" x14ac:dyDescent="0.2">
      <c r="A3415" s="43"/>
      <c r="B3415" s="43"/>
      <c r="C3415" s="43"/>
    </row>
    <row r="3416" spans="1:3" s="88" customFormat="1" x14ac:dyDescent="0.2">
      <c r="A3416" s="43"/>
      <c r="B3416" s="43"/>
      <c r="C3416" s="43"/>
    </row>
    <row r="3417" spans="1:3" s="88" customFormat="1" x14ac:dyDescent="0.2">
      <c r="A3417" s="43"/>
      <c r="B3417" s="43"/>
      <c r="C3417" s="43"/>
    </row>
    <row r="3418" spans="1:3" s="88" customFormat="1" x14ac:dyDescent="0.2">
      <c r="A3418" s="43"/>
      <c r="B3418" s="43"/>
      <c r="C3418" s="43"/>
    </row>
    <row r="3419" spans="1:3" s="88" customFormat="1" x14ac:dyDescent="0.2">
      <c r="A3419" s="43"/>
      <c r="B3419" s="43"/>
      <c r="C3419" s="43"/>
    </row>
    <row r="3420" spans="1:3" s="88" customFormat="1" x14ac:dyDescent="0.2">
      <c r="A3420" s="43"/>
      <c r="B3420" s="43"/>
      <c r="C3420" s="43"/>
    </row>
    <row r="3421" spans="1:3" s="88" customFormat="1" x14ac:dyDescent="0.2">
      <c r="A3421" s="43"/>
      <c r="B3421" s="43"/>
      <c r="C3421" s="43"/>
    </row>
    <row r="3422" spans="1:3" s="88" customFormat="1" x14ac:dyDescent="0.2">
      <c r="A3422" s="43"/>
      <c r="B3422" s="43"/>
      <c r="C3422" s="43"/>
    </row>
    <row r="3423" spans="1:3" s="88" customFormat="1" x14ac:dyDescent="0.2">
      <c r="A3423" s="43"/>
      <c r="B3423" s="43"/>
      <c r="C3423" s="43"/>
    </row>
    <row r="3424" spans="1:3" s="88" customFormat="1" x14ac:dyDescent="0.2">
      <c r="A3424" s="43"/>
      <c r="B3424" s="43"/>
      <c r="C3424" s="43"/>
    </row>
    <row r="3425" spans="1:3" s="88" customFormat="1" x14ac:dyDescent="0.2">
      <c r="A3425" s="43"/>
      <c r="B3425" s="43"/>
      <c r="C3425" s="43"/>
    </row>
    <row r="3426" spans="1:3" s="88" customFormat="1" x14ac:dyDescent="0.2">
      <c r="A3426" s="43"/>
      <c r="B3426" s="43"/>
      <c r="C3426" s="43"/>
    </row>
    <row r="3427" spans="1:3" s="88" customFormat="1" x14ac:dyDescent="0.2">
      <c r="A3427" s="43"/>
      <c r="B3427" s="43"/>
      <c r="C3427" s="43"/>
    </row>
    <row r="3428" spans="1:3" s="88" customFormat="1" x14ac:dyDescent="0.2">
      <c r="A3428" s="43"/>
      <c r="B3428" s="43"/>
      <c r="C3428" s="43"/>
    </row>
    <row r="3429" spans="1:3" s="88" customFormat="1" x14ac:dyDescent="0.2">
      <c r="A3429" s="43"/>
      <c r="B3429" s="43"/>
      <c r="C3429" s="43"/>
    </row>
    <row r="3430" spans="1:3" s="88" customFormat="1" x14ac:dyDescent="0.2">
      <c r="A3430" s="43"/>
      <c r="B3430" s="43"/>
      <c r="C3430" s="43"/>
    </row>
    <row r="3431" spans="1:3" s="88" customFormat="1" x14ac:dyDescent="0.2">
      <c r="A3431" s="43"/>
      <c r="B3431" s="43"/>
      <c r="C3431" s="43"/>
    </row>
    <row r="3432" spans="1:3" s="88" customFormat="1" x14ac:dyDescent="0.2">
      <c r="A3432" s="43"/>
      <c r="B3432" s="43"/>
      <c r="C3432" s="43"/>
    </row>
    <row r="3433" spans="1:3" s="88" customFormat="1" x14ac:dyDescent="0.2">
      <c r="A3433" s="43"/>
      <c r="B3433" s="43"/>
      <c r="C3433" s="43"/>
    </row>
    <row r="3434" spans="1:3" s="88" customFormat="1" x14ac:dyDescent="0.2">
      <c r="A3434" s="43"/>
      <c r="B3434" s="43"/>
      <c r="C3434" s="43"/>
    </row>
    <row r="3435" spans="1:3" s="88" customFormat="1" x14ac:dyDescent="0.2">
      <c r="A3435" s="43"/>
      <c r="B3435" s="43"/>
      <c r="C3435" s="43"/>
    </row>
    <row r="3436" spans="1:3" s="88" customFormat="1" x14ac:dyDescent="0.2">
      <c r="A3436" s="43"/>
      <c r="B3436" s="43"/>
      <c r="C3436" s="43"/>
    </row>
    <row r="3437" spans="1:3" s="88" customFormat="1" x14ac:dyDescent="0.2">
      <c r="A3437" s="43"/>
      <c r="B3437" s="43"/>
      <c r="C3437" s="43"/>
    </row>
    <row r="3438" spans="1:3" s="88" customFormat="1" x14ac:dyDescent="0.2">
      <c r="A3438" s="43"/>
      <c r="B3438" s="43"/>
      <c r="C3438" s="43"/>
    </row>
    <row r="3439" spans="1:3" s="88" customFormat="1" x14ac:dyDescent="0.2">
      <c r="A3439" s="43"/>
      <c r="B3439" s="43"/>
      <c r="C3439" s="43"/>
    </row>
    <row r="3440" spans="1:3" s="88" customFormat="1" x14ac:dyDescent="0.2">
      <c r="A3440" s="43"/>
      <c r="B3440" s="43"/>
      <c r="C3440" s="43"/>
    </row>
    <row r="3441" spans="1:3" s="88" customFormat="1" x14ac:dyDescent="0.2">
      <c r="A3441" s="43"/>
      <c r="B3441" s="43"/>
      <c r="C3441" s="43"/>
    </row>
    <row r="3442" spans="1:3" s="88" customFormat="1" x14ac:dyDescent="0.2">
      <c r="A3442" s="43"/>
      <c r="B3442" s="43"/>
      <c r="C3442" s="43"/>
    </row>
    <row r="3443" spans="1:3" s="88" customFormat="1" x14ac:dyDescent="0.2">
      <c r="A3443" s="43"/>
      <c r="B3443" s="43"/>
      <c r="C3443" s="43"/>
    </row>
    <row r="3444" spans="1:3" s="88" customFormat="1" x14ac:dyDescent="0.2">
      <c r="A3444" s="43"/>
      <c r="B3444" s="43"/>
      <c r="C3444" s="43"/>
    </row>
    <row r="3445" spans="1:3" s="88" customFormat="1" x14ac:dyDescent="0.2">
      <c r="A3445" s="43"/>
      <c r="B3445" s="43"/>
      <c r="C3445" s="43"/>
    </row>
    <row r="3446" spans="1:3" s="88" customFormat="1" x14ac:dyDescent="0.2">
      <c r="A3446" s="43"/>
      <c r="B3446" s="43"/>
      <c r="C3446" s="43"/>
    </row>
    <row r="3447" spans="1:3" s="88" customFormat="1" x14ac:dyDescent="0.2">
      <c r="A3447" s="43"/>
      <c r="B3447" s="43"/>
      <c r="C3447" s="43"/>
    </row>
    <row r="3448" spans="1:3" s="88" customFormat="1" x14ac:dyDescent="0.2">
      <c r="A3448" s="43"/>
      <c r="B3448" s="43"/>
      <c r="C3448" s="43"/>
    </row>
    <row r="3449" spans="1:3" s="88" customFormat="1" x14ac:dyDescent="0.2">
      <c r="A3449" s="43"/>
      <c r="B3449" s="43"/>
      <c r="C3449" s="43"/>
    </row>
    <row r="3450" spans="1:3" s="88" customFormat="1" x14ac:dyDescent="0.2">
      <c r="A3450" s="43"/>
      <c r="B3450" s="43"/>
      <c r="C3450" s="43"/>
    </row>
    <row r="3451" spans="1:3" s="88" customFormat="1" x14ac:dyDescent="0.2">
      <c r="A3451" s="43"/>
      <c r="B3451" s="43"/>
      <c r="C3451" s="43"/>
    </row>
    <row r="3452" spans="1:3" s="88" customFormat="1" x14ac:dyDescent="0.2">
      <c r="A3452" s="43"/>
      <c r="B3452" s="43"/>
      <c r="C3452" s="43"/>
    </row>
    <row r="3453" spans="1:3" s="88" customFormat="1" x14ac:dyDescent="0.2">
      <c r="A3453" s="43"/>
      <c r="B3453" s="43"/>
      <c r="C3453" s="43"/>
    </row>
    <row r="3454" spans="1:3" s="88" customFormat="1" x14ac:dyDescent="0.2">
      <c r="A3454" s="43"/>
      <c r="B3454" s="43"/>
      <c r="C3454" s="43"/>
    </row>
    <row r="3455" spans="1:3" s="88" customFormat="1" x14ac:dyDescent="0.2">
      <c r="A3455" s="43"/>
      <c r="B3455" s="43"/>
      <c r="C3455" s="43"/>
    </row>
    <row r="3456" spans="1:3" s="88" customFormat="1" x14ac:dyDescent="0.2">
      <c r="A3456" s="43"/>
      <c r="B3456" s="43"/>
      <c r="C3456" s="43"/>
    </row>
    <row r="3457" spans="1:3" s="88" customFormat="1" x14ac:dyDescent="0.2">
      <c r="A3457" s="43"/>
      <c r="B3457" s="43"/>
      <c r="C3457" s="43"/>
    </row>
    <row r="3458" spans="1:3" s="88" customFormat="1" x14ac:dyDescent="0.2">
      <c r="A3458" s="43"/>
      <c r="B3458" s="43"/>
      <c r="C3458" s="43"/>
    </row>
    <row r="3459" spans="1:3" s="88" customFormat="1" x14ac:dyDescent="0.2">
      <c r="A3459" s="43"/>
      <c r="B3459" s="43"/>
      <c r="C3459" s="43"/>
    </row>
    <row r="3460" spans="1:3" s="88" customFormat="1" x14ac:dyDescent="0.2">
      <c r="A3460" s="43"/>
      <c r="B3460" s="43"/>
      <c r="C3460" s="43"/>
    </row>
    <row r="3461" spans="1:3" s="88" customFormat="1" x14ac:dyDescent="0.2">
      <c r="A3461" s="43"/>
      <c r="B3461" s="43"/>
      <c r="C3461" s="43"/>
    </row>
    <row r="3462" spans="1:3" s="88" customFormat="1" x14ac:dyDescent="0.2">
      <c r="A3462" s="43"/>
      <c r="B3462" s="43"/>
      <c r="C3462" s="43"/>
    </row>
    <row r="3463" spans="1:3" s="88" customFormat="1" x14ac:dyDescent="0.2">
      <c r="A3463" s="43"/>
      <c r="B3463" s="43"/>
      <c r="C3463" s="43"/>
    </row>
    <row r="3464" spans="1:3" s="88" customFormat="1" x14ac:dyDescent="0.2">
      <c r="A3464" s="43"/>
      <c r="B3464" s="43"/>
      <c r="C3464" s="43"/>
    </row>
    <row r="3465" spans="1:3" s="88" customFormat="1" x14ac:dyDescent="0.2">
      <c r="A3465" s="43"/>
      <c r="B3465" s="43"/>
      <c r="C3465" s="43"/>
    </row>
    <row r="3466" spans="1:3" s="88" customFormat="1" x14ac:dyDescent="0.2">
      <c r="A3466" s="43"/>
      <c r="B3466" s="43"/>
      <c r="C3466" s="43"/>
    </row>
    <row r="3467" spans="1:3" s="88" customFormat="1" x14ac:dyDescent="0.2">
      <c r="A3467" s="43"/>
      <c r="B3467" s="43"/>
      <c r="C3467" s="43"/>
    </row>
    <row r="3468" spans="1:3" s="88" customFormat="1" x14ac:dyDescent="0.2">
      <c r="A3468" s="43"/>
      <c r="B3468" s="43"/>
      <c r="C3468" s="43"/>
    </row>
    <row r="3469" spans="1:3" s="88" customFormat="1" x14ac:dyDescent="0.2">
      <c r="A3469" s="43"/>
      <c r="B3469" s="43"/>
      <c r="C3469" s="43"/>
    </row>
    <row r="3470" spans="1:3" s="88" customFormat="1" x14ac:dyDescent="0.2">
      <c r="A3470" s="43"/>
      <c r="B3470" s="43"/>
      <c r="C3470" s="43"/>
    </row>
    <row r="3471" spans="1:3" s="88" customFormat="1" x14ac:dyDescent="0.2">
      <c r="A3471" s="43"/>
      <c r="B3471" s="43"/>
      <c r="C3471" s="43"/>
    </row>
    <row r="3472" spans="1:3" s="88" customFormat="1" x14ac:dyDescent="0.2">
      <c r="A3472" s="43"/>
      <c r="B3472" s="43"/>
      <c r="C3472" s="43"/>
    </row>
    <row r="3473" spans="1:3" s="88" customFormat="1" x14ac:dyDescent="0.2">
      <c r="A3473" s="43"/>
      <c r="B3473" s="43"/>
      <c r="C3473" s="43"/>
    </row>
    <row r="3474" spans="1:3" s="88" customFormat="1" x14ac:dyDescent="0.2">
      <c r="A3474" s="43"/>
      <c r="B3474" s="43"/>
      <c r="C3474" s="43"/>
    </row>
    <row r="3475" spans="1:3" s="88" customFormat="1" x14ac:dyDescent="0.2">
      <c r="A3475" s="43"/>
      <c r="B3475" s="43"/>
      <c r="C3475" s="43"/>
    </row>
    <row r="3476" spans="1:3" s="88" customFormat="1" x14ac:dyDescent="0.2">
      <c r="A3476" s="43"/>
      <c r="B3476" s="43"/>
      <c r="C3476" s="43"/>
    </row>
    <row r="3477" spans="1:3" s="88" customFormat="1" x14ac:dyDescent="0.2">
      <c r="A3477" s="43"/>
      <c r="B3477" s="43"/>
      <c r="C3477" s="43"/>
    </row>
    <row r="3478" spans="1:3" s="88" customFormat="1" x14ac:dyDescent="0.2">
      <c r="A3478" s="43"/>
      <c r="B3478" s="43"/>
      <c r="C3478" s="43"/>
    </row>
    <row r="3479" spans="1:3" s="88" customFormat="1" x14ac:dyDescent="0.2">
      <c r="A3479" s="43"/>
      <c r="B3479" s="43"/>
      <c r="C3479" s="43"/>
    </row>
    <row r="3480" spans="1:3" s="88" customFormat="1" x14ac:dyDescent="0.2">
      <c r="A3480" s="43"/>
      <c r="B3480" s="43"/>
      <c r="C3480" s="43"/>
    </row>
    <row r="3481" spans="1:3" s="88" customFormat="1" x14ac:dyDescent="0.2">
      <c r="A3481" s="43"/>
      <c r="B3481" s="43"/>
      <c r="C3481" s="43"/>
    </row>
    <row r="3482" spans="1:3" s="88" customFormat="1" x14ac:dyDescent="0.2">
      <c r="A3482" s="43"/>
      <c r="B3482" s="43"/>
      <c r="C3482" s="43"/>
    </row>
    <row r="3483" spans="1:3" s="88" customFormat="1" x14ac:dyDescent="0.2">
      <c r="A3483" s="43"/>
      <c r="B3483" s="43"/>
      <c r="C3483" s="43"/>
    </row>
    <row r="3484" spans="1:3" s="88" customFormat="1" x14ac:dyDescent="0.2">
      <c r="A3484" s="43"/>
      <c r="B3484" s="43"/>
      <c r="C3484" s="43"/>
    </row>
    <row r="3485" spans="1:3" s="88" customFormat="1" x14ac:dyDescent="0.2">
      <c r="A3485" s="43"/>
      <c r="B3485" s="43"/>
      <c r="C3485" s="43"/>
    </row>
    <row r="3486" spans="1:3" s="88" customFormat="1" x14ac:dyDescent="0.2">
      <c r="A3486" s="43"/>
      <c r="B3486" s="43"/>
      <c r="C3486" s="43"/>
    </row>
    <row r="3487" spans="1:3" s="88" customFormat="1" x14ac:dyDescent="0.2">
      <c r="A3487" s="43"/>
      <c r="B3487" s="43"/>
      <c r="C3487" s="43"/>
    </row>
    <row r="3488" spans="1:3" s="88" customFormat="1" x14ac:dyDescent="0.2">
      <c r="A3488" s="43"/>
      <c r="B3488" s="43"/>
      <c r="C3488" s="43"/>
    </row>
    <row r="3489" spans="1:3" s="88" customFormat="1" x14ac:dyDescent="0.2">
      <c r="A3489" s="43"/>
      <c r="B3489" s="43"/>
      <c r="C3489" s="43"/>
    </row>
    <row r="3490" spans="1:3" s="88" customFormat="1" x14ac:dyDescent="0.2">
      <c r="A3490" s="43"/>
      <c r="B3490" s="43"/>
      <c r="C3490" s="43"/>
    </row>
    <row r="3491" spans="1:3" s="88" customFormat="1" x14ac:dyDescent="0.2">
      <c r="A3491" s="43"/>
      <c r="B3491" s="43"/>
      <c r="C3491" s="43"/>
    </row>
    <row r="3492" spans="1:3" s="88" customFormat="1" x14ac:dyDescent="0.2">
      <c r="A3492" s="43"/>
      <c r="B3492" s="43"/>
      <c r="C3492" s="43"/>
    </row>
    <row r="3493" spans="1:3" s="88" customFormat="1" x14ac:dyDescent="0.2">
      <c r="A3493" s="43"/>
      <c r="B3493" s="43"/>
      <c r="C3493" s="43"/>
    </row>
    <row r="3494" spans="1:3" s="88" customFormat="1" x14ac:dyDescent="0.2">
      <c r="A3494" s="43"/>
      <c r="B3494" s="43"/>
      <c r="C3494" s="43"/>
    </row>
    <row r="3495" spans="1:3" s="88" customFormat="1" x14ac:dyDescent="0.2">
      <c r="A3495" s="43"/>
      <c r="B3495" s="43"/>
      <c r="C3495" s="43"/>
    </row>
    <row r="3496" spans="1:3" s="88" customFormat="1" x14ac:dyDescent="0.2">
      <c r="A3496" s="43"/>
      <c r="B3496" s="43"/>
      <c r="C3496" s="43"/>
    </row>
    <row r="3497" spans="1:3" s="88" customFormat="1" x14ac:dyDescent="0.2">
      <c r="A3497" s="43"/>
      <c r="B3497" s="43"/>
      <c r="C3497" s="43"/>
    </row>
    <row r="3498" spans="1:3" s="88" customFormat="1" x14ac:dyDescent="0.2">
      <c r="A3498" s="43"/>
      <c r="B3498" s="43"/>
      <c r="C3498" s="43"/>
    </row>
    <row r="3499" spans="1:3" s="88" customFormat="1" x14ac:dyDescent="0.2">
      <c r="A3499" s="43"/>
      <c r="B3499" s="43"/>
      <c r="C3499" s="43"/>
    </row>
    <row r="3500" spans="1:3" s="88" customFormat="1" x14ac:dyDescent="0.2">
      <c r="A3500" s="43"/>
      <c r="B3500" s="43"/>
      <c r="C3500" s="43"/>
    </row>
    <row r="3501" spans="1:3" s="88" customFormat="1" x14ac:dyDescent="0.2">
      <c r="A3501" s="43"/>
      <c r="B3501" s="43"/>
      <c r="C3501" s="43"/>
    </row>
    <row r="3502" spans="1:3" s="88" customFormat="1" x14ac:dyDescent="0.2">
      <c r="A3502" s="43"/>
      <c r="B3502" s="43"/>
      <c r="C3502" s="43"/>
    </row>
    <row r="3503" spans="1:3" s="88" customFormat="1" x14ac:dyDescent="0.2">
      <c r="A3503" s="43"/>
      <c r="B3503" s="43"/>
      <c r="C3503" s="43"/>
    </row>
    <row r="3504" spans="1:3" s="88" customFormat="1" x14ac:dyDescent="0.2">
      <c r="A3504" s="43"/>
      <c r="B3504" s="43"/>
      <c r="C3504" s="43"/>
    </row>
    <row r="3505" spans="1:3" s="88" customFormat="1" x14ac:dyDescent="0.2">
      <c r="A3505" s="43"/>
      <c r="B3505" s="43"/>
      <c r="C3505" s="43"/>
    </row>
    <row r="3506" spans="1:3" s="88" customFormat="1" x14ac:dyDescent="0.2">
      <c r="A3506" s="43"/>
      <c r="B3506" s="43"/>
      <c r="C3506" s="43"/>
    </row>
    <row r="3507" spans="1:3" s="88" customFormat="1" x14ac:dyDescent="0.2">
      <c r="A3507" s="43"/>
      <c r="B3507" s="43"/>
      <c r="C3507" s="43"/>
    </row>
    <row r="3508" spans="1:3" s="88" customFormat="1" x14ac:dyDescent="0.2">
      <c r="A3508" s="43"/>
      <c r="B3508" s="43"/>
      <c r="C3508" s="43"/>
    </row>
    <row r="3509" spans="1:3" s="88" customFormat="1" x14ac:dyDescent="0.2">
      <c r="A3509" s="43"/>
      <c r="B3509" s="43"/>
      <c r="C3509" s="43"/>
    </row>
    <row r="3510" spans="1:3" s="88" customFormat="1" x14ac:dyDescent="0.2">
      <c r="A3510" s="43"/>
      <c r="B3510" s="43"/>
      <c r="C3510" s="43"/>
    </row>
    <row r="3511" spans="1:3" s="88" customFormat="1" x14ac:dyDescent="0.2">
      <c r="A3511" s="43"/>
      <c r="B3511" s="43"/>
      <c r="C3511" s="43"/>
    </row>
    <row r="3512" spans="1:3" s="88" customFormat="1" x14ac:dyDescent="0.2">
      <c r="A3512" s="43"/>
      <c r="B3512" s="43"/>
      <c r="C3512" s="43"/>
    </row>
    <row r="3513" spans="1:3" s="88" customFormat="1" x14ac:dyDescent="0.2">
      <c r="A3513" s="43"/>
      <c r="B3513" s="43"/>
      <c r="C3513" s="43"/>
    </row>
    <row r="3514" spans="1:3" s="88" customFormat="1" x14ac:dyDescent="0.2">
      <c r="A3514" s="43"/>
      <c r="B3514" s="43"/>
      <c r="C3514" s="43"/>
    </row>
    <row r="3515" spans="1:3" s="88" customFormat="1" x14ac:dyDescent="0.2">
      <c r="A3515" s="43"/>
      <c r="B3515" s="43"/>
      <c r="C3515" s="43"/>
    </row>
    <row r="3516" spans="1:3" s="88" customFormat="1" x14ac:dyDescent="0.2">
      <c r="A3516" s="43"/>
      <c r="B3516" s="43"/>
      <c r="C3516" s="43"/>
    </row>
    <row r="3517" spans="1:3" s="88" customFormat="1" x14ac:dyDescent="0.2">
      <c r="A3517" s="43"/>
      <c r="B3517" s="43"/>
      <c r="C3517" s="43"/>
    </row>
    <row r="3518" spans="1:3" s="88" customFormat="1" x14ac:dyDescent="0.2">
      <c r="A3518" s="43"/>
      <c r="B3518" s="43"/>
      <c r="C3518" s="43"/>
    </row>
    <row r="3519" spans="1:3" s="88" customFormat="1" x14ac:dyDescent="0.2">
      <c r="A3519" s="43"/>
      <c r="B3519" s="43"/>
      <c r="C3519" s="43"/>
    </row>
    <row r="3520" spans="1:3" s="88" customFormat="1" x14ac:dyDescent="0.2">
      <c r="A3520" s="43"/>
      <c r="B3520" s="43"/>
      <c r="C3520" s="43"/>
    </row>
    <row r="3521" spans="1:3" s="88" customFormat="1" x14ac:dyDescent="0.2">
      <c r="A3521" s="43"/>
      <c r="B3521" s="43"/>
      <c r="C3521" s="43"/>
    </row>
    <row r="3522" spans="1:3" s="88" customFormat="1" x14ac:dyDescent="0.2">
      <c r="A3522" s="43"/>
      <c r="B3522" s="43"/>
      <c r="C3522" s="43"/>
    </row>
    <row r="3523" spans="1:3" s="88" customFormat="1" x14ac:dyDescent="0.2">
      <c r="A3523" s="43"/>
      <c r="B3523" s="43"/>
      <c r="C3523" s="43"/>
    </row>
    <row r="3524" spans="1:3" s="88" customFormat="1" x14ac:dyDescent="0.2">
      <c r="A3524" s="43"/>
      <c r="B3524" s="43"/>
      <c r="C3524" s="43"/>
    </row>
    <row r="3525" spans="1:3" s="88" customFormat="1" x14ac:dyDescent="0.2">
      <c r="A3525" s="43"/>
      <c r="B3525" s="43"/>
      <c r="C3525" s="43"/>
    </row>
    <row r="3526" spans="1:3" s="88" customFormat="1" x14ac:dyDescent="0.2">
      <c r="A3526" s="43"/>
      <c r="B3526" s="43"/>
      <c r="C3526" s="43"/>
    </row>
    <row r="3527" spans="1:3" s="88" customFormat="1" x14ac:dyDescent="0.2">
      <c r="A3527" s="43"/>
      <c r="B3527" s="43"/>
      <c r="C3527" s="43"/>
    </row>
    <row r="3528" spans="1:3" s="88" customFormat="1" x14ac:dyDescent="0.2">
      <c r="A3528" s="43"/>
      <c r="B3528" s="43"/>
      <c r="C3528" s="43"/>
    </row>
    <row r="3529" spans="1:3" s="88" customFormat="1" x14ac:dyDescent="0.2">
      <c r="A3529" s="43"/>
      <c r="B3529" s="43"/>
      <c r="C3529" s="43"/>
    </row>
    <row r="3530" spans="1:3" s="88" customFormat="1" x14ac:dyDescent="0.2">
      <c r="A3530" s="43"/>
      <c r="B3530" s="43"/>
      <c r="C3530" s="43"/>
    </row>
    <row r="3531" spans="1:3" s="88" customFormat="1" x14ac:dyDescent="0.2">
      <c r="A3531" s="43"/>
      <c r="B3531" s="43"/>
      <c r="C3531" s="43"/>
    </row>
    <row r="3532" spans="1:3" s="88" customFormat="1" x14ac:dyDescent="0.2">
      <c r="A3532" s="43"/>
      <c r="B3532" s="43"/>
      <c r="C3532" s="43"/>
    </row>
    <row r="3533" spans="1:3" s="88" customFormat="1" x14ac:dyDescent="0.2">
      <c r="A3533" s="43"/>
      <c r="B3533" s="43"/>
      <c r="C3533" s="43"/>
    </row>
    <row r="3534" spans="1:3" s="88" customFormat="1" x14ac:dyDescent="0.2">
      <c r="A3534" s="43"/>
      <c r="B3534" s="43"/>
      <c r="C3534" s="43"/>
    </row>
    <row r="3535" spans="1:3" s="88" customFormat="1" x14ac:dyDescent="0.2">
      <c r="A3535" s="43"/>
      <c r="B3535" s="43"/>
      <c r="C3535" s="43"/>
    </row>
    <row r="3536" spans="1:3" s="88" customFormat="1" x14ac:dyDescent="0.2">
      <c r="A3536" s="43"/>
      <c r="B3536" s="43"/>
      <c r="C3536" s="43"/>
    </row>
    <row r="3537" spans="1:3" s="88" customFormat="1" x14ac:dyDescent="0.2">
      <c r="A3537" s="43"/>
      <c r="B3537" s="43"/>
      <c r="C3537" s="43"/>
    </row>
    <row r="3538" spans="1:3" s="88" customFormat="1" x14ac:dyDescent="0.2">
      <c r="A3538" s="43"/>
      <c r="B3538" s="43"/>
      <c r="C3538" s="43"/>
    </row>
    <row r="3539" spans="1:3" s="88" customFormat="1" x14ac:dyDescent="0.2">
      <c r="A3539" s="43"/>
      <c r="B3539" s="43"/>
      <c r="C3539" s="43"/>
    </row>
    <row r="3540" spans="1:3" s="88" customFormat="1" x14ac:dyDescent="0.2">
      <c r="A3540" s="43"/>
      <c r="B3540" s="43"/>
      <c r="C3540" s="43"/>
    </row>
    <row r="3541" spans="1:3" s="88" customFormat="1" x14ac:dyDescent="0.2">
      <c r="A3541" s="43"/>
      <c r="B3541" s="43"/>
      <c r="C3541" s="43"/>
    </row>
    <row r="3542" spans="1:3" s="88" customFormat="1" x14ac:dyDescent="0.2">
      <c r="A3542" s="43"/>
      <c r="B3542" s="43"/>
      <c r="C3542" s="43"/>
    </row>
    <row r="3543" spans="1:3" s="88" customFormat="1" x14ac:dyDescent="0.2">
      <c r="A3543" s="43"/>
      <c r="B3543" s="43"/>
      <c r="C3543" s="43"/>
    </row>
    <row r="3544" spans="1:3" s="88" customFormat="1" x14ac:dyDescent="0.2">
      <c r="A3544" s="43"/>
      <c r="B3544" s="43"/>
      <c r="C3544" s="43"/>
    </row>
    <row r="3545" spans="1:3" s="88" customFormat="1" x14ac:dyDescent="0.2">
      <c r="A3545" s="43"/>
      <c r="B3545" s="43"/>
      <c r="C3545" s="43"/>
    </row>
    <row r="3546" spans="1:3" s="88" customFormat="1" x14ac:dyDescent="0.2">
      <c r="A3546" s="43"/>
      <c r="B3546" s="43"/>
      <c r="C3546" s="43"/>
    </row>
    <row r="3547" spans="1:3" s="88" customFormat="1" x14ac:dyDescent="0.2">
      <c r="A3547" s="43"/>
      <c r="B3547" s="43"/>
      <c r="C3547" s="43"/>
    </row>
    <row r="3548" spans="1:3" s="88" customFormat="1" x14ac:dyDescent="0.2">
      <c r="A3548" s="43"/>
      <c r="B3548" s="43"/>
      <c r="C3548" s="43"/>
    </row>
    <row r="3549" spans="1:3" s="88" customFormat="1" x14ac:dyDescent="0.2">
      <c r="A3549" s="43"/>
      <c r="B3549" s="43"/>
      <c r="C3549" s="43"/>
    </row>
    <row r="3550" spans="1:3" s="88" customFormat="1" x14ac:dyDescent="0.2">
      <c r="A3550" s="43"/>
      <c r="B3550" s="43"/>
      <c r="C3550" s="43"/>
    </row>
    <row r="3551" spans="1:3" s="88" customFormat="1" x14ac:dyDescent="0.2">
      <c r="A3551" s="43"/>
      <c r="B3551" s="43"/>
      <c r="C3551" s="43"/>
    </row>
    <row r="3552" spans="1:3" s="88" customFormat="1" x14ac:dyDescent="0.2">
      <c r="A3552" s="43"/>
      <c r="B3552" s="43"/>
      <c r="C3552" s="43"/>
    </row>
    <row r="3553" spans="1:3" s="88" customFormat="1" x14ac:dyDescent="0.2">
      <c r="A3553" s="43"/>
      <c r="B3553" s="43"/>
      <c r="C3553" s="43"/>
    </row>
    <row r="3554" spans="1:3" s="88" customFormat="1" x14ac:dyDescent="0.2">
      <c r="A3554" s="43"/>
      <c r="B3554" s="43"/>
      <c r="C3554" s="43"/>
    </row>
    <row r="3555" spans="1:3" s="88" customFormat="1" x14ac:dyDescent="0.2">
      <c r="A3555" s="43"/>
      <c r="B3555" s="43"/>
      <c r="C3555" s="43"/>
    </row>
    <row r="3556" spans="1:3" s="88" customFormat="1" x14ac:dyDescent="0.2">
      <c r="A3556" s="43"/>
      <c r="B3556" s="43"/>
      <c r="C3556" s="43"/>
    </row>
    <row r="3557" spans="1:3" s="88" customFormat="1" x14ac:dyDescent="0.2">
      <c r="A3557" s="43"/>
      <c r="B3557" s="43"/>
      <c r="C3557" s="43"/>
    </row>
    <row r="3558" spans="1:3" s="88" customFormat="1" x14ac:dyDescent="0.2">
      <c r="A3558" s="43"/>
      <c r="B3558" s="43"/>
      <c r="C3558" s="43"/>
    </row>
    <row r="3559" spans="1:3" s="88" customFormat="1" x14ac:dyDescent="0.2">
      <c r="A3559" s="43"/>
      <c r="B3559" s="43"/>
      <c r="C3559" s="43"/>
    </row>
    <row r="3560" spans="1:3" s="88" customFormat="1" x14ac:dyDescent="0.2">
      <c r="A3560" s="43"/>
      <c r="B3560" s="43"/>
      <c r="C3560" s="43"/>
    </row>
    <row r="3561" spans="1:3" s="88" customFormat="1" x14ac:dyDescent="0.2">
      <c r="A3561" s="43"/>
      <c r="B3561" s="43"/>
      <c r="C3561" s="43"/>
    </row>
    <row r="3562" spans="1:3" s="88" customFormat="1" x14ac:dyDescent="0.2">
      <c r="A3562" s="43"/>
      <c r="B3562" s="43"/>
      <c r="C3562" s="43"/>
    </row>
    <row r="3563" spans="1:3" s="88" customFormat="1" x14ac:dyDescent="0.2">
      <c r="A3563" s="43"/>
      <c r="B3563" s="43"/>
      <c r="C3563" s="43"/>
    </row>
    <row r="3564" spans="1:3" s="88" customFormat="1" x14ac:dyDescent="0.2">
      <c r="A3564" s="43"/>
      <c r="B3564" s="43"/>
      <c r="C3564" s="43"/>
    </row>
    <row r="3565" spans="1:3" s="88" customFormat="1" x14ac:dyDescent="0.2">
      <c r="A3565" s="43"/>
      <c r="B3565" s="43"/>
      <c r="C3565" s="43"/>
    </row>
    <row r="3566" spans="1:3" s="88" customFormat="1" x14ac:dyDescent="0.2">
      <c r="A3566" s="43"/>
      <c r="B3566" s="43"/>
      <c r="C3566" s="43"/>
    </row>
    <row r="3567" spans="1:3" s="88" customFormat="1" x14ac:dyDescent="0.2">
      <c r="A3567" s="43"/>
      <c r="B3567" s="43"/>
      <c r="C3567" s="43"/>
    </row>
    <row r="3568" spans="1:3" s="88" customFormat="1" x14ac:dyDescent="0.2">
      <c r="A3568" s="43"/>
      <c r="B3568" s="43"/>
      <c r="C3568" s="43"/>
    </row>
    <row r="3569" spans="1:3" s="88" customFormat="1" x14ac:dyDescent="0.2">
      <c r="A3569" s="43"/>
      <c r="B3569" s="43"/>
      <c r="C3569" s="43"/>
    </row>
    <row r="3570" spans="1:3" s="88" customFormat="1" x14ac:dyDescent="0.2">
      <c r="A3570" s="43"/>
      <c r="B3570" s="43"/>
      <c r="C3570" s="43"/>
    </row>
    <row r="3571" spans="1:3" s="88" customFormat="1" x14ac:dyDescent="0.2">
      <c r="A3571" s="43"/>
      <c r="B3571" s="43"/>
      <c r="C3571" s="43"/>
    </row>
    <row r="3572" spans="1:3" s="88" customFormat="1" x14ac:dyDescent="0.2">
      <c r="A3572" s="43"/>
      <c r="B3572" s="43"/>
      <c r="C3572" s="43"/>
    </row>
    <row r="3573" spans="1:3" s="88" customFormat="1" x14ac:dyDescent="0.2">
      <c r="A3573" s="43"/>
      <c r="B3573" s="43"/>
      <c r="C3573" s="43"/>
    </row>
    <row r="3574" spans="1:3" s="88" customFormat="1" x14ac:dyDescent="0.2">
      <c r="A3574" s="43"/>
      <c r="B3574" s="43"/>
      <c r="C3574" s="43"/>
    </row>
    <row r="3575" spans="1:3" s="88" customFormat="1" x14ac:dyDescent="0.2">
      <c r="A3575" s="43"/>
      <c r="B3575" s="43"/>
      <c r="C3575" s="43"/>
    </row>
    <row r="3576" spans="1:3" s="88" customFormat="1" x14ac:dyDescent="0.2">
      <c r="A3576" s="43"/>
      <c r="B3576" s="43"/>
      <c r="C3576" s="43"/>
    </row>
    <row r="3577" spans="1:3" s="88" customFormat="1" x14ac:dyDescent="0.2">
      <c r="A3577" s="43"/>
      <c r="B3577" s="43"/>
      <c r="C3577" s="43"/>
    </row>
    <row r="3578" spans="1:3" s="88" customFormat="1" x14ac:dyDescent="0.2">
      <c r="A3578" s="43"/>
      <c r="B3578" s="43"/>
      <c r="C3578" s="43"/>
    </row>
    <row r="3579" spans="1:3" s="88" customFormat="1" x14ac:dyDescent="0.2">
      <c r="A3579" s="43"/>
      <c r="B3579" s="43"/>
      <c r="C3579" s="43"/>
    </row>
    <row r="3580" spans="1:3" s="88" customFormat="1" x14ac:dyDescent="0.2">
      <c r="A3580" s="43"/>
      <c r="B3580" s="43"/>
      <c r="C3580" s="43"/>
    </row>
    <row r="3581" spans="1:3" s="88" customFormat="1" x14ac:dyDescent="0.2">
      <c r="A3581" s="43"/>
      <c r="B3581" s="43"/>
      <c r="C3581" s="43"/>
    </row>
    <row r="3582" spans="1:3" s="88" customFormat="1" x14ac:dyDescent="0.2">
      <c r="A3582" s="43"/>
      <c r="B3582" s="43"/>
      <c r="C3582" s="43"/>
    </row>
    <row r="3583" spans="1:3" s="88" customFormat="1" x14ac:dyDescent="0.2">
      <c r="A3583" s="43"/>
      <c r="B3583" s="43"/>
      <c r="C3583" s="43"/>
    </row>
    <row r="3584" spans="1:3" s="88" customFormat="1" x14ac:dyDescent="0.2">
      <c r="A3584" s="43"/>
      <c r="B3584" s="43"/>
      <c r="C3584" s="43"/>
    </row>
    <row r="3585" spans="1:3" s="88" customFormat="1" x14ac:dyDescent="0.2">
      <c r="A3585" s="43"/>
      <c r="B3585" s="43"/>
      <c r="C3585" s="43"/>
    </row>
    <row r="3586" spans="1:3" s="88" customFormat="1" x14ac:dyDescent="0.2">
      <c r="A3586" s="43"/>
      <c r="B3586" s="43"/>
      <c r="C3586" s="43"/>
    </row>
    <row r="3587" spans="1:3" s="88" customFormat="1" x14ac:dyDescent="0.2">
      <c r="A3587" s="43"/>
      <c r="B3587" s="43"/>
      <c r="C3587" s="43"/>
    </row>
    <row r="3588" spans="1:3" s="88" customFormat="1" x14ac:dyDescent="0.2">
      <c r="A3588" s="43"/>
      <c r="B3588" s="43"/>
      <c r="C3588" s="43"/>
    </row>
    <row r="3589" spans="1:3" s="88" customFormat="1" x14ac:dyDescent="0.2">
      <c r="A3589" s="43"/>
      <c r="B3589" s="43"/>
      <c r="C3589" s="43"/>
    </row>
    <row r="3590" spans="1:3" s="88" customFormat="1" x14ac:dyDescent="0.2">
      <c r="A3590" s="43"/>
      <c r="B3590" s="43"/>
      <c r="C3590" s="43"/>
    </row>
    <row r="3591" spans="1:3" s="88" customFormat="1" x14ac:dyDescent="0.2">
      <c r="A3591" s="43"/>
      <c r="B3591" s="43"/>
      <c r="C3591" s="43"/>
    </row>
    <row r="3592" spans="1:3" s="88" customFormat="1" x14ac:dyDescent="0.2">
      <c r="A3592" s="43"/>
      <c r="B3592" s="43"/>
      <c r="C3592" s="43"/>
    </row>
    <row r="3593" spans="1:3" s="88" customFormat="1" x14ac:dyDescent="0.2">
      <c r="A3593" s="43"/>
      <c r="B3593" s="43"/>
      <c r="C3593" s="43"/>
    </row>
    <row r="3594" spans="1:3" s="88" customFormat="1" x14ac:dyDescent="0.2">
      <c r="A3594" s="43"/>
      <c r="B3594" s="43"/>
      <c r="C3594" s="43"/>
    </row>
    <row r="3595" spans="1:3" s="88" customFormat="1" x14ac:dyDescent="0.2">
      <c r="A3595" s="43"/>
      <c r="B3595" s="43"/>
      <c r="C3595" s="43"/>
    </row>
    <row r="3596" spans="1:3" s="88" customFormat="1" x14ac:dyDescent="0.2">
      <c r="A3596" s="43"/>
      <c r="B3596" s="43"/>
      <c r="C3596" s="43"/>
    </row>
    <row r="3597" spans="1:3" s="88" customFormat="1" x14ac:dyDescent="0.2">
      <c r="A3597" s="43"/>
      <c r="B3597" s="43"/>
      <c r="C3597" s="43"/>
    </row>
    <row r="3598" spans="1:3" s="88" customFormat="1" x14ac:dyDescent="0.2">
      <c r="A3598" s="43"/>
      <c r="B3598" s="43"/>
      <c r="C3598" s="43"/>
    </row>
    <row r="3599" spans="1:3" s="88" customFormat="1" x14ac:dyDescent="0.2">
      <c r="A3599" s="43"/>
      <c r="B3599" s="43"/>
      <c r="C3599" s="43"/>
    </row>
    <row r="3600" spans="1:3" s="88" customFormat="1" x14ac:dyDescent="0.2">
      <c r="A3600" s="43"/>
      <c r="B3600" s="43"/>
      <c r="C3600" s="43"/>
    </row>
    <row r="3601" spans="1:3" s="88" customFormat="1" x14ac:dyDescent="0.2">
      <c r="A3601" s="43"/>
      <c r="B3601" s="43"/>
      <c r="C3601" s="43"/>
    </row>
    <row r="3602" spans="1:3" s="88" customFormat="1" x14ac:dyDescent="0.2">
      <c r="A3602" s="43"/>
      <c r="B3602" s="43"/>
      <c r="C3602" s="43"/>
    </row>
    <row r="3603" spans="1:3" s="88" customFormat="1" x14ac:dyDescent="0.2">
      <c r="A3603" s="43"/>
      <c r="B3603" s="43"/>
      <c r="C3603" s="43"/>
    </row>
    <row r="3604" spans="1:3" s="88" customFormat="1" x14ac:dyDescent="0.2">
      <c r="A3604" s="43"/>
      <c r="B3604" s="43"/>
      <c r="C3604" s="43"/>
    </row>
    <row r="3605" spans="1:3" s="88" customFormat="1" x14ac:dyDescent="0.2">
      <c r="A3605" s="43"/>
      <c r="B3605" s="43"/>
      <c r="C3605" s="43"/>
    </row>
    <row r="3606" spans="1:3" s="88" customFormat="1" x14ac:dyDescent="0.2">
      <c r="A3606" s="43"/>
      <c r="B3606" s="43"/>
      <c r="C3606" s="43"/>
    </row>
    <row r="3607" spans="1:3" s="88" customFormat="1" x14ac:dyDescent="0.2">
      <c r="A3607" s="43"/>
      <c r="B3607" s="43"/>
      <c r="C3607" s="43"/>
    </row>
    <row r="3608" spans="1:3" s="88" customFormat="1" x14ac:dyDescent="0.2">
      <c r="A3608" s="43"/>
      <c r="B3608" s="43"/>
      <c r="C3608" s="43"/>
    </row>
    <row r="3609" spans="1:3" s="88" customFormat="1" x14ac:dyDescent="0.2">
      <c r="A3609" s="43"/>
      <c r="B3609" s="43"/>
      <c r="C3609" s="43"/>
    </row>
    <row r="3610" spans="1:3" s="88" customFormat="1" x14ac:dyDescent="0.2">
      <c r="A3610" s="43"/>
      <c r="B3610" s="43"/>
      <c r="C3610" s="43"/>
    </row>
    <row r="3611" spans="1:3" s="88" customFormat="1" x14ac:dyDescent="0.2">
      <c r="A3611" s="43"/>
      <c r="B3611" s="43"/>
      <c r="C3611" s="43"/>
    </row>
    <row r="3612" spans="1:3" s="88" customFormat="1" x14ac:dyDescent="0.2">
      <c r="A3612" s="43"/>
      <c r="B3612" s="43"/>
      <c r="C3612" s="43"/>
    </row>
    <row r="3613" spans="1:3" s="88" customFormat="1" x14ac:dyDescent="0.2">
      <c r="A3613" s="43"/>
      <c r="B3613" s="43"/>
      <c r="C3613" s="43"/>
    </row>
    <row r="3614" spans="1:3" s="88" customFormat="1" x14ac:dyDescent="0.2">
      <c r="A3614" s="43"/>
      <c r="B3614" s="43"/>
      <c r="C3614" s="43"/>
    </row>
    <row r="3615" spans="1:3" s="88" customFormat="1" x14ac:dyDescent="0.2">
      <c r="A3615" s="43"/>
      <c r="B3615" s="43"/>
      <c r="C3615" s="43"/>
    </row>
    <row r="3616" spans="1:3" s="88" customFormat="1" x14ac:dyDescent="0.2">
      <c r="A3616" s="43"/>
      <c r="B3616" s="43"/>
      <c r="C3616" s="43"/>
    </row>
    <row r="3617" spans="1:3" s="88" customFormat="1" x14ac:dyDescent="0.2">
      <c r="A3617" s="43"/>
      <c r="B3617" s="43"/>
      <c r="C3617" s="43"/>
    </row>
    <row r="3618" spans="1:3" s="88" customFormat="1" x14ac:dyDescent="0.2">
      <c r="A3618" s="43"/>
      <c r="B3618" s="43"/>
      <c r="C3618" s="43"/>
    </row>
    <row r="3619" spans="1:3" s="88" customFormat="1" x14ac:dyDescent="0.2">
      <c r="A3619" s="43"/>
      <c r="B3619" s="43"/>
      <c r="C3619" s="43"/>
    </row>
    <row r="3620" spans="1:3" s="88" customFormat="1" x14ac:dyDescent="0.2">
      <c r="A3620" s="43"/>
      <c r="B3620" s="43"/>
      <c r="C3620" s="43"/>
    </row>
    <row r="3621" spans="1:3" s="88" customFormat="1" x14ac:dyDescent="0.2">
      <c r="A3621" s="43"/>
      <c r="B3621" s="43"/>
      <c r="C3621" s="43"/>
    </row>
    <row r="3622" spans="1:3" s="88" customFormat="1" x14ac:dyDescent="0.2">
      <c r="A3622" s="43"/>
      <c r="B3622" s="43"/>
      <c r="C3622" s="43"/>
    </row>
    <row r="3623" spans="1:3" s="88" customFormat="1" x14ac:dyDescent="0.2">
      <c r="A3623" s="43"/>
      <c r="B3623" s="43"/>
      <c r="C3623" s="43"/>
    </row>
    <row r="3624" spans="1:3" s="88" customFormat="1" x14ac:dyDescent="0.2">
      <c r="A3624" s="43"/>
      <c r="B3624" s="43"/>
      <c r="C3624" s="43"/>
    </row>
    <row r="3625" spans="1:3" s="88" customFormat="1" x14ac:dyDescent="0.2">
      <c r="A3625" s="43"/>
      <c r="B3625" s="43"/>
      <c r="C3625" s="43"/>
    </row>
    <row r="3626" spans="1:3" s="88" customFormat="1" x14ac:dyDescent="0.2">
      <c r="A3626" s="43"/>
      <c r="B3626" s="43"/>
      <c r="C3626" s="43"/>
    </row>
    <row r="3627" spans="1:3" s="88" customFormat="1" x14ac:dyDescent="0.2">
      <c r="A3627" s="43"/>
      <c r="B3627" s="43"/>
      <c r="C3627" s="43"/>
    </row>
    <row r="3628" spans="1:3" s="88" customFormat="1" x14ac:dyDescent="0.2">
      <c r="A3628" s="43"/>
      <c r="B3628" s="43"/>
      <c r="C3628" s="43"/>
    </row>
    <row r="3629" spans="1:3" s="88" customFormat="1" x14ac:dyDescent="0.2">
      <c r="A3629" s="43"/>
      <c r="B3629" s="43"/>
      <c r="C3629" s="43"/>
    </row>
    <row r="3630" spans="1:3" s="88" customFormat="1" x14ac:dyDescent="0.2">
      <c r="A3630" s="43"/>
      <c r="B3630" s="43"/>
      <c r="C3630" s="43"/>
    </row>
    <row r="3631" spans="1:3" s="88" customFormat="1" x14ac:dyDescent="0.2">
      <c r="A3631" s="43"/>
      <c r="B3631" s="43"/>
      <c r="C3631" s="43"/>
    </row>
    <row r="3632" spans="1:3" s="88" customFormat="1" x14ac:dyDescent="0.2">
      <c r="A3632" s="43"/>
      <c r="B3632" s="43"/>
      <c r="C3632" s="43"/>
    </row>
    <row r="3633" spans="1:3" s="88" customFormat="1" x14ac:dyDescent="0.2">
      <c r="A3633" s="43"/>
      <c r="B3633" s="43"/>
      <c r="C3633" s="43"/>
    </row>
    <row r="3634" spans="1:3" s="88" customFormat="1" x14ac:dyDescent="0.2">
      <c r="A3634" s="43"/>
      <c r="B3634" s="43"/>
      <c r="C3634" s="43"/>
    </row>
    <row r="3635" spans="1:3" s="88" customFormat="1" x14ac:dyDescent="0.2">
      <c r="A3635" s="43"/>
      <c r="B3635" s="43"/>
      <c r="C3635" s="43"/>
    </row>
    <row r="3636" spans="1:3" s="88" customFormat="1" x14ac:dyDescent="0.2">
      <c r="A3636" s="43"/>
      <c r="B3636" s="43"/>
      <c r="C3636" s="43"/>
    </row>
    <row r="3637" spans="1:3" s="88" customFormat="1" x14ac:dyDescent="0.2">
      <c r="A3637" s="43"/>
      <c r="B3637" s="43"/>
      <c r="C3637" s="43"/>
    </row>
    <row r="3638" spans="1:3" s="88" customFormat="1" x14ac:dyDescent="0.2">
      <c r="A3638" s="43"/>
      <c r="B3638" s="43"/>
      <c r="C3638" s="43"/>
    </row>
    <row r="3639" spans="1:3" s="88" customFormat="1" x14ac:dyDescent="0.2">
      <c r="A3639" s="43"/>
      <c r="B3639" s="43"/>
      <c r="C3639" s="43"/>
    </row>
    <row r="3640" spans="1:3" s="88" customFormat="1" x14ac:dyDescent="0.2">
      <c r="A3640" s="43"/>
      <c r="B3640" s="43"/>
      <c r="C3640" s="43"/>
    </row>
    <row r="3641" spans="1:3" s="88" customFormat="1" x14ac:dyDescent="0.2">
      <c r="A3641" s="43"/>
      <c r="B3641" s="43"/>
      <c r="C3641" s="43"/>
    </row>
    <row r="3642" spans="1:3" s="88" customFormat="1" x14ac:dyDescent="0.2">
      <c r="A3642" s="43"/>
      <c r="B3642" s="43"/>
      <c r="C3642" s="43"/>
    </row>
    <row r="3643" spans="1:3" s="88" customFormat="1" x14ac:dyDescent="0.2">
      <c r="A3643" s="43"/>
      <c r="B3643" s="43"/>
      <c r="C3643" s="43"/>
    </row>
    <row r="3644" spans="1:3" s="88" customFormat="1" x14ac:dyDescent="0.2">
      <c r="A3644" s="43"/>
      <c r="B3644" s="43"/>
      <c r="C3644" s="43"/>
    </row>
    <row r="3645" spans="1:3" s="88" customFormat="1" x14ac:dyDescent="0.2">
      <c r="A3645" s="43"/>
      <c r="B3645" s="43"/>
      <c r="C3645" s="43"/>
    </row>
    <row r="3646" spans="1:3" s="88" customFormat="1" x14ac:dyDescent="0.2">
      <c r="A3646" s="43"/>
      <c r="B3646" s="43"/>
      <c r="C3646" s="43"/>
    </row>
    <row r="3647" spans="1:3" s="88" customFormat="1" x14ac:dyDescent="0.2">
      <c r="A3647" s="43"/>
      <c r="B3647" s="43"/>
      <c r="C3647" s="43"/>
    </row>
    <row r="3648" spans="1:3" s="88" customFormat="1" x14ac:dyDescent="0.2">
      <c r="A3648" s="43"/>
      <c r="B3648" s="43"/>
      <c r="C3648" s="43"/>
    </row>
    <row r="3649" spans="1:3" s="88" customFormat="1" x14ac:dyDescent="0.2">
      <c r="A3649" s="43"/>
      <c r="B3649" s="43"/>
      <c r="C3649" s="43"/>
    </row>
    <row r="3650" spans="1:3" s="88" customFormat="1" x14ac:dyDescent="0.2">
      <c r="A3650" s="43"/>
      <c r="B3650" s="43"/>
      <c r="C3650" s="43"/>
    </row>
    <row r="3651" spans="1:3" s="88" customFormat="1" x14ac:dyDescent="0.2">
      <c r="A3651" s="43"/>
      <c r="B3651" s="43"/>
      <c r="C3651" s="43"/>
    </row>
    <row r="3652" spans="1:3" s="88" customFormat="1" x14ac:dyDescent="0.2">
      <c r="A3652" s="43"/>
      <c r="B3652" s="43"/>
      <c r="C3652" s="43"/>
    </row>
    <row r="3653" spans="1:3" s="88" customFormat="1" x14ac:dyDescent="0.2">
      <c r="A3653" s="43"/>
      <c r="B3653" s="43"/>
      <c r="C3653" s="43"/>
    </row>
    <row r="3654" spans="1:3" s="88" customFormat="1" x14ac:dyDescent="0.2">
      <c r="A3654" s="43"/>
      <c r="B3654" s="43"/>
      <c r="C3654" s="43"/>
    </row>
    <row r="3655" spans="1:3" s="88" customFormat="1" x14ac:dyDescent="0.2">
      <c r="A3655" s="43"/>
      <c r="B3655" s="43"/>
      <c r="C3655" s="43"/>
    </row>
    <row r="3656" spans="1:3" s="88" customFormat="1" x14ac:dyDescent="0.2">
      <c r="A3656" s="43"/>
      <c r="B3656" s="43"/>
      <c r="C3656" s="43"/>
    </row>
    <row r="3657" spans="1:3" s="88" customFormat="1" x14ac:dyDescent="0.2">
      <c r="A3657" s="43"/>
      <c r="B3657" s="43"/>
      <c r="C3657" s="43"/>
    </row>
    <row r="3658" spans="1:3" s="88" customFormat="1" x14ac:dyDescent="0.2">
      <c r="A3658" s="43"/>
      <c r="B3658" s="43"/>
      <c r="C3658" s="43"/>
    </row>
    <row r="3659" spans="1:3" s="88" customFormat="1" x14ac:dyDescent="0.2">
      <c r="A3659" s="43"/>
      <c r="B3659" s="43"/>
      <c r="C3659" s="43"/>
    </row>
    <row r="3660" spans="1:3" s="88" customFormat="1" x14ac:dyDescent="0.2">
      <c r="A3660" s="43"/>
      <c r="B3660" s="43"/>
      <c r="C3660" s="43"/>
    </row>
    <row r="3661" spans="1:3" s="88" customFormat="1" x14ac:dyDescent="0.2">
      <c r="A3661" s="43"/>
      <c r="B3661" s="43"/>
      <c r="C3661" s="43"/>
    </row>
    <row r="3662" spans="1:3" s="88" customFormat="1" x14ac:dyDescent="0.2">
      <c r="A3662" s="43"/>
      <c r="B3662" s="43"/>
      <c r="C3662" s="43"/>
    </row>
    <row r="3663" spans="1:3" s="88" customFormat="1" x14ac:dyDescent="0.2">
      <c r="A3663" s="43"/>
      <c r="B3663" s="43"/>
      <c r="C3663" s="43"/>
    </row>
    <row r="3664" spans="1:3" s="88" customFormat="1" x14ac:dyDescent="0.2">
      <c r="A3664" s="43"/>
      <c r="B3664" s="43"/>
      <c r="C3664" s="43"/>
    </row>
    <row r="3665" spans="1:3" s="88" customFormat="1" x14ac:dyDescent="0.2">
      <c r="A3665" s="43"/>
      <c r="B3665" s="43"/>
      <c r="C3665" s="43"/>
    </row>
    <row r="3666" spans="1:3" s="88" customFormat="1" x14ac:dyDescent="0.2">
      <c r="A3666" s="43"/>
      <c r="B3666" s="43"/>
      <c r="C3666" s="43"/>
    </row>
    <row r="3667" spans="1:3" s="88" customFormat="1" x14ac:dyDescent="0.2">
      <c r="A3667" s="43"/>
      <c r="B3667" s="43"/>
      <c r="C3667" s="43"/>
    </row>
    <row r="3668" spans="1:3" s="88" customFormat="1" x14ac:dyDescent="0.2">
      <c r="A3668" s="43"/>
      <c r="B3668" s="43"/>
      <c r="C3668" s="43"/>
    </row>
    <row r="3669" spans="1:3" s="88" customFormat="1" x14ac:dyDescent="0.2">
      <c r="A3669" s="43"/>
      <c r="B3669" s="43"/>
      <c r="C3669" s="43"/>
    </row>
    <row r="3670" spans="1:3" s="88" customFormat="1" x14ac:dyDescent="0.2">
      <c r="A3670" s="43"/>
      <c r="B3670" s="43"/>
      <c r="C3670" s="43"/>
    </row>
    <row r="3671" spans="1:3" s="88" customFormat="1" x14ac:dyDescent="0.2">
      <c r="A3671" s="43"/>
      <c r="B3671" s="43"/>
      <c r="C3671" s="43"/>
    </row>
    <row r="3672" spans="1:3" s="88" customFormat="1" x14ac:dyDescent="0.2">
      <c r="A3672" s="43"/>
      <c r="B3672" s="43"/>
      <c r="C3672" s="43"/>
    </row>
    <row r="3673" spans="1:3" s="88" customFormat="1" x14ac:dyDescent="0.2">
      <c r="A3673" s="43"/>
      <c r="B3673" s="43"/>
      <c r="C3673" s="43"/>
    </row>
    <row r="3674" spans="1:3" s="88" customFormat="1" x14ac:dyDescent="0.2">
      <c r="A3674" s="43"/>
      <c r="B3674" s="43"/>
      <c r="C3674" s="43"/>
    </row>
    <row r="3675" spans="1:3" s="88" customFormat="1" x14ac:dyDescent="0.2">
      <c r="A3675" s="43"/>
      <c r="B3675" s="43"/>
      <c r="C3675" s="43"/>
    </row>
    <row r="3676" spans="1:3" s="88" customFormat="1" x14ac:dyDescent="0.2">
      <c r="A3676" s="43"/>
      <c r="B3676" s="43"/>
      <c r="C3676" s="43"/>
    </row>
    <row r="3677" spans="1:3" s="88" customFormat="1" x14ac:dyDescent="0.2">
      <c r="A3677" s="43"/>
      <c r="B3677" s="43"/>
      <c r="C3677" s="43"/>
    </row>
    <row r="3678" spans="1:3" s="88" customFormat="1" x14ac:dyDescent="0.2">
      <c r="A3678" s="43"/>
      <c r="B3678" s="43"/>
      <c r="C3678" s="43"/>
    </row>
    <row r="3679" spans="1:3" s="88" customFormat="1" x14ac:dyDescent="0.2">
      <c r="A3679" s="43"/>
      <c r="B3679" s="43"/>
      <c r="C3679" s="43"/>
    </row>
    <row r="3680" spans="1:3" s="88" customFormat="1" x14ac:dyDescent="0.2">
      <c r="A3680" s="43"/>
      <c r="B3680" s="43"/>
      <c r="C3680" s="43"/>
    </row>
    <row r="3681" spans="1:3" s="88" customFormat="1" x14ac:dyDescent="0.2">
      <c r="A3681" s="43"/>
      <c r="B3681" s="43"/>
      <c r="C3681" s="43"/>
    </row>
    <row r="3682" spans="1:3" s="88" customFormat="1" x14ac:dyDescent="0.2">
      <c r="A3682" s="43"/>
      <c r="B3682" s="43"/>
      <c r="C3682" s="43"/>
    </row>
    <row r="3683" spans="1:3" s="88" customFormat="1" x14ac:dyDescent="0.2">
      <c r="A3683" s="43"/>
      <c r="B3683" s="43"/>
      <c r="C3683" s="43"/>
    </row>
    <row r="3684" spans="1:3" s="88" customFormat="1" x14ac:dyDescent="0.2">
      <c r="A3684" s="43"/>
      <c r="B3684" s="43"/>
      <c r="C3684" s="43"/>
    </row>
    <row r="3685" spans="1:3" s="88" customFormat="1" x14ac:dyDescent="0.2">
      <c r="A3685" s="43"/>
      <c r="B3685" s="43"/>
      <c r="C3685" s="43"/>
    </row>
    <row r="3686" spans="1:3" s="88" customFormat="1" x14ac:dyDescent="0.2">
      <c r="A3686" s="43"/>
      <c r="B3686" s="43"/>
      <c r="C3686" s="43"/>
    </row>
    <row r="3687" spans="1:3" s="88" customFormat="1" x14ac:dyDescent="0.2">
      <c r="A3687" s="43"/>
      <c r="B3687" s="43"/>
      <c r="C3687" s="43"/>
    </row>
    <row r="3688" spans="1:3" s="88" customFormat="1" x14ac:dyDescent="0.2">
      <c r="A3688" s="43"/>
      <c r="B3688" s="43"/>
      <c r="C3688" s="43"/>
    </row>
    <row r="3689" spans="1:3" s="88" customFormat="1" x14ac:dyDescent="0.2">
      <c r="A3689" s="43"/>
      <c r="B3689" s="43"/>
      <c r="C3689" s="43"/>
    </row>
    <row r="3690" spans="1:3" s="88" customFormat="1" x14ac:dyDescent="0.2">
      <c r="A3690" s="43"/>
      <c r="B3690" s="43"/>
      <c r="C3690" s="43"/>
    </row>
    <row r="3691" spans="1:3" s="88" customFormat="1" x14ac:dyDescent="0.2">
      <c r="A3691" s="43"/>
      <c r="B3691" s="43"/>
      <c r="C3691" s="43"/>
    </row>
    <row r="3692" spans="1:3" s="88" customFormat="1" x14ac:dyDescent="0.2">
      <c r="A3692" s="43"/>
      <c r="B3692" s="43"/>
      <c r="C3692" s="43"/>
    </row>
    <row r="3693" spans="1:3" s="88" customFormat="1" x14ac:dyDescent="0.2">
      <c r="A3693" s="43"/>
      <c r="B3693" s="43"/>
      <c r="C3693" s="43"/>
    </row>
    <row r="3694" spans="1:3" s="88" customFormat="1" x14ac:dyDescent="0.2">
      <c r="A3694" s="43"/>
      <c r="B3694" s="43"/>
      <c r="C3694" s="43"/>
    </row>
    <row r="3695" spans="1:3" s="88" customFormat="1" x14ac:dyDescent="0.2">
      <c r="A3695" s="43"/>
      <c r="B3695" s="43"/>
      <c r="C3695" s="43"/>
    </row>
    <row r="3696" spans="1:3" s="88" customFormat="1" x14ac:dyDescent="0.2">
      <c r="A3696" s="43"/>
      <c r="B3696" s="43"/>
      <c r="C3696" s="43"/>
    </row>
    <row r="3697" spans="1:3" s="88" customFormat="1" x14ac:dyDescent="0.2">
      <c r="A3697" s="43"/>
      <c r="B3697" s="43"/>
      <c r="C3697" s="43"/>
    </row>
    <row r="3698" spans="1:3" s="88" customFormat="1" x14ac:dyDescent="0.2">
      <c r="A3698" s="43"/>
      <c r="B3698" s="43"/>
      <c r="C3698" s="43"/>
    </row>
    <row r="3699" spans="1:3" s="88" customFormat="1" x14ac:dyDescent="0.2">
      <c r="A3699" s="43"/>
      <c r="B3699" s="43"/>
      <c r="C3699" s="43"/>
    </row>
    <row r="3700" spans="1:3" s="88" customFormat="1" x14ac:dyDescent="0.2">
      <c r="A3700" s="43"/>
      <c r="B3700" s="43"/>
      <c r="C3700" s="43"/>
    </row>
    <row r="3701" spans="1:3" s="88" customFormat="1" x14ac:dyDescent="0.2">
      <c r="A3701" s="43"/>
      <c r="B3701" s="43"/>
      <c r="C3701" s="43"/>
    </row>
    <row r="3702" spans="1:3" s="88" customFormat="1" x14ac:dyDescent="0.2">
      <c r="A3702" s="43"/>
      <c r="B3702" s="43"/>
      <c r="C3702" s="43"/>
    </row>
    <row r="3703" spans="1:3" s="88" customFormat="1" x14ac:dyDescent="0.2">
      <c r="A3703" s="43"/>
      <c r="B3703" s="43"/>
      <c r="C3703" s="43"/>
    </row>
    <row r="3704" spans="1:3" s="88" customFormat="1" x14ac:dyDescent="0.2">
      <c r="A3704" s="43"/>
      <c r="B3704" s="43"/>
      <c r="C3704" s="43"/>
    </row>
    <row r="3705" spans="1:3" s="88" customFormat="1" x14ac:dyDescent="0.2">
      <c r="A3705" s="43"/>
      <c r="B3705" s="43"/>
      <c r="C3705" s="43"/>
    </row>
    <row r="3706" spans="1:3" s="88" customFormat="1" x14ac:dyDescent="0.2">
      <c r="A3706" s="43"/>
      <c r="B3706" s="43"/>
      <c r="C3706" s="43"/>
    </row>
    <row r="3707" spans="1:3" s="88" customFormat="1" x14ac:dyDescent="0.2">
      <c r="A3707" s="43"/>
      <c r="B3707" s="43"/>
      <c r="C3707" s="43"/>
    </row>
    <row r="3708" spans="1:3" s="88" customFormat="1" x14ac:dyDescent="0.2">
      <c r="A3708" s="43"/>
      <c r="B3708" s="43"/>
      <c r="C3708" s="43"/>
    </row>
    <row r="3709" spans="1:3" s="88" customFormat="1" x14ac:dyDescent="0.2">
      <c r="A3709" s="43"/>
      <c r="B3709" s="43"/>
      <c r="C3709" s="43"/>
    </row>
    <row r="3710" spans="1:3" s="88" customFormat="1" x14ac:dyDescent="0.2">
      <c r="A3710" s="43"/>
      <c r="B3710" s="43"/>
      <c r="C3710" s="43"/>
    </row>
    <row r="3711" spans="1:3" s="88" customFormat="1" x14ac:dyDescent="0.2">
      <c r="A3711" s="43"/>
      <c r="B3711" s="43"/>
      <c r="C3711" s="43"/>
    </row>
    <row r="3712" spans="1:3" s="88" customFormat="1" x14ac:dyDescent="0.2">
      <c r="A3712" s="43"/>
      <c r="B3712" s="43"/>
      <c r="C3712" s="43"/>
    </row>
    <row r="3713" spans="1:3" s="88" customFormat="1" x14ac:dyDescent="0.2">
      <c r="A3713" s="43"/>
      <c r="B3713" s="43"/>
      <c r="C3713" s="43"/>
    </row>
    <row r="3714" spans="1:3" s="88" customFormat="1" x14ac:dyDescent="0.2">
      <c r="A3714" s="43"/>
      <c r="B3714" s="43"/>
      <c r="C3714" s="43"/>
    </row>
    <row r="3715" spans="1:3" s="88" customFormat="1" x14ac:dyDescent="0.2">
      <c r="A3715" s="43"/>
      <c r="B3715" s="43"/>
      <c r="C3715" s="43"/>
    </row>
    <row r="3716" spans="1:3" s="88" customFormat="1" x14ac:dyDescent="0.2">
      <c r="A3716" s="43"/>
      <c r="B3716" s="43"/>
      <c r="C3716" s="43"/>
    </row>
    <row r="3717" spans="1:3" s="88" customFormat="1" x14ac:dyDescent="0.2">
      <c r="A3717" s="43"/>
      <c r="B3717" s="43"/>
      <c r="C3717" s="43"/>
    </row>
    <row r="3718" spans="1:3" s="88" customFormat="1" x14ac:dyDescent="0.2">
      <c r="A3718" s="43"/>
      <c r="B3718" s="43"/>
      <c r="C3718" s="43"/>
    </row>
    <row r="3719" spans="1:3" s="88" customFormat="1" x14ac:dyDescent="0.2">
      <c r="A3719" s="43"/>
      <c r="B3719" s="43"/>
      <c r="C3719" s="43"/>
    </row>
    <row r="3720" spans="1:3" s="88" customFormat="1" x14ac:dyDescent="0.2">
      <c r="A3720" s="43"/>
      <c r="B3720" s="43"/>
      <c r="C3720" s="43"/>
    </row>
    <row r="3721" spans="1:3" s="88" customFormat="1" x14ac:dyDescent="0.2">
      <c r="A3721" s="43"/>
      <c r="B3721" s="43"/>
      <c r="C3721" s="43"/>
    </row>
    <row r="3722" spans="1:3" s="88" customFormat="1" x14ac:dyDescent="0.2">
      <c r="A3722" s="43"/>
      <c r="B3722" s="43"/>
      <c r="C3722" s="43"/>
    </row>
    <row r="3723" spans="1:3" s="88" customFormat="1" x14ac:dyDescent="0.2">
      <c r="A3723" s="43"/>
      <c r="B3723" s="43"/>
      <c r="C3723" s="43"/>
    </row>
    <row r="3724" spans="1:3" s="88" customFormat="1" x14ac:dyDescent="0.2">
      <c r="A3724" s="43"/>
      <c r="B3724" s="43"/>
      <c r="C3724" s="43"/>
    </row>
    <row r="3725" spans="1:3" s="88" customFormat="1" x14ac:dyDescent="0.2">
      <c r="A3725" s="43"/>
      <c r="B3725" s="43"/>
      <c r="C3725" s="43"/>
    </row>
    <row r="3726" spans="1:3" s="88" customFormat="1" x14ac:dyDescent="0.2">
      <c r="A3726" s="43"/>
      <c r="B3726" s="43"/>
      <c r="C3726" s="43"/>
    </row>
    <row r="3727" spans="1:3" s="88" customFormat="1" x14ac:dyDescent="0.2">
      <c r="A3727" s="43"/>
      <c r="B3727" s="43"/>
      <c r="C3727" s="43"/>
    </row>
    <row r="3728" spans="1:3" s="88" customFormat="1" x14ac:dyDescent="0.2">
      <c r="A3728" s="43"/>
      <c r="B3728" s="43"/>
      <c r="C3728" s="43"/>
    </row>
    <row r="3729" spans="1:3" s="88" customFormat="1" x14ac:dyDescent="0.2">
      <c r="A3729" s="43"/>
      <c r="B3729" s="43"/>
      <c r="C3729" s="43"/>
    </row>
    <row r="3730" spans="1:3" s="88" customFormat="1" x14ac:dyDescent="0.2">
      <c r="A3730" s="43"/>
      <c r="B3730" s="43"/>
      <c r="C3730" s="43"/>
    </row>
    <row r="3731" spans="1:3" s="88" customFormat="1" x14ac:dyDescent="0.2">
      <c r="A3731" s="43"/>
      <c r="B3731" s="43"/>
      <c r="C3731" s="43"/>
    </row>
    <row r="3732" spans="1:3" s="88" customFormat="1" x14ac:dyDescent="0.2">
      <c r="A3732" s="43"/>
      <c r="B3732" s="43"/>
      <c r="C3732" s="43"/>
    </row>
    <row r="3733" spans="1:3" s="88" customFormat="1" x14ac:dyDescent="0.2">
      <c r="A3733" s="43"/>
      <c r="B3733" s="43"/>
      <c r="C3733" s="43"/>
    </row>
    <row r="3734" spans="1:3" s="88" customFormat="1" x14ac:dyDescent="0.2">
      <c r="A3734" s="43"/>
      <c r="B3734" s="43"/>
      <c r="C3734" s="43"/>
    </row>
    <row r="3735" spans="1:3" s="88" customFormat="1" x14ac:dyDescent="0.2">
      <c r="A3735" s="43"/>
      <c r="B3735" s="43"/>
      <c r="C3735" s="43"/>
    </row>
    <row r="3736" spans="1:3" s="88" customFormat="1" x14ac:dyDescent="0.2">
      <c r="A3736" s="43"/>
      <c r="B3736" s="43"/>
      <c r="C3736" s="43"/>
    </row>
    <row r="3737" spans="1:3" s="88" customFormat="1" x14ac:dyDescent="0.2">
      <c r="A3737" s="43"/>
      <c r="B3737" s="43"/>
      <c r="C3737" s="43"/>
    </row>
    <row r="3738" spans="1:3" s="88" customFormat="1" x14ac:dyDescent="0.2">
      <c r="A3738" s="43"/>
      <c r="B3738" s="43"/>
      <c r="C3738" s="43"/>
    </row>
    <row r="3739" spans="1:3" s="88" customFormat="1" x14ac:dyDescent="0.2">
      <c r="A3739" s="43"/>
      <c r="B3739" s="43"/>
      <c r="C3739" s="43"/>
    </row>
    <row r="3740" spans="1:3" s="88" customFormat="1" x14ac:dyDescent="0.2">
      <c r="A3740" s="43"/>
      <c r="B3740" s="43"/>
      <c r="C3740" s="43"/>
    </row>
    <row r="3741" spans="1:3" s="88" customFormat="1" x14ac:dyDescent="0.2">
      <c r="A3741" s="43"/>
      <c r="B3741" s="43"/>
      <c r="C3741" s="43"/>
    </row>
    <row r="3742" spans="1:3" s="88" customFormat="1" x14ac:dyDescent="0.2">
      <c r="A3742" s="43"/>
      <c r="B3742" s="43"/>
      <c r="C3742" s="43"/>
    </row>
    <row r="3743" spans="1:3" s="88" customFormat="1" x14ac:dyDescent="0.2">
      <c r="A3743" s="43"/>
      <c r="B3743" s="43"/>
      <c r="C3743" s="43"/>
    </row>
    <row r="3744" spans="1:3" s="88" customFormat="1" x14ac:dyDescent="0.2">
      <c r="A3744" s="43"/>
      <c r="B3744" s="43"/>
      <c r="C3744" s="43"/>
    </row>
    <row r="3745" spans="1:3" s="88" customFormat="1" x14ac:dyDescent="0.2">
      <c r="A3745" s="43"/>
      <c r="B3745" s="43"/>
      <c r="C3745" s="43"/>
    </row>
    <row r="3746" spans="1:3" s="88" customFormat="1" x14ac:dyDescent="0.2">
      <c r="A3746" s="43"/>
      <c r="B3746" s="43"/>
      <c r="C3746" s="43"/>
    </row>
    <row r="3747" spans="1:3" s="88" customFormat="1" x14ac:dyDescent="0.2">
      <c r="A3747" s="43"/>
      <c r="B3747" s="43"/>
      <c r="C3747" s="43"/>
    </row>
    <row r="3748" spans="1:3" s="88" customFormat="1" x14ac:dyDescent="0.2">
      <c r="A3748" s="43"/>
      <c r="B3748" s="43"/>
      <c r="C3748" s="43"/>
    </row>
    <row r="3749" spans="1:3" s="88" customFormat="1" x14ac:dyDescent="0.2">
      <c r="A3749" s="43"/>
      <c r="B3749" s="43"/>
      <c r="C3749" s="43"/>
    </row>
    <row r="3750" spans="1:3" s="88" customFormat="1" x14ac:dyDescent="0.2">
      <c r="A3750" s="43"/>
      <c r="B3750" s="43"/>
      <c r="C3750" s="43"/>
    </row>
    <row r="3751" spans="1:3" s="88" customFormat="1" x14ac:dyDescent="0.2">
      <c r="A3751" s="43"/>
      <c r="B3751" s="43"/>
      <c r="C3751" s="43"/>
    </row>
    <row r="3752" spans="1:3" s="88" customFormat="1" x14ac:dyDescent="0.2">
      <c r="A3752" s="43"/>
      <c r="B3752" s="43"/>
      <c r="C3752" s="43"/>
    </row>
    <row r="3753" spans="1:3" s="88" customFormat="1" x14ac:dyDescent="0.2">
      <c r="A3753" s="43"/>
      <c r="B3753" s="43"/>
      <c r="C3753" s="43"/>
    </row>
    <row r="3754" spans="1:3" s="88" customFormat="1" x14ac:dyDescent="0.2">
      <c r="A3754" s="43"/>
      <c r="B3754" s="43"/>
      <c r="C3754" s="43"/>
    </row>
    <row r="3755" spans="1:3" s="88" customFormat="1" x14ac:dyDescent="0.2">
      <c r="A3755" s="43"/>
      <c r="B3755" s="43"/>
      <c r="C3755" s="43"/>
    </row>
    <row r="3756" spans="1:3" s="88" customFormat="1" x14ac:dyDescent="0.2">
      <c r="A3756" s="43"/>
      <c r="B3756" s="43"/>
      <c r="C3756" s="43"/>
    </row>
    <row r="3757" spans="1:3" s="88" customFormat="1" x14ac:dyDescent="0.2">
      <c r="A3757" s="43"/>
      <c r="B3757" s="43"/>
      <c r="C3757" s="43"/>
    </row>
    <row r="3758" spans="1:3" s="88" customFormat="1" x14ac:dyDescent="0.2">
      <c r="A3758" s="43"/>
      <c r="B3758" s="43"/>
      <c r="C3758" s="43"/>
    </row>
    <row r="3759" spans="1:3" s="88" customFormat="1" x14ac:dyDescent="0.2">
      <c r="A3759" s="43"/>
      <c r="B3759" s="43"/>
      <c r="C3759" s="43"/>
    </row>
    <row r="3760" spans="1:3" s="88" customFormat="1" x14ac:dyDescent="0.2">
      <c r="A3760" s="43"/>
      <c r="B3760" s="43"/>
      <c r="C3760" s="43"/>
    </row>
    <row r="3761" spans="1:3" s="88" customFormat="1" x14ac:dyDescent="0.2">
      <c r="A3761" s="43"/>
      <c r="B3761" s="43"/>
      <c r="C3761" s="43"/>
    </row>
    <row r="3762" spans="1:3" s="88" customFormat="1" x14ac:dyDescent="0.2">
      <c r="A3762" s="43"/>
      <c r="B3762" s="43"/>
      <c r="C3762" s="43"/>
    </row>
    <row r="3763" spans="1:3" s="88" customFormat="1" x14ac:dyDescent="0.2">
      <c r="A3763" s="43"/>
      <c r="B3763" s="43"/>
      <c r="C3763" s="43"/>
    </row>
    <row r="3764" spans="1:3" s="88" customFormat="1" x14ac:dyDescent="0.2">
      <c r="A3764" s="43"/>
      <c r="B3764" s="43"/>
      <c r="C3764" s="43"/>
    </row>
    <row r="3765" spans="1:3" s="88" customFormat="1" x14ac:dyDescent="0.2">
      <c r="A3765" s="43"/>
      <c r="B3765" s="43"/>
      <c r="C3765" s="43"/>
    </row>
    <row r="3766" spans="1:3" s="88" customFormat="1" x14ac:dyDescent="0.2">
      <c r="A3766" s="43"/>
      <c r="B3766" s="43"/>
      <c r="C3766" s="43"/>
    </row>
    <row r="3767" spans="1:3" s="88" customFormat="1" x14ac:dyDescent="0.2">
      <c r="A3767" s="43"/>
      <c r="B3767" s="43"/>
      <c r="C3767" s="43"/>
    </row>
    <row r="3768" spans="1:3" s="88" customFormat="1" x14ac:dyDescent="0.2">
      <c r="A3768" s="43"/>
      <c r="B3768" s="43"/>
      <c r="C3768" s="43"/>
    </row>
    <row r="3769" spans="1:3" s="88" customFormat="1" x14ac:dyDescent="0.2">
      <c r="A3769" s="43"/>
      <c r="B3769" s="43"/>
      <c r="C3769" s="43"/>
    </row>
    <row r="3770" spans="1:3" s="88" customFormat="1" x14ac:dyDescent="0.2">
      <c r="A3770" s="43"/>
      <c r="B3770" s="43"/>
      <c r="C3770" s="43"/>
    </row>
    <row r="3771" spans="1:3" s="88" customFormat="1" x14ac:dyDescent="0.2">
      <c r="A3771" s="43"/>
      <c r="B3771" s="43"/>
      <c r="C3771" s="43"/>
    </row>
    <row r="3772" spans="1:3" s="88" customFormat="1" x14ac:dyDescent="0.2">
      <c r="A3772" s="43"/>
      <c r="B3772" s="43"/>
      <c r="C3772" s="43"/>
    </row>
    <row r="3773" spans="1:3" s="88" customFormat="1" x14ac:dyDescent="0.2">
      <c r="A3773" s="43"/>
      <c r="B3773" s="43"/>
      <c r="C3773" s="43"/>
    </row>
    <row r="3774" spans="1:3" s="88" customFormat="1" x14ac:dyDescent="0.2">
      <c r="A3774" s="43"/>
      <c r="B3774" s="43"/>
      <c r="C3774" s="43"/>
    </row>
    <row r="3775" spans="1:3" s="88" customFormat="1" x14ac:dyDescent="0.2">
      <c r="A3775" s="43"/>
      <c r="B3775" s="43"/>
      <c r="C3775" s="43"/>
    </row>
    <row r="3776" spans="1:3" s="88" customFormat="1" x14ac:dyDescent="0.2">
      <c r="A3776" s="43"/>
      <c r="B3776" s="43"/>
      <c r="C3776" s="43"/>
    </row>
    <row r="3777" spans="1:3" s="88" customFormat="1" x14ac:dyDescent="0.2">
      <c r="A3777" s="43"/>
      <c r="B3777" s="43"/>
      <c r="C3777" s="43"/>
    </row>
    <row r="3778" spans="1:3" s="88" customFormat="1" x14ac:dyDescent="0.2">
      <c r="A3778" s="43"/>
      <c r="B3778" s="43"/>
      <c r="C3778" s="43"/>
    </row>
    <row r="3779" spans="1:3" s="88" customFormat="1" x14ac:dyDescent="0.2">
      <c r="A3779" s="43"/>
      <c r="B3779" s="43"/>
      <c r="C3779" s="43"/>
    </row>
    <row r="3780" spans="1:3" s="88" customFormat="1" x14ac:dyDescent="0.2">
      <c r="A3780" s="43"/>
      <c r="B3780" s="43"/>
      <c r="C3780" s="43"/>
    </row>
    <row r="3781" spans="1:3" s="88" customFormat="1" x14ac:dyDescent="0.2">
      <c r="A3781" s="43"/>
      <c r="B3781" s="43"/>
      <c r="C3781" s="43"/>
    </row>
    <row r="3782" spans="1:3" s="88" customFormat="1" x14ac:dyDescent="0.2">
      <c r="A3782" s="43"/>
      <c r="B3782" s="43"/>
      <c r="C3782" s="43"/>
    </row>
    <row r="3783" spans="1:3" s="88" customFormat="1" x14ac:dyDescent="0.2">
      <c r="A3783" s="43"/>
      <c r="B3783" s="43"/>
      <c r="C3783" s="43"/>
    </row>
    <row r="3784" spans="1:3" s="88" customFormat="1" x14ac:dyDescent="0.2">
      <c r="A3784" s="43"/>
      <c r="B3784" s="43"/>
      <c r="C3784" s="43"/>
    </row>
    <row r="3785" spans="1:3" s="88" customFormat="1" x14ac:dyDescent="0.2">
      <c r="A3785" s="43"/>
      <c r="B3785" s="43"/>
      <c r="C3785" s="43"/>
    </row>
    <row r="3786" spans="1:3" s="88" customFormat="1" x14ac:dyDescent="0.2">
      <c r="A3786" s="43"/>
      <c r="B3786" s="43"/>
      <c r="C3786" s="43"/>
    </row>
    <row r="3787" spans="1:3" s="88" customFormat="1" x14ac:dyDescent="0.2">
      <c r="A3787" s="43"/>
      <c r="B3787" s="43"/>
      <c r="C3787" s="43"/>
    </row>
    <row r="3788" spans="1:3" s="88" customFormat="1" x14ac:dyDescent="0.2">
      <c r="A3788" s="43"/>
      <c r="B3788" s="43"/>
      <c r="C3788" s="43"/>
    </row>
    <row r="3789" spans="1:3" s="88" customFormat="1" x14ac:dyDescent="0.2">
      <c r="A3789" s="43"/>
      <c r="B3789" s="43"/>
      <c r="C3789" s="43"/>
    </row>
    <row r="3790" spans="1:3" s="88" customFormat="1" x14ac:dyDescent="0.2">
      <c r="A3790" s="43"/>
      <c r="B3790" s="43"/>
      <c r="C3790" s="43"/>
    </row>
    <row r="3791" spans="1:3" s="88" customFormat="1" x14ac:dyDescent="0.2">
      <c r="A3791" s="43"/>
      <c r="B3791" s="43"/>
      <c r="C3791" s="43"/>
    </row>
    <row r="3792" spans="1:3" s="88" customFormat="1" x14ac:dyDescent="0.2">
      <c r="A3792" s="43"/>
      <c r="B3792" s="43"/>
      <c r="C3792" s="43"/>
    </row>
    <row r="3793" spans="1:3" s="88" customFormat="1" x14ac:dyDescent="0.2">
      <c r="A3793" s="43"/>
      <c r="B3793" s="43"/>
      <c r="C3793" s="43"/>
    </row>
    <row r="3794" spans="1:3" s="88" customFormat="1" x14ac:dyDescent="0.2">
      <c r="A3794" s="43"/>
      <c r="B3794" s="43"/>
      <c r="C3794" s="43"/>
    </row>
    <row r="3795" spans="1:3" s="88" customFormat="1" x14ac:dyDescent="0.2">
      <c r="A3795" s="43"/>
      <c r="B3795" s="43"/>
      <c r="C3795" s="43"/>
    </row>
    <row r="3796" spans="1:3" s="88" customFormat="1" x14ac:dyDescent="0.2">
      <c r="A3796" s="43"/>
      <c r="B3796" s="43"/>
      <c r="C3796" s="43"/>
    </row>
    <row r="3797" spans="1:3" s="88" customFormat="1" x14ac:dyDescent="0.2">
      <c r="A3797" s="43"/>
      <c r="B3797" s="43"/>
      <c r="C3797" s="43"/>
    </row>
    <row r="3798" spans="1:3" s="88" customFormat="1" x14ac:dyDescent="0.2">
      <c r="A3798" s="43"/>
      <c r="B3798" s="43"/>
      <c r="C3798" s="43"/>
    </row>
    <row r="3799" spans="1:3" s="88" customFormat="1" x14ac:dyDescent="0.2">
      <c r="A3799" s="43"/>
      <c r="B3799" s="43"/>
      <c r="C3799" s="43"/>
    </row>
    <row r="3800" spans="1:3" s="88" customFormat="1" x14ac:dyDescent="0.2">
      <c r="A3800" s="43"/>
      <c r="B3800" s="43"/>
      <c r="C3800" s="43"/>
    </row>
    <row r="3801" spans="1:3" s="88" customFormat="1" x14ac:dyDescent="0.2">
      <c r="A3801" s="43"/>
      <c r="B3801" s="43"/>
      <c r="C3801" s="43"/>
    </row>
    <row r="3802" spans="1:3" s="88" customFormat="1" x14ac:dyDescent="0.2">
      <c r="A3802" s="43"/>
      <c r="B3802" s="43"/>
      <c r="C3802" s="43"/>
    </row>
    <row r="3803" spans="1:3" s="88" customFormat="1" x14ac:dyDescent="0.2">
      <c r="A3803" s="43"/>
      <c r="B3803" s="43"/>
      <c r="C3803" s="43"/>
    </row>
    <row r="3804" spans="1:3" s="88" customFormat="1" x14ac:dyDescent="0.2">
      <c r="A3804" s="43"/>
      <c r="B3804" s="43"/>
      <c r="C3804" s="43"/>
    </row>
    <row r="3805" spans="1:3" s="88" customFormat="1" x14ac:dyDescent="0.2">
      <c r="A3805" s="43"/>
      <c r="B3805" s="43"/>
      <c r="C3805" s="43"/>
    </row>
    <row r="3806" spans="1:3" s="88" customFormat="1" x14ac:dyDescent="0.2">
      <c r="A3806" s="43"/>
      <c r="B3806" s="43"/>
      <c r="C3806" s="43"/>
    </row>
    <row r="3807" spans="1:3" s="88" customFormat="1" x14ac:dyDescent="0.2">
      <c r="A3807" s="43"/>
      <c r="B3807" s="43"/>
      <c r="C3807" s="43"/>
    </row>
    <row r="3808" spans="1:3" s="88" customFormat="1" x14ac:dyDescent="0.2">
      <c r="A3808" s="43"/>
      <c r="B3808" s="43"/>
      <c r="C3808" s="43"/>
    </row>
    <row r="3809" spans="1:3" s="88" customFormat="1" x14ac:dyDescent="0.2">
      <c r="A3809" s="43"/>
      <c r="B3809" s="43"/>
      <c r="C3809" s="43"/>
    </row>
    <row r="3810" spans="1:3" s="88" customFormat="1" x14ac:dyDescent="0.2">
      <c r="A3810" s="43"/>
      <c r="B3810" s="43"/>
      <c r="C3810" s="43"/>
    </row>
    <row r="3811" spans="1:3" s="88" customFormat="1" x14ac:dyDescent="0.2">
      <c r="A3811" s="43"/>
      <c r="B3811" s="43"/>
      <c r="C3811" s="43"/>
    </row>
    <row r="3812" spans="1:3" s="88" customFormat="1" x14ac:dyDescent="0.2">
      <c r="A3812" s="43"/>
      <c r="B3812" s="43"/>
      <c r="C3812" s="43"/>
    </row>
    <row r="3813" spans="1:3" s="88" customFormat="1" x14ac:dyDescent="0.2">
      <c r="A3813" s="43"/>
      <c r="B3813" s="43"/>
      <c r="C3813" s="43"/>
    </row>
    <row r="3814" spans="1:3" s="88" customFormat="1" x14ac:dyDescent="0.2">
      <c r="A3814" s="43"/>
      <c r="B3814" s="43"/>
      <c r="C3814" s="43"/>
    </row>
    <row r="3815" spans="1:3" s="88" customFormat="1" x14ac:dyDescent="0.2">
      <c r="A3815" s="43"/>
      <c r="B3815" s="43"/>
      <c r="C3815" s="43"/>
    </row>
    <row r="3816" spans="1:3" s="88" customFormat="1" x14ac:dyDescent="0.2">
      <c r="A3816" s="43"/>
      <c r="B3816" s="43"/>
      <c r="C3816" s="43"/>
    </row>
    <row r="3817" spans="1:3" s="88" customFormat="1" x14ac:dyDescent="0.2">
      <c r="A3817" s="43"/>
      <c r="B3817" s="43"/>
      <c r="C3817" s="43"/>
    </row>
    <row r="3818" spans="1:3" s="88" customFormat="1" x14ac:dyDescent="0.2">
      <c r="A3818" s="43"/>
      <c r="B3818" s="43"/>
      <c r="C3818" s="43"/>
    </row>
    <row r="3819" spans="1:3" s="88" customFormat="1" x14ac:dyDescent="0.2">
      <c r="A3819" s="43"/>
      <c r="B3819" s="43"/>
      <c r="C3819" s="43"/>
    </row>
    <row r="3820" spans="1:3" s="88" customFormat="1" x14ac:dyDescent="0.2">
      <c r="A3820" s="43"/>
      <c r="B3820" s="43"/>
      <c r="C3820" s="43"/>
    </row>
    <row r="3821" spans="1:3" s="88" customFormat="1" x14ac:dyDescent="0.2">
      <c r="A3821" s="43"/>
      <c r="B3821" s="43"/>
      <c r="C3821" s="43"/>
    </row>
    <row r="3822" spans="1:3" s="88" customFormat="1" x14ac:dyDescent="0.2">
      <c r="A3822" s="43"/>
      <c r="B3822" s="43"/>
      <c r="C3822" s="43"/>
    </row>
    <row r="3823" spans="1:3" s="88" customFormat="1" x14ac:dyDescent="0.2">
      <c r="A3823" s="43"/>
      <c r="B3823" s="43"/>
      <c r="C3823" s="43"/>
    </row>
    <row r="3824" spans="1:3" s="88" customFormat="1" x14ac:dyDescent="0.2">
      <c r="A3824" s="43"/>
      <c r="B3824" s="43"/>
      <c r="C3824" s="43"/>
    </row>
    <row r="3825" spans="1:3" s="88" customFormat="1" x14ac:dyDescent="0.2">
      <c r="A3825" s="43"/>
      <c r="B3825" s="43"/>
      <c r="C3825" s="43"/>
    </row>
    <row r="3826" spans="1:3" s="88" customFormat="1" x14ac:dyDescent="0.2">
      <c r="A3826" s="43"/>
      <c r="B3826" s="43"/>
      <c r="C3826" s="43"/>
    </row>
    <row r="3827" spans="1:3" s="88" customFormat="1" x14ac:dyDescent="0.2">
      <c r="A3827" s="43"/>
      <c r="B3827" s="43"/>
      <c r="C3827" s="43"/>
    </row>
    <row r="3828" spans="1:3" s="88" customFormat="1" x14ac:dyDescent="0.2">
      <c r="A3828" s="43"/>
      <c r="B3828" s="43"/>
      <c r="C3828" s="43"/>
    </row>
    <row r="3829" spans="1:3" s="88" customFormat="1" x14ac:dyDescent="0.2">
      <c r="A3829" s="43"/>
      <c r="B3829" s="43"/>
      <c r="C3829" s="43"/>
    </row>
    <row r="3830" spans="1:3" s="88" customFormat="1" x14ac:dyDescent="0.2">
      <c r="A3830" s="43"/>
      <c r="B3830" s="43"/>
      <c r="C3830" s="43"/>
    </row>
    <row r="3831" spans="1:3" s="88" customFormat="1" x14ac:dyDescent="0.2">
      <c r="A3831" s="43"/>
      <c r="B3831" s="43"/>
      <c r="C3831" s="43"/>
    </row>
    <row r="3832" spans="1:3" s="88" customFormat="1" x14ac:dyDescent="0.2">
      <c r="A3832" s="43"/>
      <c r="B3832" s="43"/>
      <c r="C3832" s="43"/>
    </row>
    <row r="3833" spans="1:3" s="88" customFormat="1" x14ac:dyDescent="0.2">
      <c r="A3833" s="43"/>
      <c r="B3833" s="43"/>
      <c r="C3833" s="43"/>
    </row>
    <row r="3834" spans="1:3" s="88" customFormat="1" x14ac:dyDescent="0.2">
      <c r="A3834" s="43"/>
      <c r="B3834" s="43"/>
      <c r="C3834" s="43"/>
    </row>
    <row r="3835" spans="1:3" s="88" customFormat="1" x14ac:dyDescent="0.2">
      <c r="A3835" s="43"/>
      <c r="B3835" s="43"/>
      <c r="C3835" s="43"/>
    </row>
    <row r="3836" spans="1:3" s="88" customFormat="1" x14ac:dyDescent="0.2">
      <c r="A3836" s="43"/>
      <c r="B3836" s="43"/>
      <c r="C3836" s="43"/>
    </row>
    <row r="3837" spans="1:3" s="88" customFormat="1" x14ac:dyDescent="0.2">
      <c r="A3837" s="43"/>
      <c r="B3837" s="43"/>
      <c r="C3837" s="43"/>
    </row>
    <row r="3838" spans="1:3" s="88" customFormat="1" x14ac:dyDescent="0.2">
      <c r="A3838" s="43"/>
      <c r="B3838" s="43"/>
      <c r="C3838" s="43"/>
    </row>
    <row r="3839" spans="1:3" s="88" customFormat="1" x14ac:dyDescent="0.2">
      <c r="A3839" s="43"/>
      <c r="B3839" s="43"/>
      <c r="C3839" s="43"/>
    </row>
    <row r="3840" spans="1:3" s="88" customFormat="1" x14ac:dyDescent="0.2">
      <c r="A3840" s="43"/>
      <c r="B3840" s="43"/>
      <c r="C3840" s="43"/>
    </row>
    <row r="3841" spans="1:3" s="88" customFormat="1" x14ac:dyDescent="0.2">
      <c r="A3841" s="43"/>
      <c r="B3841" s="43"/>
      <c r="C3841" s="43"/>
    </row>
    <row r="3842" spans="1:3" s="88" customFormat="1" x14ac:dyDescent="0.2">
      <c r="A3842" s="43"/>
      <c r="B3842" s="43"/>
      <c r="C3842" s="43"/>
    </row>
    <row r="3843" spans="1:3" s="88" customFormat="1" x14ac:dyDescent="0.2">
      <c r="A3843" s="43"/>
      <c r="B3843" s="43"/>
      <c r="C3843" s="43"/>
    </row>
    <row r="3844" spans="1:3" s="88" customFormat="1" x14ac:dyDescent="0.2">
      <c r="A3844" s="43"/>
      <c r="B3844" s="43"/>
      <c r="C3844" s="43"/>
    </row>
    <row r="3845" spans="1:3" s="88" customFormat="1" x14ac:dyDescent="0.2">
      <c r="A3845" s="43"/>
      <c r="B3845" s="43"/>
      <c r="C3845" s="43"/>
    </row>
    <row r="3846" spans="1:3" s="88" customFormat="1" x14ac:dyDescent="0.2">
      <c r="A3846" s="43"/>
      <c r="B3846" s="43"/>
      <c r="C3846" s="43"/>
    </row>
    <row r="3847" spans="1:3" s="88" customFormat="1" x14ac:dyDescent="0.2">
      <c r="A3847" s="43"/>
      <c r="B3847" s="43"/>
      <c r="C3847" s="43"/>
    </row>
    <row r="3848" spans="1:3" s="88" customFormat="1" x14ac:dyDescent="0.2">
      <c r="A3848" s="43"/>
      <c r="B3848" s="43"/>
      <c r="C3848" s="43"/>
    </row>
    <row r="3849" spans="1:3" s="88" customFormat="1" x14ac:dyDescent="0.2">
      <c r="A3849" s="43"/>
      <c r="B3849" s="43"/>
      <c r="C3849" s="43"/>
    </row>
    <row r="3850" spans="1:3" s="88" customFormat="1" x14ac:dyDescent="0.2">
      <c r="A3850" s="43"/>
      <c r="B3850" s="43"/>
      <c r="C3850" s="43"/>
    </row>
    <row r="3851" spans="1:3" s="88" customFormat="1" x14ac:dyDescent="0.2">
      <c r="A3851" s="43"/>
      <c r="B3851" s="43"/>
      <c r="C3851" s="43"/>
    </row>
    <row r="3852" spans="1:3" s="88" customFormat="1" x14ac:dyDescent="0.2">
      <c r="A3852" s="43"/>
      <c r="B3852" s="43"/>
      <c r="C3852" s="43"/>
    </row>
    <row r="3853" spans="1:3" s="88" customFormat="1" x14ac:dyDescent="0.2">
      <c r="A3853" s="43"/>
      <c r="B3853" s="43"/>
      <c r="C3853" s="43"/>
    </row>
    <row r="3854" spans="1:3" s="88" customFormat="1" x14ac:dyDescent="0.2">
      <c r="A3854" s="43"/>
      <c r="B3854" s="43"/>
      <c r="C3854" s="43"/>
    </row>
    <row r="3855" spans="1:3" s="88" customFormat="1" x14ac:dyDescent="0.2">
      <c r="A3855" s="43"/>
      <c r="B3855" s="43"/>
      <c r="C3855" s="43"/>
    </row>
    <row r="3856" spans="1:3" s="88" customFormat="1" x14ac:dyDescent="0.2">
      <c r="A3856" s="43"/>
      <c r="B3856" s="43"/>
      <c r="C3856" s="43"/>
    </row>
    <row r="3857" spans="1:3" s="88" customFormat="1" x14ac:dyDescent="0.2">
      <c r="A3857" s="43"/>
      <c r="B3857" s="43"/>
      <c r="C3857" s="43"/>
    </row>
    <row r="3858" spans="1:3" s="88" customFormat="1" x14ac:dyDescent="0.2">
      <c r="A3858" s="43"/>
      <c r="B3858" s="43"/>
      <c r="C3858" s="43"/>
    </row>
    <row r="3859" spans="1:3" s="88" customFormat="1" x14ac:dyDescent="0.2">
      <c r="A3859" s="43"/>
      <c r="B3859" s="43"/>
      <c r="C3859" s="43"/>
    </row>
    <row r="3860" spans="1:3" s="88" customFormat="1" x14ac:dyDescent="0.2">
      <c r="A3860" s="43"/>
      <c r="B3860" s="43"/>
      <c r="C3860" s="43"/>
    </row>
    <row r="3861" spans="1:3" s="88" customFormat="1" x14ac:dyDescent="0.2">
      <c r="A3861" s="43"/>
      <c r="B3861" s="43"/>
      <c r="C3861" s="43"/>
    </row>
    <row r="3862" spans="1:3" s="88" customFormat="1" x14ac:dyDescent="0.2">
      <c r="A3862" s="43"/>
      <c r="B3862" s="43"/>
      <c r="C3862" s="43"/>
    </row>
    <row r="3863" spans="1:3" s="88" customFormat="1" x14ac:dyDescent="0.2">
      <c r="A3863" s="43"/>
      <c r="B3863" s="43"/>
      <c r="C3863" s="43"/>
    </row>
    <row r="3864" spans="1:3" s="88" customFormat="1" x14ac:dyDescent="0.2">
      <c r="A3864" s="43"/>
      <c r="B3864" s="43"/>
      <c r="C3864" s="43"/>
    </row>
    <row r="3865" spans="1:3" s="88" customFormat="1" x14ac:dyDescent="0.2">
      <c r="A3865" s="43"/>
      <c r="B3865" s="43"/>
      <c r="C3865" s="43"/>
    </row>
    <row r="3866" spans="1:3" s="88" customFormat="1" x14ac:dyDescent="0.2">
      <c r="A3866" s="43"/>
      <c r="B3866" s="43"/>
      <c r="C3866" s="43"/>
    </row>
    <row r="3867" spans="1:3" s="88" customFormat="1" x14ac:dyDescent="0.2">
      <c r="A3867" s="43"/>
      <c r="B3867" s="43"/>
      <c r="C3867" s="43"/>
    </row>
    <row r="3868" spans="1:3" s="88" customFormat="1" x14ac:dyDescent="0.2">
      <c r="A3868" s="43"/>
      <c r="B3868" s="43"/>
      <c r="C3868" s="43"/>
    </row>
    <row r="3869" spans="1:3" s="88" customFormat="1" x14ac:dyDescent="0.2">
      <c r="A3869" s="43"/>
      <c r="B3869" s="43"/>
      <c r="C3869" s="43"/>
    </row>
    <row r="3870" spans="1:3" s="88" customFormat="1" x14ac:dyDescent="0.2">
      <c r="A3870" s="43"/>
      <c r="B3870" s="43"/>
      <c r="C3870" s="43"/>
    </row>
    <row r="3871" spans="1:3" s="88" customFormat="1" x14ac:dyDescent="0.2">
      <c r="A3871" s="43"/>
      <c r="B3871" s="43"/>
      <c r="C3871" s="43"/>
    </row>
    <row r="3872" spans="1:3" s="88" customFormat="1" x14ac:dyDescent="0.2">
      <c r="A3872" s="43"/>
      <c r="B3872" s="43"/>
      <c r="C3872" s="43"/>
    </row>
    <row r="3873" spans="1:3" s="88" customFormat="1" x14ac:dyDescent="0.2">
      <c r="A3873" s="43"/>
      <c r="B3873" s="43"/>
      <c r="C3873" s="43"/>
    </row>
    <row r="3874" spans="1:3" s="88" customFormat="1" x14ac:dyDescent="0.2">
      <c r="A3874" s="43"/>
      <c r="B3874" s="43"/>
      <c r="C3874" s="43"/>
    </row>
    <row r="3875" spans="1:3" s="88" customFormat="1" x14ac:dyDescent="0.2">
      <c r="A3875" s="43"/>
      <c r="B3875" s="43"/>
      <c r="C3875" s="43"/>
    </row>
    <row r="3876" spans="1:3" s="88" customFormat="1" x14ac:dyDescent="0.2">
      <c r="A3876" s="43"/>
      <c r="B3876" s="43"/>
      <c r="C3876" s="43"/>
    </row>
    <row r="3877" spans="1:3" s="88" customFormat="1" x14ac:dyDescent="0.2">
      <c r="A3877" s="43"/>
      <c r="B3877" s="43"/>
      <c r="C3877" s="43"/>
    </row>
    <row r="3878" spans="1:3" s="88" customFormat="1" x14ac:dyDescent="0.2">
      <c r="A3878" s="43"/>
      <c r="B3878" s="43"/>
      <c r="C3878" s="43"/>
    </row>
    <row r="3879" spans="1:3" s="88" customFormat="1" x14ac:dyDescent="0.2">
      <c r="A3879" s="43"/>
      <c r="B3879" s="43"/>
      <c r="C3879" s="43"/>
    </row>
    <row r="3880" spans="1:3" s="88" customFormat="1" x14ac:dyDescent="0.2">
      <c r="A3880" s="43"/>
      <c r="B3880" s="43"/>
      <c r="C3880" s="43"/>
    </row>
    <row r="3881" spans="1:3" s="88" customFormat="1" x14ac:dyDescent="0.2">
      <c r="A3881" s="43"/>
      <c r="B3881" s="43"/>
      <c r="C3881" s="43"/>
    </row>
    <row r="3882" spans="1:3" s="88" customFormat="1" x14ac:dyDescent="0.2">
      <c r="A3882" s="43"/>
      <c r="B3882" s="43"/>
      <c r="C3882" s="43"/>
    </row>
    <row r="3883" spans="1:3" s="88" customFormat="1" x14ac:dyDescent="0.2">
      <c r="A3883" s="43"/>
      <c r="B3883" s="43"/>
      <c r="C3883" s="43"/>
    </row>
    <row r="3884" spans="1:3" s="88" customFormat="1" x14ac:dyDescent="0.2">
      <c r="A3884" s="43"/>
      <c r="B3884" s="43"/>
      <c r="C3884" s="43"/>
    </row>
    <row r="3885" spans="1:3" s="88" customFormat="1" x14ac:dyDescent="0.2">
      <c r="A3885" s="43"/>
      <c r="B3885" s="43"/>
      <c r="C3885" s="43"/>
    </row>
    <row r="3886" spans="1:3" s="88" customFormat="1" x14ac:dyDescent="0.2">
      <c r="A3886" s="43"/>
      <c r="B3886" s="43"/>
      <c r="C3886" s="43"/>
    </row>
    <row r="3887" spans="1:3" s="88" customFormat="1" x14ac:dyDescent="0.2">
      <c r="A3887" s="43"/>
      <c r="B3887" s="43"/>
      <c r="C3887" s="43"/>
    </row>
    <row r="3888" spans="1:3" s="88" customFormat="1" x14ac:dyDescent="0.2">
      <c r="A3888" s="43"/>
      <c r="B3888" s="43"/>
      <c r="C3888" s="43"/>
    </row>
    <row r="3889" spans="1:3" s="88" customFormat="1" x14ac:dyDescent="0.2">
      <c r="A3889" s="43"/>
      <c r="B3889" s="43"/>
      <c r="C3889" s="43"/>
    </row>
    <row r="3890" spans="1:3" s="88" customFormat="1" x14ac:dyDescent="0.2">
      <c r="A3890" s="43"/>
      <c r="B3890" s="43"/>
      <c r="C3890" s="43"/>
    </row>
    <row r="3891" spans="1:3" s="88" customFormat="1" x14ac:dyDescent="0.2">
      <c r="A3891" s="43"/>
      <c r="B3891" s="43"/>
      <c r="C3891" s="43"/>
    </row>
    <row r="3892" spans="1:3" s="88" customFormat="1" x14ac:dyDescent="0.2">
      <c r="A3892" s="43"/>
      <c r="B3892" s="43"/>
      <c r="C3892" s="43"/>
    </row>
    <row r="3893" spans="1:3" s="88" customFormat="1" x14ac:dyDescent="0.2">
      <c r="A3893" s="43"/>
      <c r="B3893" s="43"/>
      <c r="C3893" s="43"/>
    </row>
    <row r="3894" spans="1:3" s="88" customFormat="1" x14ac:dyDescent="0.2">
      <c r="A3894" s="43"/>
      <c r="B3894" s="43"/>
      <c r="C3894" s="43"/>
    </row>
    <row r="3895" spans="1:3" s="88" customFormat="1" x14ac:dyDescent="0.2">
      <c r="A3895" s="43"/>
      <c r="B3895" s="43"/>
      <c r="C3895" s="43"/>
    </row>
    <row r="3896" spans="1:3" s="88" customFormat="1" x14ac:dyDescent="0.2">
      <c r="A3896" s="43"/>
      <c r="B3896" s="43"/>
      <c r="C3896" s="43"/>
    </row>
    <row r="3897" spans="1:3" s="88" customFormat="1" x14ac:dyDescent="0.2">
      <c r="A3897" s="43"/>
      <c r="B3897" s="43"/>
      <c r="C3897" s="43"/>
    </row>
    <row r="3898" spans="1:3" s="88" customFormat="1" x14ac:dyDescent="0.2">
      <c r="A3898" s="43"/>
      <c r="B3898" s="43"/>
      <c r="C3898" s="43"/>
    </row>
    <row r="3899" spans="1:3" s="88" customFormat="1" x14ac:dyDescent="0.2">
      <c r="A3899" s="43"/>
      <c r="B3899" s="43"/>
      <c r="C3899" s="43"/>
    </row>
    <row r="3900" spans="1:3" s="88" customFormat="1" x14ac:dyDescent="0.2">
      <c r="A3900" s="43"/>
      <c r="B3900" s="43"/>
      <c r="C3900" s="43"/>
    </row>
    <row r="3901" spans="1:3" s="88" customFormat="1" x14ac:dyDescent="0.2">
      <c r="A3901" s="43"/>
      <c r="B3901" s="43"/>
      <c r="C3901" s="43"/>
    </row>
    <row r="3902" spans="1:3" s="88" customFormat="1" x14ac:dyDescent="0.2">
      <c r="A3902" s="43"/>
      <c r="B3902" s="43"/>
      <c r="C3902" s="43"/>
    </row>
    <row r="3903" spans="1:3" s="88" customFormat="1" x14ac:dyDescent="0.2">
      <c r="A3903" s="43"/>
      <c r="B3903" s="43"/>
      <c r="C3903" s="43"/>
    </row>
    <row r="3904" spans="1:3" s="88" customFormat="1" x14ac:dyDescent="0.2">
      <c r="A3904" s="43"/>
      <c r="B3904" s="43"/>
      <c r="C3904" s="43"/>
    </row>
    <row r="3905" spans="1:3" s="88" customFormat="1" x14ac:dyDescent="0.2">
      <c r="A3905" s="43"/>
      <c r="B3905" s="43"/>
      <c r="C3905" s="43"/>
    </row>
    <row r="3906" spans="1:3" s="88" customFormat="1" x14ac:dyDescent="0.2">
      <c r="A3906" s="43"/>
      <c r="B3906" s="43"/>
      <c r="C3906" s="43"/>
    </row>
    <row r="3907" spans="1:3" s="88" customFormat="1" x14ac:dyDescent="0.2">
      <c r="A3907" s="43"/>
      <c r="B3907" s="43"/>
      <c r="C3907" s="43"/>
    </row>
    <row r="3908" spans="1:3" s="88" customFormat="1" x14ac:dyDescent="0.2">
      <c r="A3908" s="43"/>
      <c r="B3908" s="43"/>
      <c r="C3908" s="43"/>
    </row>
    <row r="3909" spans="1:3" s="88" customFormat="1" x14ac:dyDescent="0.2">
      <c r="A3909" s="43"/>
      <c r="B3909" s="43"/>
      <c r="C3909" s="43"/>
    </row>
    <row r="3910" spans="1:3" s="88" customFormat="1" x14ac:dyDescent="0.2">
      <c r="A3910" s="43"/>
      <c r="B3910" s="43"/>
      <c r="C3910" s="43"/>
    </row>
    <row r="3911" spans="1:3" s="88" customFormat="1" x14ac:dyDescent="0.2">
      <c r="A3911" s="43"/>
      <c r="B3911" s="43"/>
      <c r="C3911" s="43"/>
    </row>
    <row r="3912" spans="1:3" s="88" customFormat="1" x14ac:dyDescent="0.2">
      <c r="A3912" s="43"/>
      <c r="B3912" s="43"/>
      <c r="C3912" s="43"/>
    </row>
    <row r="3913" spans="1:3" s="88" customFormat="1" x14ac:dyDescent="0.2">
      <c r="A3913" s="43"/>
      <c r="B3913" s="43"/>
      <c r="C3913" s="43"/>
    </row>
    <row r="3914" spans="1:3" s="88" customFormat="1" x14ac:dyDescent="0.2">
      <c r="A3914" s="43"/>
      <c r="B3914" s="43"/>
      <c r="C3914" s="43"/>
    </row>
    <row r="3915" spans="1:3" s="88" customFormat="1" x14ac:dyDescent="0.2">
      <c r="A3915" s="43"/>
      <c r="B3915" s="43"/>
      <c r="C3915" s="43"/>
    </row>
    <row r="3916" spans="1:3" s="88" customFormat="1" x14ac:dyDescent="0.2">
      <c r="A3916" s="43"/>
      <c r="B3916" s="43"/>
      <c r="C3916" s="43"/>
    </row>
    <row r="3917" spans="1:3" s="88" customFormat="1" x14ac:dyDescent="0.2">
      <c r="A3917" s="43"/>
      <c r="B3917" s="43"/>
      <c r="C3917" s="43"/>
    </row>
    <row r="3918" spans="1:3" s="88" customFormat="1" x14ac:dyDescent="0.2">
      <c r="A3918" s="43"/>
      <c r="B3918" s="43"/>
      <c r="C3918" s="43"/>
    </row>
    <row r="3919" spans="1:3" s="88" customFormat="1" x14ac:dyDescent="0.2">
      <c r="A3919" s="43"/>
      <c r="B3919" s="43"/>
      <c r="C3919" s="43"/>
    </row>
    <row r="3920" spans="1:3" s="88" customFormat="1" x14ac:dyDescent="0.2">
      <c r="A3920" s="43"/>
      <c r="B3920" s="43"/>
      <c r="C3920" s="43"/>
    </row>
    <row r="3921" spans="1:3" s="88" customFormat="1" x14ac:dyDescent="0.2">
      <c r="A3921" s="43"/>
      <c r="B3921" s="43"/>
      <c r="C3921" s="43"/>
    </row>
    <row r="3922" spans="1:3" s="88" customFormat="1" x14ac:dyDescent="0.2">
      <c r="A3922" s="43"/>
      <c r="B3922" s="43"/>
      <c r="C3922" s="43"/>
    </row>
    <row r="3923" spans="1:3" s="88" customFormat="1" x14ac:dyDescent="0.2">
      <c r="A3923" s="43"/>
      <c r="B3923" s="43"/>
      <c r="C3923" s="43"/>
    </row>
    <row r="3924" spans="1:3" s="88" customFormat="1" x14ac:dyDescent="0.2">
      <c r="A3924" s="43"/>
      <c r="B3924" s="43"/>
      <c r="C3924" s="43"/>
    </row>
    <row r="3925" spans="1:3" s="88" customFormat="1" x14ac:dyDescent="0.2">
      <c r="A3925" s="43"/>
      <c r="B3925" s="43"/>
      <c r="C3925" s="43"/>
    </row>
    <row r="3926" spans="1:3" s="88" customFormat="1" x14ac:dyDescent="0.2">
      <c r="A3926" s="43"/>
      <c r="B3926" s="43"/>
      <c r="C3926" s="43"/>
    </row>
    <row r="3927" spans="1:3" s="88" customFormat="1" x14ac:dyDescent="0.2">
      <c r="A3927" s="43"/>
      <c r="B3927" s="43"/>
      <c r="C3927" s="43"/>
    </row>
    <row r="3928" spans="1:3" s="88" customFormat="1" x14ac:dyDescent="0.2">
      <c r="A3928" s="43"/>
      <c r="B3928" s="43"/>
      <c r="C3928" s="43"/>
    </row>
    <row r="3929" spans="1:3" s="88" customFormat="1" x14ac:dyDescent="0.2">
      <c r="A3929" s="43"/>
      <c r="B3929" s="43"/>
      <c r="C3929" s="43"/>
    </row>
    <row r="3930" spans="1:3" s="88" customFormat="1" x14ac:dyDescent="0.2">
      <c r="A3930" s="43"/>
      <c r="B3930" s="43"/>
      <c r="C3930" s="43"/>
    </row>
    <row r="3931" spans="1:3" s="88" customFormat="1" x14ac:dyDescent="0.2">
      <c r="A3931" s="43"/>
      <c r="B3931" s="43"/>
      <c r="C3931" s="43"/>
    </row>
    <row r="3932" spans="1:3" s="88" customFormat="1" x14ac:dyDescent="0.2">
      <c r="A3932" s="43"/>
      <c r="B3932" s="43"/>
      <c r="C3932" s="43"/>
    </row>
    <row r="3933" spans="1:3" s="88" customFormat="1" x14ac:dyDescent="0.2">
      <c r="A3933" s="43"/>
      <c r="B3933" s="43"/>
      <c r="C3933" s="43"/>
    </row>
    <row r="3934" spans="1:3" s="88" customFormat="1" x14ac:dyDescent="0.2">
      <c r="A3934" s="43"/>
      <c r="B3934" s="43"/>
      <c r="C3934" s="43"/>
    </row>
    <row r="3935" spans="1:3" s="88" customFormat="1" x14ac:dyDescent="0.2">
      <c r="A3935" s="43"/>
      <c r="B3935" s="43"/>
      <c r="C3935" s="43"/>
    </row>
    <row r="3936" spans="1:3" s="88" customFormat="1" x14ac:dyDescent="0.2">
      <c r="A3936" s="43"/>
      <c r="B3936" s="43"/>
      <c r="C3936" s="43"/>
    </row>
    <row r="3937" spans="1:3" s="88" customFormat="1" x14ac:dyDescent="0.2">
      <c r="A3937" s="43"/>
      <c r="B3937" s="43"/>
      <c r="C3937" s="43"/>
    </row>
    <row r="3938" spans="1:3" s="88" customFormat="1" x14ac:dyDescent="0.2">
      <c r="A3938" s="43"/>
      <c r="B3938" s="43"/>
      <c r="C3938" s="43"/>
    </row>
    <row r="3939" spans="1:3" s="88" customFormat="1" x14ac:dyDescent="0.2">
      <c r="A3939" s="43"/>
      <c r="B3939" s="43"/>
      <c r="C3939" s="43"/>
    </row>
    <row r="3940" spans="1:3" s="88" customFormat="1" x14ac:dyDescent="0.2">
      <c r="A3940" s="43"/>
      <c r="B3940" s="43"/>
      <c r="C3940" s="43"/>
    </row>
    <row r="3941" spans="1:3" s="88" customFormat="1" x14ac:dyDescent="0.2">
      <c r="A3941" s="43"/>
      <c r="B3941" s="43"/>
      <c r="C3941" s="43"/>
    </row>
    <row r="3942" spans="1:3" s="88" customFormat="1" x14ac:dyDescent="0.2">
      <c r="A3942" s="43"/>
      <c r="B3942" s="43"/>
      <c r="C3942" s="43"/>
    </row>
    <row r="3943" spans="1:3" s="88" customFormat="1" x14ac:dyDescent="0.2">
      <c r="A3943" s="43"/>
      <c r="B3943" s="43"/>
      <c r="C3943" s="43"/>
    </row>
    <row r="3944" spans="1:3" s="88" customFormat="1" x14ac:dyDescent="0.2">
      <c r="A3944" s="43"/>
      <c r="B3944" s="43"/>
      <c r="C3944" s="43"/>
    </row>
    <row r="3945" spans="1:3" s="88" customFormat="1" x14ac:dyDescent="0.2">
      <c r="A3945" s="43"/>
      <c r="B3945" s="43"/>
      <c r="C3945" s="43"/>
    </row>
    <row r="3946" spans="1:3" s="88" customFormat="1" x14ac:dyDescent="0.2">
      <c r="A3946" s="43"/>
      <c r="B3946" s="43"/>
      <c r="C3946" s="43"/>
    </row>
    <row r="3947" spans="1:3" s="88" customFormat="1" x14ac:dyDescent="0.2">
      <c r="A3947" s="43"/>
      <c r="B3947" s="43"/>
      <c r="C3947" s="43"/>
    </row>
    <row r="3948" spans="1:3" s="88" customFormat="1" x14ac:dyDescent="0.2">
      <c r="A3948" s="43"/>
      <c r="B3948" s="43"/>
      <c r="C3948" s="43"/>
    </row>
    <row r="3949" spans="1:3" s="88" customFormat="1" x14ac:dyDescent="0.2">
      <c r="A3949" s="43"/>
      <c r="B3949" s="43"/>
      <c r="C3949" s="43"/>
    </row>
    <row r="3950" spans="1:3" s="88" customFormat="1" x14ac:dyDescent="0.2">
      <c r="A3950" s="43"/>
      <c r="B3950" s="43"/>
      <c r="C3950" s="43"/>
    </row>
    <row r="3951" spans="1:3" s="88" customFormat="1" x14ac:dyDescent="0.2">
      <c r="A3951" s="43"/>
      <c r="B3951" s="43"/>
      <c r="C3951" s="43"/>
    </row>
    <row r="3952" spans="1:3" s="88" customFormat="1" x14ac:dyDescent="0.2">
      <c r="A3952" s="43"/>
      <c r="B3952" s="43"/>
      <c r="C3952" s="43"/>
    </row>
    <row r="3953" spans="1:3" s="88" customFormat="1" x14ac:dyDescent="0.2">
      <c r="A3953" s="43"/>
      <c r="B3953" s="43"/>
      <c r="C3953" s="43"/>
    </row>
    <row r="3954" spans="1:3" s="88" customFormat="1" x14ac:dyDescent="0.2">
      <c r="A3954" s="43"/>
      <c r="B3954" s="43"/>
      <c r="C3954" s="43"/>
    </row>
    <row r="3955" spans="1:3" s="88" customFormat="1" x14ac:dyDescent="0.2">
      <c r="A3955" s="43"/>
      <c r="B3955" s="43"/>
      <c r="C3955" s="43"/>
    </row>
    <row r="3956" spans="1:3" s="88" customFormat="1" x14ac:dyDescent="0.2">
      <c r="A3956" s="43"/>
      <c r="B3956" s="43"/>
      <c r="C3956" s="43"/>
    </row>
    <row r="3957" spans="1:3" s="88" customFormat="1" x14ac:dyDescent="0.2">
      <c r="A3957" s="43"/>
      <c r="B3957" s="43"/>
      <c r="C3957" s="43"/>
    </row>
    <row r="3958" spans="1:3" s="88" customFormat="1" x14ac:dyDescent="0.2">
      <c r="A3958" s="43"/>
      <c r="B3958" s="43"/>
      <c r="C3958" s="43"/>
    </row>
    <row r="3959" spans="1:3" s="88" customFormat="1" x14ac:dyDescent="0.2">
      <c r="A3959" s="43"/>
      <c r="B3959" s="43"/>
      <c r="C3959" s="43"/>
    </row>
    <row r="3960" spans="1:3" s="88" customFormat="1" x14ac:dyDescent="0.2">
      <c r="A3960" s="43"/>
      <c r="B3960" s="43"/>
      <c r="C3960" s="43"/>
    </row>
    <row r="3961" spans="1:3" s="88" customFormat="1" x14ac:dyDescent="0.2">
      <c r="A3961" s="43"/>
      <c r="B3961" s="43"/>
      <c r="C3961" s="43"/>
    </row>
    <row r="3962" spans="1:3" s="88" customFormat="1" x14ac:dyDescent="0.2">
      <c r="A3962" s="43"/>
      <c r="B3962" s="43"/>
      <c r="C3962" s="43"/>
    </row>
    <row r="3963" spans="1:3" s="88" customFormat="1" x14ac:dyDescent="0.2">
      <c r="A3963" s="43"/>
      <c r="B3963" s="43"/>
      <c r="C3963" s="43"/>
    </row>
    <row r="3964" spans="1:3" s="88" customFormat="1" x14ac:dyDescent="0.2">
      <c r="A3964" s="43"/>
      <c r="B3964" s="43"/>
      <c r="C3964" s="43"/>
    </row>
    <row r="3965" spans="1:3" s="88" customFormat="1" x14ac:dyDescent="0.2">
      <c r="A3965" s="43"/>
      <c r="B3965" s="43"/>
      <c r="C3965" s="43"/>
    </row>
    <row r="3966" spans="1:3" s="88" customFormat="1" x14ac:dyDescent="0.2">
      <c r="A3966" s="43"/>
      <c r="B3966" s="43"/>
      <c r="C3966" s="43"/>
    </row>
    <row r="3967" spans="1:3" s="88" customFormat="1" x14ac:dyDescent="0.2">
      <c r="A3967" s="43"/>
      <c r="B3967" s="43"/>
      <c r="C3967" s="43"/>
    </row>
    <row r="3968" spans="1:3" s="88" customFormat="1" x14ac:dyDescent="0.2">
      <c r="A3968" s="43"/>
      <c r="B3968" s="43"/>
      <c r="C3968" s="43"/>
    </row>
    <row r="3969" spans="1:3" s="88" customFormat="1" x14ac:dyDescent="0.2">
      <c r="A3969" s="43"/>
      <c r="B3969" s="43"/>
      <c r="C3969" s="43"/>
    </row>
    <row r="3970" spans="1:3" s="88" customFormat="1" x14ac:dyDescent="0.2">
      <c r="A3970" s="43"/>
      <c r="B3970" s="43"/>
      <c r="C3970" s="43"/>
    </row>
    <row r="3971" spans="1:3" s="88" customFormat="1" x14ac:dyDescent="0.2">
      <c r="A3971" s="43"/>
      <c r="B3971" s="43"/>
      <c r="C3971" s="43"/>
    </row>
    <row r="3972" spans="1:3" s="88" customFormat="1" x14ac:dyDescent="0.2">
      <c r="A3972" s="43"/>
      <c r="B3972" s="43"/>
      <c r="C3972" s="43"/>
    </row>
    <row r="3973" spans="1:3" s="88" customFormat="1" x14ac:dyDescent="0.2">
      <c r="A3973" s="43"/>
      <c r="B3973" s="43"/>
      <c r="C3973" s="43"/>
    </row>
    <row r="3974" spans="1:3" s="88" customFormat="1" x14ac:dyDescent="0.2">
      <c r="A3974" s="43"/>
      <c r="B3974" s="43"/>
      <c r="C3974" s="43"/>
    </row>
    <row r="3975" spans="1:3" s="88" customFormat="1" x14ac:dyDescent="0.2">
      <c r="A3975" s="43"/>
      <c r="B3975" s="43"/>
      <c r="C3975" s="43"/>
    </row>
    <row r="3976" spans="1:3" s="89" customFormat="1" x14ac:dyDescent="0.2">
      <c r="A3976" s="43"/>
      <c r="B3976" s="43"/>
      <c r="C3976" s="43"/>
    </row>
    <row r="3977" spans="1:3" s="89" customFormat="1" x14ac:dyDescent="0.2">
      <c r="A3977" s="43"/>
      <c r="B3977" s="43"/>
      <c r="C3977" s="43"/>
    </row>
    <row r="3978" spans="1:3" s="89" customFormat="1" x14ac:dyDescent="0.2">
      <c r="A3978" s="43"/>
      <c r="B3978" s="43"/>
      <c r="C3978" s="43"/>
    </row>
    <row r="3979" spans="1:3" s="89" customFormat="1" x14ac:dyDescent="0.2">
      <c r="A3979" s="43"/>
      <c r="B3979" s="43"/>
      <c r="C3979" s="43"/>
    </row>
    <row r="3980" spans="1:3" s="89" customFormat="1" x14ac:dyDescent="0.2">
      <c r="A3980" s="43"/>
      <c r="B3980" s="43"/>
      <c r="C3980" s="43"/>
    </row>
    <row r="3981" spans="1:3" s="89" customFormat="1" x14ac:dyDescent="0.2">
      <c r="A3981" s="43"/>
      <c r="B3981" s="43"/>
      <c r="C3981" s="43"/>
    </row>
    <row r="3982" spans="1:3" s="89" customFormat="1" x14ac:dyDescent="0.2">
      <c r="A3982" s="43"/>
      <c r="B3982" s="43"/>
      <c r="C3982" s="43"/>
    </row>
    <row r="3983" spans="1:3" s="89" customFormat="1" x14ac:dyDescent="0.2">
      <c r="A3983" s="43"/>
      <c r="B3983" s="43"/>
      <c r="C3983" s="43"/>
    </row>
    <row r="3984" spans="1:3" s="89" customFormat="1" x14ac:dyDescent="0.2">
      <c r="A3984" s="43"/>
      <c r="B3984" s="43"/>
      <c r="C3984" s="43"/>
    </row>
    <row r="3985" spans="1:3" s="89" customFormat="1" x14ac:dyDescent="0.2">
      <c r="A3985" s="43"/>
      <c r="B3985" s="43"/>
      <c r="C3985" s="43"/>
    </row>
    <row r="3986" spans="1:3" s="89" customFormat="1" x14ac:dyDescent="0.2">
      <c r="A3986" s="43"/>
      <c r="B3986" s="43"/>
      <c r="C3986" s="43"/>
    </row>
    <row r="3987" spans="1:3" s="89" customFormat="1" x14ac:dyDescent="0.2">
      <c r="A3987" s="43"/>
      <c r="B3987" s="43"/>
      <c r="C3987" s="43"/>
    </row>
    <row r="3988" spans="1:3" s="89" customFormat="1" x14ac:dyDescent="0.2">
      <c r="A3988" s="43"/>
      <c r="B3988" s="43"/>
      <c r="C3988" s="43"/>
    </row>
    <row r="3989" spans="1:3" s="89" customFormat="1" x14ac:dyDescent="0.2">
      <c r="A3989" s="43"/>
      <c r="B3989" s="43"/>
      <c r="C3989" s="43"/>
    </row>
    <row r="3990" spans="1:3" s="89" customFormat="1" x14ac:dyDescent="0.2">
      <c r="A3990" s="43"/>
      <c r="B3990" s="43"/>
      <c r="C3990" s="43"/>
    </row>
    <row r="3991" spans="1:3" s="89" customFormat="1" x14ac:dyDescent="0.2">
      <c r="A3991" s="43"/>
      <c r="B3991" s="43"/>
      <c r="C3991" s="43"/>
    </row>
    <row r="3992" spans="1:3" s="89" customFormat="1" x14ac:dyDescent="0.2">
      <c r="A3992" s="43"/>
      <c r="B3992" s="43"/>
      <c r="C3992" s="43"/>
    </row>
    <row r="3993" spans="1:3" s="89" customFormat="1" x14ac:dyDescent="0.2">
      <c r="A3993" s="43"/>
      <c r="B3993" s="43"/>
      <c r="C3993" s="43"/>
    </row>
    <row r="3994" spans="1:3" s="89" customFormat="1" x14ac:dyDescent="0.2">
      <c r="A3994" s="43"/>
      <c r="B3994" s="43"/>
      <c r="C3994" s="43"/>
    </row>
    <row r="3995" spans="1:3" s="89" customFormat="1" x14ac:dyDescent="0.2">
      <c r="A3995" s="43"/>
      <c r="B3995" s="43"/>
      <c r="C3995" s="43"/>
    </row>
    <row r="3996" spans="1:3" s="89" customFormat="1" x14ac:dyDescent="0.2">
      <c r="A3996" s="43"/>
      <c r="B3996" s="43"/>
      <c r="C3996" s="43"/>
    </row>
    <row r="3997" spans="1:3" s="89" customFormat="1" x14ac:dyDescent="0.2">
      <c r="A3997" s="43"/>
      <c r="B3997" s="43"/>
      <c r="C3997" s="43"/>
    </row>
    <row r="3998" spans="1:3" s="89" customFormat="1" x14ac:dyDescent="0.2">
      <c r="A3998" s="43"/>
      <c r="B3998" s="43"/>
      <c r="C3998" s="43"/>
    </row>
    <row r="3999" spans="1:3" s="89" customFormat="1" x14ac:dyDescent="0.2">
      <c r="A3999" s="43"/>
      <c r="B3999" s="43"/>
      <c r="C3999" s="43"/>
    </row>
    <row r="4000" spans="1:3" s="89" customFormat="1" x14ac:dyDescent="0.2">
      <c r="A4000" s="43"/>
      <c r="B4000" s="43"/>
      <c r="C4000" s="43"/>
    </row>
    <row r="4001" spans="1:3" s="89" customFormat="1" x14ac:dyDescent="0.2">
      <c r="A4001" s="43"/>
      <c r="B4001" s="43"/>
      <c r="C4001" s="43"/>
    </row>
    <row r="4002" spans="1:3" s="89" customFormat="1" x14ac:dyDescent="0.2">
      <c r="A4002" s="43"/>
      <c r="B4002" s="43"/>
      <c r="C4002" s="43"/>
    </row>
    <row r="4003" spans="1:3" s="89" customFormat="1" x14ac:dyDescent="0.2">
      <c r="A4003" s="43"/>
      <c r="B4003" s="43"/>
      <c r="C4003" s="43"/>
    </row>
    <row r="4004" spans="1:3" s="89" customFormat="1" x14ac:dyDescent="0.2">
      <c r="A4004" s="43"/>
      <c r="B4004" s="43"/>
      <c r="C4004" s="43"/>
    </row>
    <row r="4005" spans="1:3" s="89" customFormat="1" x14ac:dyDescent="0.2">
      <c r="A4005" s="43"/>
      <c r="B4005" s="43"/>
      <c r="C4005" s="43"/>
    </row>
    <row r="4006" spans="1:3" s="89" customFormat="1" x14ac:dyDescent="0.2">
      <c r="A4006" s="43"/>
      <c r="B4006" s="43"/>
      <c r="C4006" s="43"/>
    </row>
    <row r="4007" spans="1:3" s="89" customFormat="1" x14ac:dyDescent="0.2">
      <c r="A4007" s="43"/>
      <c r="B4007" s="43"/>
      <c r="C4007" s="43"/>
    </row>
    <row r="4008" spans="1:3" s="89" customFormat="1" x14ac:dyDescent="0.2">
      <c r="A4008" s="43"/>
      <c r="B4008" s="43"/>
      <c r="C4008" s="43"/>
    </row>
    <row r="4009" spans="1:3" s="89" customFormat="1" x14ac:dyDescent="0.2">
      <c r="A4009" s="43"/>
      <c r="B4009" s="43"/>
      <c r="C4009" s="43"/>
    </row>
    <row r="4010" spans="1:3" s="89" customFormat="1" x14ac:dyDescent="0.2">
      <c r="A4010" s="43"/>
      <c r="B4010" s="43"/>
      <c r="C4010" s="43"/>
    </row>
    <row r="4011" spans="1:3" s="89" customFormat="1" x14ac:dyDescent="0.2">
      <c r="A4011" s="43"/>
      <c r="B4011" s="43"/>
      <c r="C4011" s="43"/>
    </row>
    <row r="4012" spans="1:3" s="89" customFormat="1" x14ac:dyDescent="0.2">
      <c r="A4012" s="43"/>
      <c r="B4012" s="43"/>
      <c r="C4012" s="43"/>
    </row>
    <row r="4013" spans="1:3" s="89" customFormat="1" x14ac:dyDescent="0.2">
      <c r="A4013" s="43"/>
      <c r="B4013" s="43"/>
      <c r="C4013" s="43"/>
    </row>
    <row r="4014" spans="1:3" s="89" customFormat="1" x14ac:dyDescent="0.2">
      <c r="A4014" s="43"/>
      <c r="B4014" s="43"/>
      <c r="C4014" s="43"/>
    </row>
    <row r="4015" spans="1:3" s="89" customFormat="1" x14ac:dyDescent="0.2">
      <c r="A4015" s="43"/>
      <c r="B4015" s="43"/>
      <c r="C4015" s="43"/>
    </row>
    <row r="4016" spans="1:3" s="89" customFormat="1" x14ac:dyDescent="0.2">
      <c r="A4016" s="43"/>
      <c r="B4016" s="43"/>
      <c r="C4016" s="43"/>
    </row>
    <row r="4017" spans="1:3" s="89" customFormat="1" x14ac:dyDescent="0.2">
      <c r="A4017" s="43"/>
      <c r="B4017" s="43"/>
      <c r="C4017" s="43"/>
    </row>
    <row r="4018" spans="1:3" s="89" customFormat="1" x14ac:dyDescent="0.2">
      <c r="A4018" s="43"/>
      <c r="B4018" s="43"/>
      <c r="C4018" s="43"/>
    </row>
    <row r="4019" spans="1:3" s="89" customFormat="1" x14ac:dyDescent="0.2">
      <c r="A4019" s="43"/>
      <c r="B4019" s="43"/>
      <c r="C4019" s="43"/>
    </row>
    <row r="4020" spans="1:3" s="89" customFormat="1" x14ac:dyDescent="0.2">
      <c r="A4020" s="43"/>
      <c r="B4020" s="43"/>
      <c r="C4020" s="43"/>
    </row>
    <row r="4021" spans="1:3" s="89" customFormat="1" x14ac:dyDescent="0.2">
      <c r="A4021" s="43"/>
      <c r="B4021" s="43"/>
      <c r="C4021" s="43"/>
    </row>
    <row r="4022" spans="1:3" s="89" customFormat="1" x14ac:dyDescent="0.2">
      <c r="A4022" s="43"/>
      <c r="B4022" s="43"/>
      <c r="C4022" s="43"/>
    </row>
    <row r="4023" spans="1:3" s="89" customFormat="1" x14ac:dyDescent="0.2">
      <c r="A4023" s="43"/>
      <c r="B4023" s="43"/>
      <c r="C4023" s="43"/>
    </row>
    <row r="4024" spans="1:3" s="89" customFormat="1" x14ac:dyDescent="0.2">
      <c r="A4024" s="43"/>
      <c r="B4024" s="43"/>
      <c r="C4024" s="43"/>
    </row>
    <row r="4025" spans="1:3" s="89" customFormat="1" x14ac:dyDescent="0.2">
      <c r="A4025" s="43"/>
      <c r="B4025" s="43"/>
      <c r="C4025" s="43"/>
    </row>
    <row r="4026" spans="1:3" s="89" customFormat="1" x14ac:dyDescent="0.2">
      <c r="A4026" s="43"/>
      <c r="B4026" s="43"/>
      <c r="C4026" s="43"/>
    </row>
    <row r="4027" spans="1:3" s="89" customFormat="1" x14ac:dyDescent="0.2">
      <c r="A4027" s="43"/>
      <c r="B4027" s="43"/>
      <c r="C4027" s="43"/>
    </row>
    <row r="4028" spans="1:3" s="89" customFormat="1" x14ac:dyDescent="0.2">
      <c r="A4028" s="43"/>
      <c r="B4028" s="43"/>
      <c r="C4028" s="43"/>
    </row>
    <row r="4029" spans="1:3" s="89" customFormat="1" x14ac:dyDescent="0.2">
      <c r="A4029" s="43"/>
      <c r="B4029" s="43"/>
      <c r="C4029" s="43"/>
    </row>
    <row r="4030" spans="1:3" s="89" customFormat="1" x14ac:dyDescent="0.2">
      <c r="A4030" s="43"/>
      <c r="B4030" s="43"/>
      <c r="C4030" s="43"/>
    </row>
    <row r="4031" spans="1:3" s="89" customFormat="1" x14ac:dyDescent="0.2">
      <c r="A4031" s="43"/>
      <c r="B4031" s="43"/>
      <c r="C4031" s="43"/>
    </row>
    <row r="4032" spans="1:3" s="89" customFormat="1" x14ac:dyDescent="0.2">
      <c r="A4032" s="43"/>
      <c r="B4032" s="43"/>
      <c r="C4032" s="43"/>
    </row>
    <row r="4033" spans="1:3" s="89" customFormat="1" x14ac:dyDescent="0.2">
      <c r="A4033" s="43"/>
      <c r="B4033" s="43"/>
      <c r="C4033" s="43"/>
    </row>
    <row r="4034" spans="1:3" s="89" customFormat="1" x14ac:dyDescent="0.2">
      <c r="A4034" s="43"/>
      <c r="B4034" s="43"/>
      <c r="C4034" s="43"/>
    </row>
    <row r="4035" spans="1:3" s="89" customFormat="1" x14ac:dyDescent="0.2">
      <c r="A4035" s="43"/>
      <c r="B4035" s="43"/>
      <c r="C4035" s="43"/>
    </row>
    <row r="4036" spans="1:3" s="89" customFormat="1" x14ac:dyDescent="0.2">
      <c r="A4036" s="43"/>
      <c r="B4036" s="43"/>
      <c r="C4036" s="43"/>
    </row>
    <row r="4037" spans="1:3" s="89" customFormat="1" x14ac:dyDescent="0.2">
      <c r="A4037" s="43"/>
      <c r="B4037" s="43"/>
      <c r="C4037" s="43"/>
    </row>
    <row r="4038" spans="1:3" s="89" customFormat="1" x14ac:dyDescent="0.2">
      <c r="A4038" s="43"/>
      <c r="B4038" s="43"/>
      <c r="C4038" s="43"/>
    </row>
    <row r="4039" spans="1:3" s="89" customFormat="1" x14ac:dyDescent="0.2">
      <c r="A4039" s="43"/>
      <c r="B4039" s="43"/>
      <c r="C4039" s="43"/>
    </row>
    <row r="4040" spans="1:3" s="89" customFormat="1" x14ac:dyDescent="0.2">
      <c r="A4040" s="43"/>
      <c r="B4040" s="43"/>
      <c r="C4040" s="43"/>
    </row>
    <row r="4041" spans="1:3" s="89" customFormat="1" x14ac:dyDescent="0.2">
      <c r="A4041" s="43"/>
      <c r="B4041" s="43"/>
      <c r="C4041" s="43"/>
    </row>
    <row r="4042" spans="1:3" s="89" customFormat="1" x14ac:dyDescent="0.2">
      <c r="A4042" s="43"/>
      <c r="B4042" s="43"/>
      <c r="C4042" s="43"/>
    </row>
    <row r="4043" spans="1:3" s="89" customFormat="1" x14ac:dyDescent="0.2">
      <c r="A4043" s="43"/>
      <c r="B4043" s="43"/>
      <c r="C4043" s="43"/>
    </row>
    <row r="4044" spans="1:3" s="89" customFormat="1" x14ac:dyDescent="0.2">
      <c r="A4044" s="43"/>
      <c r="B4044" s="43"/>
      <c r="C4044" s="43"/>
    </row>
    <row r="4045" spans="1:3" s="89" customFormat="1" x14ac:dyDescent="0.2">
      <c r="A4045" s="43"/>
      <c r="B4045" s="43"/>
      <c r="C4045" s="43"/>
    </row>
    <row r="4046" spans="1:3" s="89" customFormat="1" x14ac:dyDescent="0.2">
      <c r="A4046" s="43"/>
      <c r="B4046" s="43"/>
      <c r="C4046" s="43"/>
    </row>
    <row r="4047" spans="1:3" s="89" customFormat="1" x14ac:dyDescent="0.2">
      <c r="A4047" s="43"/>
      <c r="B4047" s="43"/>
      <c r="C4047" s="43"/>
    </row>
    <row r="4048" spans="1:3" s="89" customFormat="1" x14ac:dyDescent="0.2">
      <c r="A4048" s="43"/>
      <c r="B4048" s="43"/>
      <c r="C4048" s="43"/>
    </row>
    <row r="4049" spans="1:3" s="89" customFormat="1" x14ac:dyDescent="0.2">
      <c r="A4049" s="43"/>
      <c r="B4049" s="43"/>
      <c r="C4049" s="43"/>
    </row>
    <row r="4050" spans="1:3" s="89" customFormat="1" x14ac:dyDescent="0.2">
      <c r="A4050" s="43"/>
      <c r="B4050" s="43"/>
      <c r="C4050" s="43"/>
    </row>
    <row r="4051" spans="1:3" s="89" customFormat="1" x14ac:dyDescent="0.2">
      <c r="A4051" s="43"/>
      <c r="B4051" s="43"/>
      <c r="C4051" s="43"/>
    </row>
    <row r="4052" spans="1:3" s="89" customFormat="1" x14ac:dyDescent="0.2">
      <c r="A4052" s="43"/>
      <c r="B4052" s="43"/>
      <c r="C4052" s="43"/>
    </row>
    <row r="4053" spans="1:3" s="89" customFormat="1" x14ac:dyDescent="0.2">
      <c r="A4053" s="43"/>
      <c r="B4053" s="43"/>
      <c r="C4053" s="43"/>
    </row>
    <row r="4054" spans="1:3" s="89" customFormat="1" x14ac:dyDescent="0.2">
      <c r="A4054" s="43"/>
      <c r="B4054" s="43"/>
      <c r="C4054" s="43"/>
    </row>
    <row r="4055" spans="1:3" s="89" customFormat="1" x14ac:dyDescent="0.2">
      <c r="A4055" s="43"/>
      <c r="B4055" s="43"/>
      <c r="C4055" s="43"/>
    </row>
    <row r="4056" spans="1:3" s="89" customFormat="1" x14ac:dyDescent="0.2">
      <c r="A4056" s="43"/>
      <c r="B4056" s="43"/>
      <c r="C4056" s="43"/>
    </row>
    <row r="4057" spans="1:3" s="89" customFormat="1" x14ac:dyDescent="0.2">
      <c r="A4057" s="43"/>
      <c r="B4057" s="43"/>
      <c r="C4057" s="43"/>
    </row>
    <row r="4058" spans="1:3" s="89" customFormat="1" x14ac:dyDescent="0.2">
      <c r="A4058" s="43"/>
      <c r="B4058" s="43"/>
      <c r="C4058" s="43"/>
    </row>
    <row r="4059" spans="1:3" s="89" customFormat="1" x14ac:dyDescent="0.2">
      <c r="A4059" s="43"/>
      <c r="B4059" s="43"/>
      <c r="C4059" s="43"/>
    </row>
    <row r="4060" spans="1:3" s="89" customFormat="1" x14ac:dyDescent="0.2">
      <c r="A4060" s="43"/>
      <c r="B4060" s="43"/>
      <c r="C4060" s="43"/>
    </row>
    <row r="4061" spans="1:3" s="89" customFormat="1" x14ac:dyDescent="0.2">
      <c r="A4061" s="43"/>
      <c r="B4061" s="43"/>
      <c r="C4061" s="43"/>
    </row>
    <row r="4062" spans="1:3" s="89" customFormat="1" x14ac:dyDescent="0.2">
      <c r="A4062" s="43"/>
      <c r="B4062" s="43"/>
      <c r="C4062" s="43"/>
    </row>
    <row r="4063" spans="1:3" s="89" customFormat="1" x14ac:dyDescent="0.2">
      <c r="A4063" s="43"/>
      <c r="B4063" s="43"/>
      <c r="C4063" s="43"/>
    </row>
    <row r="4064" spans="1:3" s="89" customFormat="1" x14ac:dyDescent="0.2">
      <c r="A4064" s="43"/>
      <c r="B4064" s="43"/>
      <c r="C4064" s="43"/>
    </row>
    <row r="4065" spans="1:3" s="89" customFormat="1" x14ac:dyDescent="0.2">
      <c r="A4065" s="43"/>
      <c r="B4065" s="43"/>
      <c r="C4065" s="43"/>
    </row>
    <row r="4066" spans="1:3" s="89" customFormat="1" x14ac:dyDescent="0.2">
      <c r="A4066" s="43"/>
      <c r="B4066" s="43"/>
      <c r="C4066" s="43"/>
    </row>
    <row r="4067" spans="1:3" s="89" customFormat="1" x14ac:dyDescent="0.2">
      <c r="A4067" s="43"/>
      <c r="B4067" s="43"/>
      <c r="C4067" s="43"/>
    </row>
    <row r="4068" spans="1:3" s="89" customFormat="1" x14ac:dyDescent="0.2">
      <c r="A4068" s="43"/>
      <c r="B4068" s="43"/>
      <c r="C4068" s="43"/>
    </row>
    <row r="4069" spans="1:3" s="89" customFormat="1" x14ac:dyDescent="0.2">
      <c r="A4069" s="43"/>
      <c r="B4069" s="43"/>
      <c r="C4069" s="43"/>
    </row>
    <row r="4070" spans="1:3" s="89" customFormat="1" x14ac:dyDescent="0.2">
      <c r="A4070" s="43"/>
      <c r="B4070" s="43"/>
      <c r="C4070" s="43"/>
    </row>
    <row r="4071" spans="1:3" s="89" customFormat="1" x14ac:dyDescent="0.2">
      <c r="A4071" s="43"/>
      <c r="B4071" s="43"/>
      <c r="C4071" s="43"/>
    </row>
    <row r="4072" spans="1:3" s="89" customFormat="1" x14ac:dyDescent="0.2">
      <c r="A4072" s="43"/>
      <c r="B4072" s="43"/>
      <c r="C4072" s="43"/>
    </row>
    <row r="4073" spans="1:3" s="89" customFormat="1" x14ac:dyDescent="0.2">
      <c r="A4073" s="43"/>
      <c r="B4073" s="43"/>
      <c r="C4073" s="43"/>
    </row>
    <row r="4074" spans="1:3" s="89" customFormat="1" x14ac:dyDescent="0.2">
      <c r="A4074" s="43"/>
      <c r="B4074" s="43"/>
      <c r="C4074" s="43"/>
    </row>
    <row r="4075" spans="1:3" s="89" customFormat="1" x14ac:dyDescent="0.2">
      <c r="A4075" s="43"/>
      <c r="B4075" s="43"/>
      <c r="C4075" s="43"/>
    </row>
    <row r="4076" spans="1:3" s="89" customFormat="1" x14ac:dyDescent="0.2">
      <c r="A4076" s="43"/>
      <c r="B4076" s="43"/>
      <c r="C4076" s="43"/>
    </row>
    <row r="4077" spans="1:3" s="89" customFormat="1" x14ac:dyDescent="0.2">
      <c r="A4077" s="43"/>
      <c r="B4077" s="43"/>
      <c r="C4077" s="43"/>
    </row>
    <row r="4078" spans="1:3" s="89" customFormat="1" x14ac:dyDescent="0.2">
      <c r="A4078" s="43"/>
      <c r="B4078" s="43"/>
      <c r="C4078" s="43"/>
    </row>
    <row r="4079" spans="1:3" s="89" customFormat="1" x14ac:dyDescent="0.2">
      <c r="A4079" s="43"/>
      <c r="B4079" s="43"/>
      <c r="C4079" s="43"/>
    </row>
    <row r="4080" spans="1:3" s="89" customFormat="1" x14ac:dyDescent="0.2">
      <c r="A4080" s="43"/>
      <c r="B4080" s="43"/>
      <c r="C4080" s="43"/>
    </row>
    <row r="4081" spans="1:3" s="89" customFormat="1" x14ac:dyDescent="0.2">
      <c r="A4081" s="43"/>
      <c r="B4081" s="43"/>
      <c r="C4081" s="43"/>
    </row>
    <row r="4082" spans="1:3" s="89" customFormat="1" x14ac:dyDescent="0.2">
      <c r="A4082" s="43"/>
      <c r="B4082" s="43"/>
      <c r="C4082" s="43"/>
    </row>
    <row r="4083" spans="1:3" s="89" customFormat="1" x14ac:dyDescent="0.2">
      <c r="A4083" s="43"/>
      <c r="B4083" s="43"/>
      <c r="C4083" s="43"/>
    </row>
    <row r="4084" spans="1:3" s="89" customFormat="1" x14ac:dyDescent="0.2">
      <c r="A4084" s="43"/>
      <c r="B4084" s="43"/>
      <c r="C4084" s="43"/>
    </row>
    <row r="4085" spans="1:3" s="89" customFormat="1" x14ac:dyDescent="0.2">
      <c r="A4085" s="43"/>
      <c r="B4085" s="43"/>
      <c r="C4085" s="43"/>
    </row>
    <row r="4086" spans="1:3" s="89" customFormat="1" x14ac:dyDescent="0.2">
      <c r="A4086" s="43"/>
      <c r="B4086" s="43"/>
      <c r="C4086" s="43"/>
    </row>
    <row r="4087" spans="1:3" s="89" customFormat="1" x14ac:dyDescent="0.2">
      <c r="A4087" s="43"/>
      <c r="B4087" s="43"/>
      <c r="C4087" s="43"/>
    </row>
    <row r="4088" spans="1:3" s="89" customFormat="1" x14ac:dyDescent="0.2">
      <c r="A4088" s="43"/>
      <c r="B4088" s="43"/>
      <c r="C4088" s="43"/>
    </row>
    <row r="4089" spans="1:3" s="89" customFormat="1" x14ac:dyDescent="0.2">
      <c r="A4089" s="43"/>
      <c r="B4089" s="43"/>
      <c r="C4089" s="43"/>
    </row>
    <row r="4090" spans="1:3" s="89" customFormat="1" x14ac:dyDescent="0.2">
      <c r="A4090" s="43"/>
      <c r="B4090" s="43"/>
      <c r="C4090" s="43"/>
    </row>
    <row r="4091" spans="1:3" s="89" customFormat="1" x14ac:dyDescent="0.2">
      <c r="A4091" s="43"/>
      <c r="B4091" s="43"/>
      <c r="C4091" s="43"/>
    </row>
    <row r="4092" spans="1:3" s="89" customFormat="1" x14ac:dyDescent="0.2">
      <c r="A4092" s="43"/>
      <c r="B4092" s="43"/>
      <c r="C4092" s="43"/>
    </row>
    <row r="4093" spans="1:3" s="89" customFormat="1" x14ac:dyDescent="0.2">
      <c r="A4093" s="43"/>
      <c r="B4093" s="43"/>
      <c r="C4093" s="43"/>
    </row>
    <row r="4094" spans="1:3" s="89" customFormat="1" x14ac:dyDescent="0.2">
      <c r="A4094" s="43"/>
      <c r="B4094" s="43"/>
      <c r="C4094" s="43"/>
    </row>
    <row r="4095" spans="1:3" s="89" customFormat="1" x14ac:dyDescent="0.2">
      <c r="A4095" s="43"/>
      <c r="B4095" s="43"/>
      <c r="C4095" s="43"/>
    </row>
    <row r="4096" spans="1:3" s="89" customFormat="1" x14ac:dyDescent="0.2">
      <c r="A4096" s="43"/>
      <c r="B4096" s="43"/>
      <c r="C4096" s="43"/>
    </row>
    <row r="4097" spans="1:3" s="89" customFormat="1" x14ac:dyDescent="0.2">
      <c r="A4097" s="43"/>
      <c r="B4097" s="43"/>
      <c r="C4097" s="43"/>
    </row>
    <row r="4098" spans="1:3" s="89" customFormat="1" x14ac:dyDescent="0.2">
      <c r="A4098" s="43"/>
      <c r="B4098" s="43"/>
      <c r="C4098" s="43"/>
    </row>
    <row r="4099" spans="1:3" s="89" customFormat="1" x14ac:dyDescent="0.2">
      <c r="A4099" s="43"/>
      <c r="B4099" s="43"/>
      <c r="C4099" s="43"/>
    </row>
    <row r="4100" spans="1:3" s="89" customFormat="1" x14ac:dyDescent="0.2">
      <c r="A4100" s="43"/>
      <c r="B4100" s="43"/>
      <c r="C4100" s="43"/>
    </row>
    <row r="4101" spans="1:3" s="89" customFormat="1" x14ac:dyDescent="0.2">
      <c r="A4101" s="43"/>
      <c r="B4101" s="43"/>
      <c r="C4101" s="43"/>
    </row>
    <row r="4102" spans="1:3" s="89" customFormat="1" x14ac:dyDescent="0.2">
      <c r="A4102" s="43"/>
      <c r="B4102" s="43"/>
      <c r="C4102" s="43"/>
    </row>
    <row r="4103" spans="1:3" s="89" customFormat="1" x14ac:dyDescent="0.2">
      <c r="A4103" s="43"/>
      <c r="B4103" s="43"/>
      <c r="C4103" s="43"/>
    </row>
    <row r="4104" spans="1:3" s="89" customFormat="1" x14ac:dyDescent="0.2">
      <c r="A4104" s="43"/>
      <c r="B4104" s="43"/>
      <c r="C4104" s="43"/>
    </row>
    <row r="4105" spans="1:3" s="89" customFormat="1" x14ac:dyDescent="0.2">
      <c r="A4105" s="43"/>
      <c r="B4105" s="43"/>
      <c r="C4105" s="43"/>
    </row>
    <row r="4106" spans="1:3" s="89" customFormat="1" x14ac:dyDescent="0.2">
      <c r="A4106" s="43"/>
      <c r="B4106" s="43"/>
      <c r="C4106" s="43"/>
    </row>
    <row r="4107" spans="1:3" s="89" customFormat="1" x14ac:dyDescent="0.2">
      <c r="A4107" s="43"/>
      <c r="B4107" s="43"/>
      <c r="C4107" s="43"/>
    </row>
    <row r="4108" spans="1:3" s="89" customFormat="1" x14ac:dyDescent="0.2">
      <c r="A4108" s="43"/>
      <c r="B4108" s="43"/>
      <c r="C4108" s="43"/>
    </row>
    <row r="4109" spans="1:3" s="89" customFormat="1" x14ac:dyDescent="0.2">
      <c r="A4109" s="43"/>
      <c r="B4109" s="43"/>
      <c r="C4109" s="43"/>
    </row>
    <row r="4110" spans="1:3" s="89" customFormat="1" x14ac:dyDescent="0.2">
      <c r="A4110" s="43"/>
      <c r="B4110" s="43"/>
      <c r="C4110" s="43"/>
    </row>
    <row r="4111" spans="1:3" s="89" customFormat="1" x14ac:dyDescent="0.2">
      <c r="A4111" s="43"/>
      <c r="B4111" s="43"/>
      <c r="C4111" s="43"/>
    </row>
    <row r="4112" spans="1:3" s="89" customFormat="1" x14ac:dyDescent="0.2">
      <c r="A4112" s="43"/>
      <c r="B4112" s="43"/>
      <c r="C4112" s="43"/>
    </row>
    <row r="4113" spans="1:3" s="89" customFormat="1" x14ac:dyDescent="0.2">
      <c r="A4113" s="43"/>
      <c r="B4113" s="43"/>
      <c r="C4113" s="43"/>
    </row>
    <row r="4114" spans="1:3" s="89" customFormat="1" x14ac:dyDescent="0.2">
      <c r="A4114" s="43"/>
      <c r="B4114" s="43"/>
      <c r="C4114" s="43"/>
    </row>
    <row r="4115" spans="1:3" s="89" customFormat="1" x14ac:dyDescent="0.2">
      <c r="A4115" s="43"/>
      <c r="B4115" s="43"/>
      <c r="C4115" s="43"/>
    </row>
    <row r="4116" spans="1:3" s="89" customFormat="1" x14ac:dyDescent="0.2">
      <c r="A4116" s="43"/>
      <c r="B4116" s="43"/>
      <c r="C4116" s="43"/>
    </row>
    <row r="4117" spans="1:3" s="89" customFormat="1" x14ac:dyDescent="0.2">
      <c r="A4117" s="43"/>
      <c r="B4117" s="43"/>
      <c r="C4117" s="43"/>
    </row>
    <row r="4118" spans="1:3" s="89" customFormat="1" x14ac:dyDescent="0.2">
      <c r="A4118" s="43"/>
      <c r="B4118" s="43"/>
      <c r="C4118" s="43"/>
    </row>
    <row r="4119" spans="1:3" s="89" customFormat="1" x14ac:dyDescent="0.2">
      <c r="A4119" s="43"/>
      <c r="B4119" s="43"/>
      <c r="C4119" s="43"/>
    </row>
    <row r="4120" spans="1:3" s="89" customFormat="1" x14ac:dyDescent="0.2">
      <c r="A4120" s="43"/>
      <c r="B4120" s="43"/>
      <c r="C4120" s="43"/>
    </row>
    <row r="4121" spans="1:3" s="89" customFormat="1" x14ac:dyDescent="0.2">
      <c r="A4121" s="43"/>
      <c r="B4121" s="43"/>
      <c r="C4121" s="43"/>
    </row>
    <row r="4122" spans="1:3" s="89" customFormat="1" x14ac:dyDescent="0.2">
      <c r="A4122" s="43"/>
      <c r="B4122" s="43"/>
      <c r="C4122" s="43"/>
    </row>
    <row r="4123" spans="1:3" s="89" customFormat="1" x14ac:dyDescent="0.2">
      <c r="A4123" s="43"/>
      <c r="B4123" s="43"/>
      <c r="C4123" s="43"/>
    </row>
    <row r="4124" spans="1:3" s="89" customFormat="1" x14ac:dyDescent="0.2">
      <c r="A4124" s="43"/>
      <c r="B4124" s="43"/>
      <c r="C4124" s="43"/>
    </row>
    <row r="4125" spans="1:3" s="89" customFormat="1" x14ac:dyDescent="0.2">
      <c r="A4125" s="43"/>
      <c r="B4125" s="43"/>
      <c r="C4125" s="43"/>
    </row>
    <row r="4126" spans="1:3" s="89" customFormat="1" x14ac:dyDescent="0.2">
      <c r="A4126" s="43"/>
      <c r="B4126" s="43"/>
      <c r="C4126" s="43"/>
    </row>
    <row r="4127" spans="1:3" s="89" customFormat="1" x14ac:dyDescent="0.2">
      <c r="A4127" s="43"/>
      <c r="B4127" s="43"/>
      <c r="C4127" s="43"/>
    </row>
    <row r="4128" spans="1:3" s="89" customFormat="1" x14ac:dyDescent="0.2">
      <c r="A4128" s="43"/>
      <c r="B4128" s="43"/>
      <c r="C4128" s="43"/>
    </row>
    <row r="4129" spans="1:3" s="89" customFormat="1" x14ac:dyDescent="0.2">
      <c r="A4129" s="43"/>
      <c r="B4129" s="43"/>
      <c r="C4129" s="43"/>
    </row>
    <row r="4130" spans="1:3" s="89" customFormat="1" x14ac:dyDescent="0.2">
      <c r="A4130" s="43"/>
      <c r="B4130" s="43"/>
      <c r="C4130" s="43"/>
    </row>
    <row r="4131" spans="1:3" s="89" customFormat="1" x14ac:dyDescent="0.2">
      <c r="A4131" s="43"/>
      <c r="B4131" s="43"/>
      <c r="C4131" s="43"/>
    </row>
    <row r="4132" spans="1:3" s="89" customFormat="1" x14ac:dyDescent="0.2">
      <c r="A4132" s="43"/>
      <c r="B4132" s="43"/>
      <c r="C4132" s="43"/>
    </row>
    <row r="4133" spans="1:3" s="89" customFormat="1" x14ac:dyDescent="0.2">
      <c r="A4133" s="43"/>
      <c r="B4133" s="43"/>
      <c r="C4133" s="43"/>
    </row>
    <row r="4134" spans="1:3" s="89" customFormat="1" x14ac:dyDescent="0.2">
      <c r="A4134" s="43"/>
      <c r="B4134" s="43"/>
      <c r="C4134" s="43"/>
    </row>
    <row r="4135" spans="1:3" s="89" customFormat="1" x14ac:dyDescent="0.2">
      <c r="A4135" s="43"/>
      <c r="B4135" s="43"/>
      <c r="C4135" s="43"/>
    </row>
    <row r="4136" spans="1:3" s="89" customFormat="1" x14ac:dyDescent="0.2">
      <c r="A4136" s="43"/>
      <c r="B4136" s="43"/>
      <c r="C4136" s="43"/>
    </row>
    <row r="4137" spans="1:3" s="89" customFormat="1" x14ac:dyDescent="0.2">
      <c r="A4137" s="43"/>
      <c r="B4137" s="43"/>
      <c r="C4137" s="43"/>
    </row>
    <row r="4138" spans="1:3" s="89" customFormat="1" x14ac:dyDescent="0.2">
      <c r="A4138" s="43"/>
      <c r="B4138" s="43"/>
      <c r="C4138" s="43"/>
    </row>
    <row r="4139" spans="1:3" s="89" customFormat="1" x14ac:dyDescent="0.2">
      <c r="A4139" s="43"/>
      <c r="B4139" s="43"/>
      <c r="C4139" s="43"/>
    </row>
    <row r="4140" spans="1:3" s="89" customFormat="1" x14ac:dyDescent="0.2">
      <c r="A4140" s="43"/>
      <c r="B4140" s="43"/>
      <c r="C4140" s="43"/>
    </row>
    <row r="4141" spans="1:3" s="89" customFormat="1" x14ac:dyDescent="0.2">
      <c r="A4141" s="43"/>
      <c r="B4141" s="43"/>
      <c r="C4141" s="43"/>
    </row>
    <row r="4142" spans="1:3" s="89" customFormat="1" x14ac:dyDescent="0.2">
      <c r="A4142" s="43"/>
      <c r="B4142" s="43"/>
      <c r="C4142" s="43"/>
    </row>
    <row r="4143" spans="1:3" s="89" customFormat="1" x14ac:dyDescent="0.2">
      <c r="A4143" s="43"/>
      <c r="B4143" s="43"/>
      <c r="C4143" s="43"/>
    </row>
    <row r="4144" spans="1:3" s="89" customFormat="1" x14ac:dyDescent="0.2">
      <c r="A4144" s="43"/>
      <c r="B4144" s="43"/>
      <c r="C4144" s="43"/>
    </row>
    <row r="4145" spans="1:3" s="89" customFormat="1" x14ac:dyDescent="0.2">
      <c r="A4145" s="43"/>
      <c r="B4145" s="43"/>
      <c r="C4145" s="43"/>
    </row>
    <row r="4146" spans="1:3" s="89" customFormat="1" x14ac:dyDescent="0.2">
      <c r="A4146" s="43"/>
      <c r="B4146" s="43"/>
      <c r="C4146" s="43"/>
    </row>
    <row r="4147" spans="1:3" s="89" customFormat="1" x14ac:dyDescent="0.2">
      <c r="A4147" s="43"/>
      <c r="B4147" s="43"/>
      <c r="C4147" s="43"/>
    </row>
    <row r="4148" spans="1:3" s="89" customFormat="1" x14ac:dyDescent="0.2">
      <c r="A4148" s="43"/>
      <c r="B4148" s="43"/>
      <c r="C4148" s="43"/>
    </row>
    <row r="4149" spans="1:3" s="89" customFormat="1" x14ac:dyDescent="0.2">
      <c r="A4149" s="43"/>
      <c r="B4149" s="43"/>
      <c r="C4149" s="43"/>
    </row>
    <row r="4150" spans="1:3" s="89" customFormat="1" x14ac:dyDescent="0.2">
      <c r="A4150" s="43"/>
      <c r="B4150" s="43"/>
      <c r="C4150" s="43"/>
    </row>
    <row r="4151" spans="1:3" s="89" customFormat="1" x14ac:dyDescent="0.2">
      <c r="A4151" s="43"/>
      <c r="B4151" s="43"/>
      <c r="C4151" s="43"/>
    </row>
    <row r="4152" spans="1:3" s="89" customFormat="1" x14ac:dyDescent="0.2">
      <c r="A4152" s="43"/>
      <c r="B4152" s="43"/>
      <c r="C4152" s="43"/>
    </row>
    <row r="4153" spans="1:3" s="89" customFormat="1" x14ac:dyDescent="0.2">
      <c r="A4153" s="43"/>
      <c r="B4153" s="43"/>
      <c r="C4153" s="43"/>
    </row>
    <row r="4154" spans="1:3" s="89" customFormat="1" x14ac:dyDescent="0.2">
      <c r="A4154" s="43"/>
      <c r="B4154" s="43"/>
      <c r="C4154" s="43"/>
    </row>
    <row r="4155" spans="1:3" s="89" customFormat="1" x14ac:dyDescent="0.2">
      <c r="A4155" s="43"/>
      <c r="B4155" s="43"/>
      <c r="C4155" s="43"/>
    </row>
    <row r="4156" spans="1:3" s="89" customFormat="1" x14ac:dyDescent="0.2">
      <c r="A4156" s="43"/>
      <c r="B4156" s="43"/>
      <c r="C4156" s="43"/>
    </row>
    <row r="4157" spans="1:3" s="89" customFormat="1" x14ac:dyDescent="0.2">
      <c r="A4157" s="43"/>
      <c r="B4157" s="43"/>
      <c r="C4157" s="43"/>
    </row>
    <row r="4158" spans="1:3" s="89" customFormat="1" x14ac:dyDescent="0.2">
      <c r="A4158" s="43"/>
      <c r="B4158" s="43"/>
      <c r="C4158" s="43"/>
    </row>
    <row r="4159" spans="1:3" s="89" customFormat="1" x14ac:dyDescent="0.2">
      <c r="A4159" s="43"/>
      <c r="B4159" s="43"/>
      <c r="C4159" s="43"/>
    </row>
    <row r="4160" spans="1:3" s="89" customFormat="1" x14ac:dyDescent="0.2">
      <c r="A4160" s="43"/>
      <c r="B4160" s="43"/>
      <c r="C4160" s="43"/>
    </row>
    <row r="4161" spans="1:3" s="89" customFormat="1" x14ac:dyDescent="0.2">
      <c r="A4161" s="43"/>
      <c r="B4161" s="43"/>
      <c r="C4161" s="43"/>
    </row>
    <row r="4162" spans="1:3" s="89" customFormat="1" x14ac:dyDescent="0.2">
      <c r="A4162" s="43"/>
      <c r="B4162" s="43"/>
      <c r="C4162" s="43"/>
    </row>
    <row r="4163" spans="1:3" s="89" customFormat="1" x14ac:dyDescent="0.2">
      <c r="A4163" s="43"/>
      <c r="B4163" s="43"/>
      <c r="C4163" s="43"/>
    </row>
    <row r="4164" spans="1:3" s="89" customFormat="1" x14ac:dyDescent="0.2">
      <c r="A4164" s="43"/>
      <c r="B4164" s="43"/>
      <c r="C4164" s="43"/>
    </row>
    <row r="4165" spans="1:3" s="89" customFormat="1" x14ac:dyDescent="0.2">
      <c r="A4165" s="43"/>
      <c r="B4165" s="43"/>
      <c r="C4165" s="43"/>
    </row>
    <row r="4166" spans="1:3" s="89" customFormat="1" x14ac:dyDescent="0.2">
      <c r="A4166" s="43"/>
      <c r="B4166" s="43"/>
      <c r="C4166" s="43"/>
    </row>
    <row r="4167" spans="1:3" s="89" customFormat="1" x14ac:dyDescent="0.2">
      <c r="A4167" s="43"/>
      <c r="B4167" s="43"/>
      <c r="C4167" s="43"/>
    </row>
    <row r="4168" spans="1:3" s="89" customFormat="1" x14ac:dyDescent="0.2">
      <c r="A4168" s="43"/>
      <c r="B4168" s="43"/>
      <c r="C4168" s="43"/>
    </row>
    <row r="4169" spans="1:3" s="89" customFormat="1" x14ac:dyDescent="0.2">
      <c r="A4169" s="43"/>
      <c r="B4169" s="43"/>
      <c r="C4169" s="43"/>
    </row>
    <row r="4170" spans="1:3" s="89" customFormat="1" x14ac:dyDescent="0.2">
      <c r="A4170" s="43"/>
      <c r="B4170" s="43"/>
      <c r="C4170" s="43"/>
    </row>
    <row r="4171" spans="1:3" s="89" customFormat="1" x14ac:dyDescent="0.2">
      <c r="A4171" s="43"/>
      <c r="B4171" s="43"/>
      <c r="C4171" s="43"/>
    </row>
    <row r="4172" spans="1:3" s="89" customFormat="1" x14ac:dyDescent="0.2">
      <c r="A4172" s="43"/>
      <c r="B4172" s="43"/>
      <c r="C4172" s="43"/>
    </row>
    <row r="4173" spans="1:3" s="89" customFormat="1" x14ac:dyDescent="0.2">
      <c r="A4173" s="43"/>
      <c r="B4173" s="43"/>
      <c r="C4173" s="43"/>
    </row>
    <row r="4174" spans="1:3" s="89" customFormat="1" x14ac:dyDescent="0.2">
      <c r="A4174" s="43"/>
      <c r="B4174" s="43"/>
      <c r="C4174" s="43"/>
    </row>
    <row r="4175" spans="1:3" s="89" customFormat="1" x14ac:dyDescent="0.2">
      <c r="A4175" s="43"/>
      <c r="B4175" s="43"/>
      <c r="C4175" s="43"/>
    </row>
    <row r="4176" spans="1:3" s="89" customFormat="1" x14ac:dyDescent="0.2">
      <c r="A4176" s="43"/>
      <c r="B4176" s="43"/>
      <c r="C4176" s="43"/>
    </row>
    <row r="4177" spans="1:3" s="89" customFormat="1" x14ac:dyDescent="0.2">
      <c r="A4177" s="43"/>
      <c r="B4177" s="43"/>
      <c r="C4177" s="43"/>
    </row>
    <row r="4178" spans="1:3" s="89" customFormat="1" x14ac:dyDescent="0.2">
      <c r="A4178" s="43"/>
      <c r="B4178" s="43"/>
      <c r="C4178" s="43"/>
    </row>
    <row r="4179" spans="1:3" s="89" customFormat="1" x14ac:dyDescent="0.2">
      <c r="A4179" s="43"/>
      <c r="B4179" s="43"/>
      <c r="C4179" s="43"/>
    </row>
    <row r="4180" spans="1:3" s="89" customFormat="1" x14ac:dyDescent="0.2">
      <c r="A4180" s="43"/>
      <c r="B4180" s="43"/>
      <c r="C4180" s="43"/>
    </row>
    <row r="4181" spans="1:3" s="89" customFormat="1" x14ac:dyDescent="0.2">
      <c r="A4181" s="43"/>
      <c r="B4181" s="43"/>
      <c r="C4181" s="43"/>
    </row>
    <row r="4182" spans="1:3" s="89" customFormat="1" x14ac:dyDescent="0.2">
      <c r="A4182" s="43"/>
      <c r="B4182" s="43"/>
      <c r="C4182" s="43"/>
    </row>
    <row r="4183" spans="1:3" s="89" customFormat="1" x14ac:dyDescent="0.2">
      <c r="A4183" s="43"/>
      <c r="B4183" s="43"/>
      <c r="C4183" s="43"/>
    </row>
    <row r="4184" spans="1:3" s="89" customFormat="1" x14ac:dyDescent="0.2">
      <c r="A4184" s="43"/>
      <c r="B4184" s="43"/>
      <c r="C4184" s="43"/>
    </row>
    <row r="4185" spans="1:3" s="89" customFormat="1" x14ac:dyDescent="0.2">
      <c r="A4185" s="43"/>
      <c r="B4185" s="43"/>
      <c r="C4185" s="43"/>
    </row>
    <row r="4186" spans="1:3" s="89" customFormat="1" x14ac:dyDescent="0.2">
      <c r="A4186" s="43"/>
      <c r="B4186" s="43"/>
      <c r="C4186" s="43"/>
    </row>
    <row r="4187" spans="1:3" s="89" customFormat="1" x14ac:dyDescent="0.2">
      <c r="A4187" s="43"/>
      <c r="B4187" s="43"/>
      <c r="C4187" s="43"/>
    </row>
    <row r="4188" spans="1:3" s="89" customFormat="1" x14ac:dyDescent="0.2">
      <c r="A4188" s="43"/>
      <c r="B4188" s="43"/>
      <c r="C4188" s="43"/>
    </row>
    <row r="4189" spans="1:3" s="89" customFormat="1" x14ac:dyDescent="0.2">
      <c r="A4189" s="43"/>
      <c r="B4189" s="43"/>
      <c r="C4189" s="43"/>
    </row>
    <row r="4190" spans="1:3" s="89" customFormat="1" x14ac:dyDescent="0.2">
      <c r="A4190" s="43"/>
      <c r="B4190" s="43"/>
      <c r="C4190" s="43"/>
    </row>
    <row r="4191" spans="1:3" s="89" customFormat="1" x14ac:dyDescent="0.2">
      <c r="A4191" s="43"/>
      <c r="B4191" s="43"/>
      <c r="C4191" s="43"/>
    </row>
    <row r="4192" spans="1:3" s="89" customFormat="1" x14ac:dyDescent="0.2">
      <c r="A4192" s="43"/>
      <c r="B4192" s="43"/>
      <c r="C4192" s="43"/>
    </row>
    <row r="4193" spans="1:3" s="89" customFormat="1" x14ac:dyDescent="0.2">
      <c r="A4193" s="43"/>
      <c r="B4193" s="43"/>
      <c r="C4193" s="43"/>
    </row>
    <row r="4194" spans="1:3" s="89" customFormat="1" x14ac:dyDescent="0.2">
      <c r="A4194" s="43"/>
      <c r="B4194" s="43"/>
      <c r="C4194" s="43"/>
    </row>
    <row r="4195" spans="1:3" s="89" customFormat="1" x14ac:dyDescent="0.2">
      <c r="A4195" s="43"/>
      <c r="B4195" s="43"/>
      <c r="C4195" s="43"/>
    </row>
    <row r="4196" spans="1:3" s="89" customFormat="1" x14ac:dyDescent="0.2">
      <c r="A4196" s="43"/>
      <c r="B4196" s="43"/>
      <c r="C4196" s="43"/>
    </row>
    <row r="4197" spans="1:3" s="89" customFormat="1" x14ac:dyDescent="0.2">
      <c r="A4197" s="43"/>
      <c r="B4197" s="43"/>
      <c r="C4197" s="43"/>
    </row>
    <row r="4198" spans="1:3" s="89" customFormat="1" x14ac:dyDescent="0.2">
      <c r="A4198" s="43"/>
      <c r="B4198" s="43"/>
      <c r="C4198" s="43"/>
    </row>
    <row r="4199" spans="1:3" s="89" customFormat="1" x14ac:dyDescent="0.2">
      <c r="A4199" s="43"/>
      <c r="B4199" s="43"/>
      <c r="C4199" s="43"/>
    </row>
    <row r="4200" spans="1:3" s="89" customFormat="1" x14ac:dyDescent="0.2">
      <c r="A4200" s="43"/>
      <c r="B4200" s="43"/>
      <c r="C4200" s="43"/>
    </row>
    <row r="4201" spans="1:3" s="89" customFormat="1" x14ac:dyDescent="0.2">
      <c r="A4201" s="43"/>
      <c r="B4201" s="43"/>
      <c r="C4201" s="43"/>
    </row>
    <row r="4202" spans="1:3" s="89" customFormat="1" x14ac:dyDescent="0.2">
      <c r="A4202" s="43"/>
      <c r="B4202" s="43"/>
      <c r="C4202" s="43"/>
    </row>
    <row r="4203" spans="1:3" s="89" customFormat="1" x14ac:dyDescent="0.2">
      <c r="A4203" s="43"/>
      <c r="B4203" s="43"/>
      <c r="C4203" s="43"/>
    </row>
    <row r="4204" spans="1:3" s="89" customFormat="1" x14ac:dyDescent="0.2">
      <c r="A4204" s="43"/>
      <c r="B4204" s="43"/>
      <c r="C4204" s="43"/>
    </row>
    <row r="4205" spans="1:3" s="89" customFormat="1" x14ac:dyDescent="0.2">
      <c r="A4205" s="43"/>
      <c r="B4205" s="43"/>
      <c r="C4205" s="43"/>
    </row>
    <row r="4206" spans="1:3" s="89" customFormat="1" x14ac:dyDescent="0.2">
      <c r="A4206" s="43"/>
      <c r="B4206" s="43"/>
      <c r="C4206" s="43"/>
    </row>
    <row r="4207" spans="1:3" s="89" customFormat="1" x14ac:dyDescent="0.2">
      <c r="A4207" s="43"/>
      <c r="B4207" s="43"/>
      <c r="C4207" s="43"/>
    </row>
    <row r="4208" spans="1:3" s="89" customFormat="1" x14ac:dyDescent="0.2">
      <c r="A4208" s="43"/>
      <c r="B4208" s="43"/>
      <c r="C4208" s="43"/>
    </row>
    <row r="4209" spans="1:3" s="89" customFormat="1" x14ac:dyDescent="0.2">
      <c r="A4209" s="43"/>
      <c r="B4209" s="43"/>
      <c r="C4209" s="43"/>
    </row>
    <row r="4210" spans="1:3" s="89" customFormat="1" x14ac:dyDescent="0.2">
      <c r="A4210" s="43"/>
      <c r="B4210" s="43"/>
      <c r="C4210" s="43"/>
    </row>
    <row r="4211" spans="1:3" s="89" customFormat="1" x14ac:dyDescent="0.2">
      <c r="A4211" s="43"/>
      <c r="B4211" s="43"/>
      <c r="C4211" s="43"/>
    </row>
    <row r="4212" spans="1:3" s="89" customFormat="1" x14ac:dyDescent="0.2">
      <c r="A4212" s="43"/>
      <c r="B4212" s="43"/>
      <c r="C4212" s="43"/>
    </row>
    <row r="4213" spans="1:3" s="89" customFormat="1" x14ac:dyDescent="0.2">
      <c r="A4213" s="43"/>
      <c r="B4213" s="43"/>
      <c r="C4213" s="43"/>
    </row>
    <row r="4214" spans="1:3" s="89" customFormat="1" x14ac:dyDescent="0.2">
      <c r="A4214" s="43"/>
      <c r="B4214" s="43"/>
      <c r="C4214" s="43"/>
    </row>
    <row r="4215" spans="1:3" s="89" customFormat="1" x14ac:dyDescent="0.2">
      <c r="A4215" s="43"/>
      <c r="B4215" s="43"/>
      <c r="C4215" s="43"/>
    </row>
    <row r="4216" spans="1:3" s="89" customFormat="1" x14ac:dyDescent="0.2">
      <c r="A4216" s="43"/>
      <c r="B4216" s="43"/>
      <c r="C4216" s="43"/>
    </row>
    <row r="4217" spans="1:3" s="89" customFormat="1" x14ac:dyDescent="0.2">
      <c r="A4217" s="43"/>
      <c r="B4217" s="43"/>
      <c r="C4217" s="43"/>
    </row>
  </sheetData>
  <mergeCells count="2">
    <mergeCell ref="A3:A4"/>
    <mergeCell ref="B3:B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Y3842"/>
  <sheetViews>
    <sheetView tabSelected="1" workbookViewId="0">
      <pane xSplit="2" ySplit="5" topLeftCell="GN6" activePane="bottomRight" state="frozen"/>
      <selection pane="topRight" activeCell="C1" sqref="C1"/>
      <selection pane="bottomLeft" activeCell="A6" sqref="A6"/>
      <selection pane="bottomRight" activeCell="GX7" sqref="GX7"/>
    </sheetView>
  </sheetViews>
  <sheetFormatPr defaultColWidth="9.140625" defaultRowHeight="11.25" x14ac:dyDescent="0.2"/>
  <cols>
    <col min="1" max="1" width="9.7109375" style="103" customWidth="1"/>
    <col min="2" max="2" width="39.7109375" style="43" customWidth="1"/>
    <col min="3" max="3" width="8.7109375" style="43" customWidth="1"/>
    <col min="4" max="71" width="10.7109375" style="32" customWidth="1"/>
    <col min="72" max="72" width="11.28515625" style="32" customWidth="1"/>
    <col min="73" max="87" width="10.7109375" style="32" customWidth="1"/>
    <col min="88" max="88" width="11.7109375" style="32" customWidth="1"/>
    <col min="89" max="89" width="12" style="32" customWidth="1"/>
    <col min="90" max="104" width="10.7109375" style="32" customWidth="1"/>
    <col min="105" max="105" width="11.7109375" style="32" customWidth="1"/>
    <col min="106" max="106" width="11.42578125" style="32" customWidth="1"/>
    <col min="107" max="121" width="10.7109375" style="32" customWidth="1"/>
    <col min="122" max="122" width="11.7109375" style="32" customWidth="1"/>
    <col min="123" max="123" width="11.42578125" style="32" customWidth="1"/>
    <col min="124" max="138" width="10.7109375" style="32" customWidth="1"/>
    <col min="139" max="140" width="11.7109375" style="32" customWidth="1"/>
    <col min="141" max="155" width="10.7109375" style="32" customWidth="1"/>
    <col min="156" max="156" width="11.42578125" style="32" customWidth="1"/>
    <col min="157" max="157" width="11.28515625" style="32" customWidth="1"/>
    <col min="158" max="169" width="10.7109375" style="32" customWidth="1"/>
    <col min="170" max="170" width="11.7109375" style="32" customWidth="1"/>
    <col min="171" max="171" width="12" style="32" customWidth="1"/>
    <col min="172" max="172" width="11.7109375" style="32" customWidth="1"/>
    <col min="173" max="173" width="12.7109375" style="32" customWidth="1"/>
    <col min="174" max="174" width="11.28515625" style="32" customWidth="1"/>
    <col min="175" max="186" width="10.7109375" style="32" customWidth="1"/>
    <col min="187" max="187" width="12" style="32" customWidth="1"/>
    <col min="188" max="188" width="11.28515625" style="32" customWidth="1"/>
    <col min="189" max="189" width="11.7109375" style="32" customWidth="1"/>
    <col min="190" max="190" width="11.28515625" style="32" customWidth="1"/>
    <col min="191" max="207" width="11.7109375" style="32" customWidth="1"/>
    <col min="208" max="16384" width="9.140625" style="32"/>
  </cols>
  <sheetData>
    <row r="1" spans="1:207" ht="15.75" x14ac:dyDescent="0.25">
      <c r="A1" s="100" t="s">
        <v>0</v>
      </c>
      <c r="B1" s="57"/>
    </row>
    <row r="2" spans="1:207" ht="12" x14ac:dyDescent="0.2">
      <c r="A2" s="116" t="s">
        <v>1</v>
      </c>
      <c r="B2" s="57"/>
      <c r="C2" s="32"/>
    </row>
    <row r="3" spans="1:207" ht="12.75" thickBot="1" x14ac:dyDescent="0.25">
      <c r="A3" s="101"/>
      <c r="B3" s="57"/>
      <c r="C3" s="32"/>
    </row>
    <row r="4" spans="1:207" s="68" customFormat="1" ht="15.95" customHeight="1" x14ac:dyDescent="0.2">
      <c r="A4" s="133" t="s">
        <v>744</v>
      </c>
      <c r="B4" s="135" t="s">
        <v>638</v>
      </c>
      <c r="C4" s="107"/>
      <c r="D4" s="16"/>
      <c r="E4" s="17" t="s">
        <v>663</v>
      </c>
      <c r="F4" s="18"/>
      <c r="G4" s="18"/>
      <c r="H4" s="18"/>
      <c r="I4" s="17" t="s">
        <v>663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6"/>
      <c r="V4" s="17" t="s">
        <v>667</v>
      </c>
      <c r="W4" s="18"/>
      <c r="X4" s="18"/>
      <c r="Y4" s="18"/>
      <c r="Z4" s="17" t="s">
        <v>668</v>
      </c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6"/>
      <c r="AM4" s="17" t="s">
        <v>669</v>
      </c>
      <c r="AN4" s="18"/>
      <c r="AO4" s="18"/>
      <c r="AP4" s="18"/>
      <c r="AQ4" s="17" t="s">
        <v>670</v>
      </c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6"/>
      <c r="BD4" s="17" t="s">
        <v>671</v>
      </c>
      <c r="BE4" s="18"/>
      <c r="BF4" s="18"/>
      <c r="BG4" s="18"/>
      <c r="BH4" s="17" t="s">
        <v>672</v>
      </c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6"/>
      <c r="BU4" s="17" t="s">
        <v>682</v>
      </c>
      <c r="BV4" s="18"/>
      <c r="BW4" s="18"/>
      <c r="BX4" s="18"/>
      <c r="BY4" s="17" t="s">
        <v>683</v>
      </c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6"/>
      <c r="CL4" s="130">
        <v>2014</v>
      </c>
      <c r="CM4" s="18"/>
      <c r="CN4" s="18"/>
      <c r="CO4" s="18"/>
      <c r="CP4" s="17" t="s">
        <v>693</v>
      </c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6"/>
      <c r="DC4" s="130">
        <v>2015</v>
      </c>
      <c r="DD4" s="18"/>
      <c r="DE4" s="18"/>
      <c r="DF4" s="18"/>
      <c r="DG4" s="17" t="s">
        <v>694</v>
      </c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6"/>
      <c r="DT4" s="130">
        <v>2016</v>
      </c>
      <c r="DU4" s="18"/>
      <c r="DV4" s="18"/>
      <c r="DW4" s="18"/>
      <c r="DX4" s="17" t="s">
        <v>697</v>
      </c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31"/>
      <c r="EK4" s="135">
        <v>2017</v>
      </c>
      <c r="EL4" s="135"/>
      <c r="EM4" s="135"/>
      <c r="EN4" s="135"/>
      <c r="EO4" s="135">
        <v>2017</v>
      </c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1"/>
      <c r="FB4" s="135">
        <v>2018</v>
      </c>
      <c r="FC4" s="135"/>
      <c r="FD4" s="135"/>
      <c r="FE4" s="135"/>
      <c r="FF4" s="135">
        <v>2018</v>
      </c>
      <c r="FG4" s="135"/>
      <c r="FH4" s="135"/>
      <c r="FI4" s="135"/>
      <c r="FJ4" s="135"/>
      <c r="FK4" s="135"/>
      <c r="FL4" s="135"/>
      <c r="FM4" s="135"/>
      <c r="FN4" s="135"/>
      <c r="FO4" s="135"/>
      <c r="FP4" s="135"/>
      <c r="FQ4" s="135"/>
      <c r="FR4" s="131"/>
      <c r="FS4" s="135">
        <v>2019</v>
      </c>
      <c r="FT4" s="135"/>
      <c r="FU4" s="135"/>
      <c r="FV4" s="135"/>
      <c r="FW4" s="135">
        <v>2019</v>
      </c>
      <c r="FX4" s="135"/>
      <c r="FY4" s="135"/>
      <c r="FZ4" s="135"/>
      <c r="GA4" s="135"/>
      <c r="GB4" s="135"/>
      <c r="GC4" s="135"/>
      <c r="GD4" s="135"/>
      <c r="GE4" s="135"/>
      <c r="GF4" s="135"/>
      <c r="GG4" s="135"/>
      <c r="GH4" s="135"/>
      <c r="GI4" s="131"/>
      <c r="GJ4" s="135">
        <v>2020</v>
      </c>
      <c r="GK4" s="135"/>
      <c r="GL4" s="135"/>
      <c r="GM4" s="135"/>
      <c r="GN4" s="135">
        <v>2020</v>
      </c>
      <c r="GO4" s="135"/>
      <c r="GP4" s="135"/>
      <c r="GQ4" s="135"/>
      <c r="GR4" s="135"/>
      <c r="GS4" s="135"/>
      <c r="GT4" s="135"/>
      <c r="GU4" s="135"/>
      <c r="GV4" s="135"/>
      <c r="GW4" s="135"/>
      <c r="GX4" s="135"/>
      <c r="GY4" s="135"/>
    </row>
    <row r="5" spans="1:207" s="68" customFormat="1" ht="15.95" customHeight="1" thickBot="1" x14ac:dyDescent="0.25">
      <c r="A5" s="134"/>
      <c r="B5" s="136"/>
      <c r="C5" s="69"/>
      <c r="D5" s="22">
        <v>2009</v>
      </c>
      <c r="E5" s="22" t="s">
        <v>14</v>
      </c>
      <c r="F5" s="22" t="s">
        <v>15</v>
      </c>
      <c r="G5" s="22" t="s">
        <v>16</v>
      </c>
      <c r="H5" s="22" t="s">
        <v>17</v>
      </c>
      <c r="I5" s="22" t="s">
        <v>18</v>
      </c>
      <c r="J5" s="22" t="s">
        <v>482</v>
      </c>
      <c r="K5" s="22" t="s">
        <v>483</v>
      </c>
      <c r="L5" s="22" t="s">
        <v>484</v>
      </c>
      <c r="M5" s="22" t="s">
        <v>485</v>
      </c>
      <c r="N5" s="22" t="s">
        <v>486</v>
      </c>
      <c r="O5" s="22" t="s">
        <v>487</v>
      </c>
      <c r="P5" s="22" t="s">
        <v>488</v>
      </c>
      <c r="Q5" s="22" t="s">
        <v>489</v>
      </c>
      <c r="R5" s="22" t="s">
        <v>490</v>
      </c>
      <c r="S5" s="22" t="s">
        <v>491</v>
      </c>
      <c r="T5" s="22" t="s">
        <v>492</v>
      </c>
      <c r="U5" s="22">
        <v>2010</v>
      </c>
      <c r="V5" s="22" t="s">
        <v>14</v>
      </c>
      <c r="W5" s="22" t="s">
        <v>15</v>
      </c>
      <c r="X5" s="22" t="s">
        <v>16</v>
      </c>
      <c r="Y5" s="22" t="s">
        <v>17</v>
      </c>
      <c r="Z5" s="22" t="s">
        <v>18</v>
      </c>
      <c r="AA5" s="22" t="s">
        <v>482</v>
      </c>
      <c r="AB5" s="22" t="s">
        <v>483</v>
      </c>
      <c r="AC5" s="22" t="s">
        <v>484</v>
      </c>
      <c r="AD5" s="22" t="s">
        <v>485</v>
      </c>
      <c r="AE5" s="22" t="s">
        <v>486</v>
      </c>
      <c r="AF5" s="22" t="s">
        <v>487</v>
      </c>
      <c r="AG5" s="22" t="s">
        <v>488</v>
      </c>
      <c r="AH5" s="22" t="s">
        <v>489</v>
      </c>
      <c r="AI5" s="22" t="s">
        <v>490</v>
      </c>
      <c r="AJ5" s="22" t="s">
        <v>491</v>
      </c>
      <c r="AK5" s="22" t="s">
        <v>492</v>
      </c>
      <c r="AL5" s="22">
        <v>2011</v>
      </c>
      <c r="AM5" s="22" t="s">
        <v>14</v>
      </c>
      <c r="AN5" s="22" t="s">
        <v>15</v>
      </c>
      <c r="AO5" s="22" t="s">
        <v>16</v>
      </c>
      <c r="AP5" s="22" t="s">
        <v>17</v>
      </c>
      <c r="AQ5" s="22" t="s">
        <v>18</v>
      </c>
      <c r="AR5" s="22" t="s">
        <v>482</v>
      </c>
      <c r="AS5" s="22" t="s">
        <v>483</v>
      </c>
      <c r="AT5" s="22" t="s">
        <v>484</v>
      </c>
      <c r="AU5" s="22" t="s">
        <v>485</v>
      </c>
      <c r="AV5" s="22" t="s">
        <v>486</v>
      </c>
      <c r="AW5" s="22" t="s">
        <v>487</v>
      </c>
      <c r="AX5" s="22" t="s">
        <v>488</v>
      </c>
      <c r="AY5" s="22" t="s">
        <v>489</v>
      </c>
      <c r="AZ5" s="22" t="s">
        <v>490</v>
      </c>
      <c r="BA5" s="22" t="s">
        <v>491</v>
      </c>
      <c r="BB5" s="22" t="s">
        <v>492</v>
      </c>
      <c r="BC5" s="22">
        <v>2012</v>
      </c>
      <c r="BD5" s="22" t="s">
        <v>14</v>
      </c>
      <c r="BE5" s="22" t="s">
        <v>15</v>
      </c>
      <c r="BF5" s="22" t="s">
        <v>16</v>
      </c>
      <c r="BG5" s="22" t="s">
        <v>17</v>
      </c>
      <c r="BH5" s="22" t="s">
        <v>18</v>
      </c>
      <c r="BI5" s="22" t="s">
        <v>482</v>
      </c>
      <c r="BJ5" s="22" t="s">
        <v>483</v>
      </c>
      <c r="BK5" s="22" t="s">
        <v>484</v>
      </c>
      <c r="BL5" s="22" t="s">
        <v>485</v>
      </c>
      <c r="BM5" s="22" t="s">
        <v>486</v>
      </c>
      <c r="BN5" s="22" t="s">
        <v>487</v>
      </c>
      <c r="BO5" s="22" t="s">
        <v>488</v>
      </c>
      <c r="BP5" s="22" t="s">
        <v>489</v>
      </c>
      <c r="BQ5" s="22" t="s">
        <v>490</v>
      </c>
      <c r="BR5" s="22" t="s">
        <v>491</v>
      </c>
      <c r="BS5" s="22" t="s">
        <v>492</v>
      </c>
      <c r="BT5" s="22">
        <v>2013</v>
      </c>
      <c r="BU5" s="22" t="s">
        <v>14</v>
      </c>
      <c r="BV5" s="22" t="s">
        <v>15</v>
      </c>
      <c r="BW5" s="22" t="s">
        <v>16</v>
      </c>
      <c r="BX5" s="22" t="s">
        <v>17</v>
      </c>
      <c r="BY5" s="22" t="s">
        <v>18</v>
      </c>
      <c r="BZ5" s="22" t="s">
        <v>482</v>
      </c>
      <c r="CA5" s="22" t="s">
        <v>483</v>
      </c>
      <c r="CB5" s="22" t="s">
        <v>484</v>
      </c>
      <c r="CC5" s="22" t="s">
        <v>485</v>
      </c>
      <c r="CD5" s="22" t="s">
        <v>486</v>
      </c>
      <c r="CE5" s="22" t="s">
        <v>487</v>
      </c>
      <c r="CF5" s="22" t="s">
        <v>488</v>
      </c>
      <c r="CG5" s="22" t="s">
        <v>489</v>
      </c>
      <c r="CH5" s="22" t="s">
        <v>490</v>
      </c>
      <c r="CI5" s="22" t="s">
        <v>491</v>
      </c>
      <c r="CJ5" s="22" t="s">
        <v>492</v>
      </c>
      <c r="CK5" s="22">
        <v>2014</v>
      </c>
      <c r="CL5" s="22" t="s">
        <v>14</v>
      </c>
      <c r="CM5" s="22" t="s">
        <v>15</v>
      </c>
      <c r="CN5" s="22" t="s">
        <v>16</v>
      </c>
      <c r="CO5" s="22" t="s">
        <v>17</v>
      </c>
      <c r="CP5" s="22" t="s">
        <v>18</v>
      </c>
      <c r="CQ5" s="22" t="s">
        <v>482</v>
      </c>
      <c r="CR5" s="22" t="s">
        <v>483</v>
      </c>
      <c r="CS5" s="22" t="s">
        <v>484</v>
      </c>
      <c r="CT5" s="22" t="s">
        <v>485</v>
      </c>
      <c r="CU5" s="22" t="s">
        <v>486</v>
      </c>
      <c r="CV5" s="22" t="s">
        <v>487</v>
      </c>
      <c r="CW5" s="22" t="s">
        <v>488</v>
      </c>
      <c r="CX5" s="22" t="s">
        <v>489</v>
      </c>
      <c r="CY5" s="22" t="s">
        <v>490</v>
      </c>
      <c r="CZ5" s="22" t="s">
        <v>491</v>
      </c>
      <c r="DA5" s="22" t="s">
        <v>492</v>
      </c>
      <c r="DB5" s="22">
        <v>2015</v>
      </c>
      <c r="DC5" s="22" t="s">
        <v>14</v>
      </c>
      <c r="DD5" s="22" t="s">
        <v>15</v>
      </c>
      <c r="DE5" s="22" t="s">
        <v>16</v>
      </c>
      <c r="DF5" s="22" t="s">
        <v>17</v>
      </c>
      <c r="DG5" s="22" t="s">
        <v>18</v>
      </c>
      <c r="DH5" s="22" t="s">
        <v>482</v>
      </c>
      <c r="DI5" s="22" t="s">
        <v>483</v>
      </c>
      <c r="DJ5" s="22" t="s">
        <v>484</v>
      </c>
      <c r="DK5" s="22" t="s">
        <v>485</v>
      </c>
      <c r="DL5" s="22" t="s">
        <v>486</v>
      </c>
      <c r="DM5" s="22" t="s">
        <v>487</v>
      </c>
      <c r="DN5" s="22" t="s">
        <v>488</v>
      </c>
      <c r="DO5" s="22" t="s">
        <v>489</v>
      </c>
      <c r="DP5" s="22" t="s">
        <v>490</v>
      </c>
      <c r="DQ5" s="22" t="s">
        <v>491</v>
      </c>
      <c r="DR5" s="22" t="s">
        <v>492</v>
      </c>
      <c r="DS5" s="22">
        <v>2016</v>
      </c>
      <c r="DT5" s="22" t="s">
        <v>14</v>
      </c>
      <c r="DU5" s="22" t="s">
        <v>15</v>
      </c>
      <c r="DV5" s="22" t="s">
        <v>16</v>
      </c>
      <c r="DW5" s="22" t="s">
        <v>17</v>
      </c>
      <c r="DX5" s="22" t="s">
        <v>18</v>
      </c>
      <c r="DY5" s="22" t="s">
        <v>482</v>
      </c>
      <c r="DZ5" s="22" t="s">
        <v>483</v>
      </c>
      <c r="EA5" s="22" t="s">
        <v>484</v>
      </c>
      <c r="EB5" s="22" t="s">
        <v>485</v>
      </c>
      <c r="EC5" s="22" t="s">
        <v>486</v>
      </c>
      <c r="ED5" s="22" t="s">
        <v>487</v>
      </c>
      <c r="EE5" s="22" t="s">
        <v>488</v>
      </c>
      <c r="EF5" s="22" t="s">
        <v>489</v>
      </c>
      <c r="EG5" s="22" t="s">
        <v>490</v>
      </c>
      <c r="EH5" s="22" t="s">
        <v>491</v>
      </c>
      <c r="EI5" s="22" t="s">
        <v>492</v>
      </c>
      <c r="EJ5" s="132">
        <v>2017</v>
      </c>
      <c r="EK5" s="132" t="s">
        <v>14</v>
      </c>
      <c r="EL5" s="132" t="s">
        <v>15</v>
      </c>
      <c r="EM5" s="132" t="s">
        <v>16</v>
      </c>
      <c r="EN5" s="132" t="s">
        <v>17</v>
      </c>
      <c r="EO5" s="132" t="s">
        <v>18</v>
      </c>
      <c r="EP5" s="132" t="s">
        <v>482</v>
      </c>
      <c r="EQ5" s="132" t="s">
        <v>483</v>
      </c>
      <c r="ER5" s="132" t="s">
        <v>484</v>
      </c>
      <c r="ES5" s="132" t="s">
        <v>485</v>
      </c>
      <c r="ET5" s="132" t="s">
        <v>486</v>
      </c>
      <c r="EU5" s="132" t="s">
        <v>487</v>
      </c>
      <c r="EV5" s="132" t="s">
        <v>488</v>
      </c>
      <c r="EW5" s="132" t="s">
        <v>489</v>
      </c>
      <c r="EX5" s="132" t="s">
        <v>490</v>
      </c>
      <c r="EY5" s="132" t="s">
        <v>491</v>
      </c>
      <c r="EZ5" s="132" t="s">
        <v>492</v>
      </c>
      <c r="FA5" s="132">
        <v>2018</v>
      </c>
      <c r="FB5" s="132" t="s">
        <v>14</v>
      </c>
      <c r="FC5" s="132" t="s">
        <v>15</v>
      </c>
      <c r="FD5" s="132" t="s">
        <v>16</v>
      </c>
      <c r="FE5" s="132" t="s">
        <v>17</v>
      </c>
      <c r="FF5" s="132" t="s">
        <v>18</v>
      </c>
      <c r="FG5" s="132" t="s">
        <v>482</v>
      </c>
      <c r="FH5" s="132" t="s">
        <v>483</v>
      </c>
      <c r="FI5" s="132" t="s">
        <v>484</v>
      </c>
      <c r="FJ5" s="132" t="s">
        <v>485</v>
      </c>
      <c r="FK5" s="132" t="s">
        <v>486</v>
      </c>
      <c r="FL5" s="132" t="s">
        <v>487</v>
      </c>
      <c r="FM5" s="132" t="s">
        <v>488</v>
      </c>
      <c r="FN5" s="132" t="s">
        <v>489</v>
      </c>
      <c r="FO5" s="132" t="s">
        <v>490</v>
      </c>
      <c r="FP5" s="132" t="s">
        <v>491</v>
      </c>
      <c r="FQ5" s="132" t="s">
        <v>492</v>
      </c>
      <c r="FR5" s="132">
        <v>2019</v>
      </c>
      <c r="FS5" s="132" t="s">
        <v>14</v>
      </c>
      <c r="FT5" s="132" t="s">
        <v>15</v>
      </c>
      <c r="FU5" s="132" t="s">
        <v>16</v>
      </c>
      <c r="FV5" s="132" t="s">
        <v>17</v>
      </c>
      <c r="FW5" s="132" t="s">
        <v>18</v>
      </c>
      <c r="FX5" s="132" t="s">
        <v>482</v>
      </c>
      <c r="FY5" s="132" t="s">
        <v>483</v>
      </c>
      <c r="FZ5" s="132" t="s">
        <v>484</v>
      </c>
      <c r="GA5" s="132" t="s">
        <v>485</v>
      </c>
      <c r="GB5" s="132" t="s">
        <v>486</v>
      </c>
      <c r="GC5" s="132" t="s">
        <v>487</v>
      </c>
      <c r="GD5" s="132" t="s">
        <v>488</v>
      </c>
      <c r="GE5" s="132" t="s">
        <v>489</v>
      </c>
      <c r="GF5" s="132" t="s">
        <v>490</v>
      </c>
      <c r="GG5" s="132" t="s">
        <v>491</v>
      </c>
      <c r="GH5" s="132" t="s">
        <v>492</v>
      </c>
      <c r="GI5" s="132">
        <v>2020</v>
      </c>
      <c r="GJ5" s="132" t="s">
        <v>14</v>
      </c>
      <c r="GK5" s="132" t="s">
        <v>15</v>
      </c>
      <c r="GL5" s="132" t="s">
        <v>16</v>
      </c>
      <c r="GM5" s="132" t="s">
        <v>17</v>
      </c>
      <c r="GN5" s="132" t="s">
        <v>18</v>
      </c>
      <c r="GO5" s="132" t="s">
        <v>482</v>
      </c>
      <c r="GP5" s="132" t="s">
        <v>483</v>
      </c>
      <c r="GQ5" s="132" t="s">
        <v>484</v>
      </c>
      <c r="GR5" s="132" t="s">
        <v>485</v>
      </c>
      <c r="GS5" s="132" t="s">
        <v>486</v>
      </c>
      <c r="GT5" s="132" t="s">
        <v>487</v>
      </c>
      <c r="GU5" s="132" t="s">
        <v>488</v>
      </c>
      <c r="GV5" s="132" t="s">
        <v>489</v>
      </c>
      <c r="GW5" s="132" t="s">
        <v>490</v>
      </c>
      <c r="GX5" s="132" t="s">
        <v>491</v>
      </c>
      <c r="GY5" s="132" t="s">
        <v>492</v>
      </c>
    </row>
    <row r="6" spans="1:207" s="68" customFormat="1" ht="18" customHeight="1" x14ac:dyDescent="0.2">
      <c r="A6" s="102"/>
      <c r="B6" s="67"/>
      <c r="C6" s="67"/>
    </row>
    <row r="7" spans="1:207" s="84" customFormat="1" ht="12" x14ac:dyDescent="0.2">
      <c r="A7" s="98" t="s">
        <v>14</v>
      </c>
      <c r="B7" s="74" t="s">
        <v>493</v>
      </c>
      <c r="C7" s="24"/>
      <c r="D7" s="118">
        <v>55669435.600000001</v>
      </c>
      <c r="E7" s="118">
        <v>9842884.0999999996</v>
      </c>
      <c r="F7" s="118">
        <v>17016981.399999999</v>
      </c>
      <c r="G7" s="118">
        <v>12793208.800000001</v>
      </c>
      <c r="H7" s="118">
        <v>16016361.300000001</v>
      </c>
      <c r="I7" s="118">
        <v>3064053.7</v>
      </c>
      <c r="J7" s="118">
        <v>6415029.2000000002</v>
      </c>
      <c r="K7" s="118">
        <v>9842884.0999999996</v>
      </c>
      <c r="L7" s="118">
        <v>16089116.4</v>
      </c>
      <c r="M7" s="118">
        <v>20516426.699999999</v>
      </c>
      <c r="N7" s="118">
        <v>26859865.5</v>
      </c>
      <c r="O7" s="118">
        <v>30927011.899999999</v>
      </c>
      <c r="P7" s="118">
        <v>34802977.899999999</v>
      </c>
      <c r="Q7" s="118">
        <v>39653074.299999997</v>
      </c>
      <c r="R7" s="118">
        <v>44518264.899999999</v>
      </c>
      <c r="S7" s="118">
        <v>49216553.600000001</v>
      </c>
      <c r="T7" s="118">
        <v>55669435.600000001</v>
      </c>
      <c r="U7" s="118">
        <v>58013219.200000003</v>
      </c>
      <c r="V7" s="118">
        <v>13946699.199999999</v>
      </c>
      <c r="W7" s="118">
        <v>13238533.9</v>
      </c>
      <c r="X7" s="118">
        <v>13834240.300000001</v>
      </c>
      <c r="Y7" s="118">
        <v>16993745.800000001</v>
      </c>
      <c r="Z7" s="118">
        <v>4047225.8</v>
      </c>
      <c r="AA7" s="118">
        <v>7983267.5999999996</v>
      </c>
      <c r="AB7" s="118">
        <v>13946699.199999999</v>
      </c>
      <c r="AC7" s="118">
        <v>18933918.600000001</v>
      </c>
      <c r="AD7" s="118">
        <v>23637335.899999999</v>
      </c>
      <c r="AE7" s="118">
        <v>27185233.100000001</v>
      </c>
      <c r="AF7" s="118">
        <v>31238029.800000001</v>
      </c>
      <c r="AG7" s="118">
        <v>36111455.399999999</v>
      </c>
      <c r="AH7" s="118">
        <v>41019473.399999999</v>
      </c>
      <c r="AI7" s="118">
        <v>46442189.5</v>
      </c>
      <c r="AJ7" s="118">
        <v>52218316.600000001</v>
      </c>
      <c r="AK7" s="118">
        <v>58013219.200000003</v>
      </c>
      <c r="AL7" s="118">
        <v>77880385.599999994</v>
      </c>
      <c r="AM7" s="118">
        <v>15356169.800000001</v>
      </c>
      <c r="AN7" s="118">
        <v>21101657.800000001</v>
      </c>
      <c r="AO7" s="118">
        <v>18937533.100000001</v>
      </c>
      <c r="AP7" s="118">
        <v>22485024.800000001</v>
      </c>
      <c r="AQ7" s="118">
        <v>4001421.8</v>
      </c>
      <c r="AR7" s="118">
        <v>9829976.9000000004</v>
      </c>
      <c r="AS7" s="118">
        <v>15356169.800000001</v>
      </c>
      <c r="AT7" s="118">
        <v>22179111.699999999</v>
      </c>
      <c r="AU7" s="118">
        <v>30064487.300000001</v>
      </c>
      <c r="AV7" s="118">
        <v>36457827.600000001</v>
      </c>
      <c r="AW7" s="118">
        <v>42401185.600000001</v>
      </c>
      <c r="AX7" s="118">
        <v>49066360.899999999</v>
      </c>
      <c r="AY7" s="118">
        <v>55395360.799999997</v>
      </c>
      <c r="AZ7" s="118">
        <v>61437520</v>
      </c>
      <c r="BA7" s="118">
        <v>68877234.299999997</v>
      </c>
      <c r="BB7" s="118">
        <v>77880385.599999994</v>
      </c>
      <c r="BC7" s="118">
        <v>87008116.099999994</v>
      </c>
      <c r="BD7" s="118">
        <v>17404207.100000001</v>
      </c>
      <c r="BE7" s="118">
        <v>23379680.699999999</v>
      </c>
      <c r="BF7" s="118">
        <v>22045509.899999999</v>
      </c>
      <c r="BG7" s="118">
        <v>24178718.399999999</v>
      </c>
      <c r="BH7" s="118">
        <v>4960460.5999999996</v>
      </c>
      <c r="BI7" s="118">
        <v>11269193</v>
      </c>
      <c r="BJ7" s="118">
        <v>17404207.100000001</v>
      </c>
      <c r="BK7" s="118">
        <v>24952684</v>
      </c>
      <c r="BL7" s="118">
        <v>33590950.700000003</v>
      </c>
      <c r="BM7" s="118">
        <v>40783887.799999997</v>
      </c>
      <c r="BN7" s="118">
        <v>47537052.299999997</v>
      </c>
      <c r="BO7" s="118">
        <v>55791233.299999997</v>
      </c>
      <c r="BP7" s="118">
        <v>62829397.700000003</v>
      </c>
      <c r="BQ7" s="118">
        <v>69732444.400000006</v>
      </c>
      <c r="BR7" s="118">
        <v>78193864</v>
      </c>
      <c r="BS7" s="118">
        <v>87008116.099999994</v>
      </c>
      <c r="BT7" s="118">
        <v>101940850.90000001</v>
      </c>
      <c r="BU7" s="118">
        <v>21514113.800000001</v>
      </c>
      <c r="BV7" s="118">
        <v>25295931.300000001</v>
      </c>
      <c r="BW7" s="118">
        <v>24784186.399999999</v>
      </c>
      <c r="BX7" s="118">
        <v>30346619.399999999</v>
      </c>
      <c r="BY7" s="118">
        <v>7793053.7999999998</v>
      </c>
      <c r="BZ7" s="118">
        <v>14945188.5</v>
      </c>
      <c r="CA7" s="118">
        <v>21514113.800000001</v>
      </c>
      <c r="CB7" s="118">
        <v>30754974.600000001</v>
      </c>
      <c r="CC7" s="118">
        <v>39644792.100000001</v>
      </c>
      <c r="CD7" s="118">
        <v>46810045.100000001</v>
      </c>
      <c r="CE7" s="118">
        <v>55026355.899999999</v>
      </c>
      <c r="CF7" s="118">
        <v>63450579.799999997</v>
      </c>
      <c r="CG7" s="118">
        <v>71594231.5</v>
      </c>
      <c r="CH7" s="118">
        <v>79216303.400000006</v>
      </c>
      <c r="CI7" s="118">
        <v>90370856.400000006</v>
      </c>
      <c r="CJ7" s="118">
        <v>101940850.90000001</v>
      </c>
      <c r="CK7" s="118">
        <v>119428119.2</v>
      </c>
      <c r="CL7" s="118">
        <v>22743218.899999999</v>
      </c>
      <c r="CM7" s="118">
        <v>26448941.100000001</v>
      </c>
      <c r="CN7" s="118">
        <v>33547896.200000003</v>
      </c>
      <c r="CO7" s="118">
        <v>36688063</v>
      </c>
      <c r="CP7" s="118">
        <v>7051157.0999999996</v>
      </c>
      <c r="CQ7" s="118">
        <v>13512030.6</v>
      </c>
      <c r="CR7" s="118">
        <v>22743218.899999999</v>
      </c>
      <c r="CS7" s="118">
        <v>32779926.300000001</v>
      </c>
      <c r="CT7" s="118">
        <v>41589300.100000001</v>
      </c>
      <c r="CU7" s="118">
        <v>49192160</v>
      </c>
      <c r="CV7" s="118">
        <v>63797144.299999997</v>
      </c>
      <c r="CW7" s="118">
        <v>73189906</v>
      </c>
      <c r="CX7" s="118">
        <v>82740056.200000003</v>
      </c>
      <c r="CY7" s="118">
        <v>92445656.900000006</v>
      </c>
      <c r="CZ7" s="118">
        <v>106630530.3</v>
      </c>
      <c r="DA7" s="118">
        <v>119428119.2</v>
      </c>
      <c r="DB7" s="118">
        <v>128422899.59999999</v>
      </c>
      <c r="DC7" s="118">
        <v>23581757.800000001</v>
      </c>
      <c r="DD7" s="118">
        <v>36327315.799999997</v>
      </c>
      <c r="DE7" s="118">
        <v>30024400.800000001</v>
      </c>
      <c r="DF7" s="118">
        <v>38489425.200000003</v>
      </c>
      <c r="DG7" s="118">
        <v>6881247</v>
      </c>
      <c r="DH7" s="118">
        <v>14492767.6</v>
      </c>
      <c r="DI7" s="118">
        <v>23581757.800000001</v>
      </c>
      <c r="DJ7" s="118">
        <v>36508615</v>
      </c>
      <c r="DK7" s="118">
        <v>46333618.299999997</v>
      </c>
      <c r="DL7" s="118">
        <v>59909073.600000001</v>
      </c>
      <c r="DM7" s="118">
        <v>68576654.200000003</v>
      </c>
      <c r="DN7" s="118">
        <v>79569593.200000003</v>
      </c>
      <c r="DO7" s="118">
        <v>89933474.400000006</v>
      </c>
      <c r="DP7" s="118">
        <v>103159279.8</v>
      </c>
      <c r="DQ7" s="118">
        <v>114804008.2</v>
      </c>
      <c r="DR7" s="118">
        <v>128422899.59999999</v>
      </c>
      <c r="DS7" s="118">
        <v>130669943.90000001</v>
      </c>
      <c r="DT7" s="118">
        <v>32383664.300000001</v>
      </c>
      <c r="DU7" s="118">
        <v>29444173.199999999</v>
      </c>
      <c r="DV7" s="118">
        <v>30042278.600000001</v>
      </c>
      <c r="DW7" s="118">
        <v>38799827.799999997</v>
      </c>
      <c r="DX7" s="118">
        <v>7445893.9000000004</v>
      </c>
      <c r="DY7" s="118">
        <v>19078506.600000001</v>
      </c>
      <c r="DZ7" s="118">
        <v>32383664.300000001</v>
      </c>
      <c r="EA7" s="118">
        <v>41309481.200000003</v>
      </c>
      <c r="EB7" s="118">
        <v>52173933.600000001</v>
      </c>
      <c r="EC7" s="118">
        <v>61827837.5</v>
      </c>
      <c r="ED7" s="118">
        <v>71060661</v>
      </c>
      <c r="EE7" s="118">
        <v>81358582.200000003</v>
      </c>
      <c r="EF7" s="118">
        <v>91870116.099999994</v>
      </c>
      <c r="EG7" s="118">
        <v>102920182.5</v>
      </c>
      <c r="EH7" s="118">
        <v>115114838.5</v>
      </c>
      <c r="EI7" s="118">
        <v>130669943.90000001</v>
      </c>
      <c r="EJ7" s="118">
        <v>149547450.59999999</v>
      </c>
      <c r="EK7" s="118">
        <v>31027282.800000001</v>
      </c>
      <c r="EL7" s="118">
        <v>38839565.700000003</v>
      </c>
      <c r="EM7" s="118">
        <v>37133174.700000003</v>
      </c>
      <c r="EN7" s="118">
        <v>42547427.399999999</v>
      </c>
      <c r="EO7" s="118">
        <v>8260066.4000000004</v>
      </c>
      <c r="EP7" s="118">
        <v>17723389.300000001</v>
      </c>
      <c r="EQ7" s="118">
        <v>31027282.800000001</v>
      </c>
      <c r="ER7" s="118">
        <v>41338740.899999999</v>
      </c>
      <c r="ES7" s="118">
        <v>54806476.799999997</v>
      </c>
      <c r="ET7" s="118">
        <v>69866848.5</v>
      </c>
      <c r="EU7" s="118">
        <v>80390300.599999994</v>
      </c>
      <c r="EV7" s="118">
        <v>92174092.700000003</v>
      </c>
      <c r="EW7" s="118">
        <v>107000023.2</v>
      </c>
      <c r="EX7" s="118">
        <v>118426134.8</v>
      </c>
      <c r="EY7" s="118">
        <v>131841085.40000001</v>
      </c>
      <c r="EZ7" s="118">
        <v>149547450.59999999</v>
      </c>
      <c r="FA7" s="118">
        <v>151607086.69999999</v>
      </c>
      <c r="FB7" s="118">
        <v>32386160.300000001</v>
      </c>
      <c r="FC7" s="118">
        <v>38236562</v>
      </c>
      <c r="FD7" s="118">
        <v>36948959.299999997</v>
      </c>
      <c r="FE7" s="118">
        <v>44035405.100000001</v>
      </c>
      <c r="FF7" s="118">
        <v>10176891</v>
      </c>
      <c r="FG7" s="118">
        <v>21429479.800000001</v>
      </c>
      <c r="FH7" s="118">
        <v>32386160.300000001</v>
      </c>
      <c r="FI7" s="118">
        <v>46129005.899999999</v>
      </c>
      <c r="FJ7" s="118">
        <v>58306818.299999997</v>
      </c>
      <c r="FK7" s="118">
        <v>70622722.299999997</v>
      </c>
      <c r="FL7" s="118">
        <v>81742871.200000003</v>
      </c>
      <c r="FM7" s="118">
        <v>94796262.5</v>
      </c>
      <c r="FN7" s="118">
        <v>107571681.59999999</v>
      </c>
      <c r="FO7" s="118">
        <v>119916314.5</v>
      </c>
      <c r="FP7" s="118">
        <v>132443668</v>
      </c>
      <c r="FQ7" s="118">
        <v>151607086.69999999</v>
      </c>
      <c r="FR7" s="118">
        <v>167412234.19999999</v>
      </c>
      <c r="FS7" s="118">
        <v>33732734.399999999</v>
      </c>
      <c r="FT7" s="118">
        <v>38722096.899999999</v>
      </c>
      <c r="FU7" s="118">
        <v>39330027.899999999</v>
      </c>
      <c r="FV7" s="118">
        <v>55627375</v>
      </c>
      <c r="FW7" s="118">
        <v>8409481.6999999993</v>
      </c>
      <c r="FX7" s="118">
        <v>19090911.699999999</v>
      </c>
      <c r="FY7" s="118">
        <v>33732734.399999999</v>
      </c>
      <c r="FZ7" s="118">
        <v>47504205.899999999</v>
      </c>
      <c r="GA7" s="118">
        <v>59582706.600000001</v>
      </c>
      <c r="GB7" s="118">
        <v>72454831.299999997</v>
      </c>
      <c r="GC7" s="118">
        <v>84985340.5</v>
      </c>
      <c r="GD7" s="118">
        <v>98454479.700000003</v>
      </c>
      <c r="GE7" s="118">
        <v>111784859.2</v>
      </c>
      <c r="GF7" s="118">
        <v>125433285.2</v>
      </c>
      <c r="GG7" s="118">
        <v>142963838.80000001</v>
      </c>
      <c r="GH7" s="118">
        <v>167412234.19999999</v>
      </c>
      <c r="GJ7" s="84">
        <v>30367016.600000001</v>
      </c>
      <c r="GK7" s="84">
        <v>29977011.300000001</v>
      </c>
      <c r="GL7" s="84">
        <v>42424180.700000003</v>
      </c>
      <c r="GN7" s="84">
        <v>8152192.5</v>
      </c>
      <c r="GO7" s="84">
        <v>19348088.600000001</v>
      </c>
      <c r="GP7" s="84">
        <v>30367016.600000001</v>
      </c>
      <c r="GQ7" s="84">
        <v>38511603.799999997</v>
      </c>
      <c r="GR7" s="84">
        <v>46908354.299999997</v>
      </c>
      <c r="GS7" s="84">
        <v>60344027.899999999</v>
      </c>
      <c r="GT7" s="84">
        <v>76904892.900000006</v>
      </c>
      <c r="GU7" s="84">
        <v>89667414.299999997</v>
      </c>
      <c r="GV7" s="84">
        <v>102768208.59999999</v>
      </c>
      <c r="GW7" s="84">
        <v>116221506.90000001</v>
      </c>
      <c r="GX7" s="84">
        <v>130661714.90000001</v>
      </c>
    </row>
    <row r="8" spans="1:207" s="84" customFormat="1" ht="24" x14ac:dyDescent="0.2">
      <c r="A8" s="98" t="s">
        <v>15</v>
      </c>
      <c r="B8" s="29" t="s">
        <v>494</v>
      </c>
      <c r="C8" s="75"/>
      <c r="D8" s="118">
        <v>55357362.799999997</v>
      </c>
      <c r="E8" s="118">
        <v>9788901.5</v>
      </c>
      <c r="F8" s="118">
        <v>16919640.300000001</v>
      </c>
      <c r="G8" s="118">
        <v>12728405.699999999</v>
      </c>
      <c r="H8" s="118">
        <v>15920415.300000001</v>
      </c>
      <c r="I8" s="118">
        <v>3053362</v>
      </c>
      <c r="J8" s="118">
        <v>6391124.7000000002</v>
      </c>
      <c r="K8" s="118">
        <v>9788901.5</v>
      </c>
      <c r="L8" s="118">
        <v>15996675.5</v>
      </c>
      <c r="M8" s="118">
        <v>20387744</v>
      </c>
      <c r="N8" s="118">
        <v>26708541.800000001</v>
      </c>
      <c r="O8" s="118">
        <v>30758847.899999999</v>
      </c>
      <c r="P8" s="118">
        <v>34616396</v>
      </c>
      <c r="Q8" s="118">
        <v>39436947.5</v>
      </c>
      <c r="R8" s="118">
        <v>44267592.399999999</v>
      </c>
      <c r="S8" s="118">
        <v>48939470.399999999</v>
      </c>
      <c r="T8" s="118">
        <v>55357362.799999997</v>
      </c>
      <c r="U8" s="118">
        <v>57385027.5</v>
      </c>
      <c r="V8" s="118">
        <v>13889911.5</v>
      </c>
      <c r="W8" s="118">
        <v>13125588.6</v>
      </c>
      <c r="X8" s="118">
        <v>13541684.699999999</v>
      </c>
      <c r="Y8" s="118">
        <v>16827842.699999999</v>
      </c>
      <c r="Z8" s="118">
        <v>4028839.3</v>
      </c>
      <c r="AA8" s="118">
        <v>7938515.0999999996</v>
      </c>
      <c r="AB8" s="118">
        <v>13889911.5</v>
      </c>
      <c r="AC8" s="118">
        <v>18843981.899999999</v>
      </c>
      <c r="AD8" s="118">
        <v>23474651.300000001</v>
      </c>
      <c r="AE8" s="118">
        <v>27015500.100000001</v>
      </c>
      <c r="AF8" s="118">
        <v>31053040</v>
      </c>
      <c r="AG8" s="118">
        <v>35872591.100000001</v>
      </c>
      <c r="AH8" s="118">
        <v>40557184.799999997</v>
      </c>
      <c r="AI8" s="118">
        <v>45888882.5</v>
      </c>
      <c r="AJ8" s="118">
        <v>51623729.100000001</v>
      </c>
      <c r="AK8" s="118">
        <v>57385027.5</v>
      </c>
      <c r="AL8" s="118">
        <v>77424280</v>
      </c>
      <c r="AM8" s="118">
        <v>15155748.5</v>
      </c>
      <c r="AN8" s="118">
        <v>21005157.5</v>
      </c>
      <c r="AO8" s="118">
        <v>18849172.899999999</v>
      </c>
      <c r="AP8" s="118">
        <v>22414201.100000001</v>
      </c>
      <c r="AQ8" s="118">
        <v>4001007.7</v>
      </c>
      <c r="AR8" s="118">
        <v>9767270</v>
      </c>
      <c r="AS8" s="118">
        <v>15155748.5</v>
      </c>
      <c r="AT8" s="118">
        <v>21921016.300000001</v>
      </c>
      <c r="AU8" s="118">
        <v>29776116.300000001</v>
      </c>
      <c r="AV8" s="118">
        <v>36160906</v>
      </c>
      <c r="AW8" s="118">
        <v>42089868.899999999</v>
      </c>
      <c r="AX8" s="118">
        <v>48722889.700000003</v>
      </c>
      <c r="AY8" s="118">
        <v>55010078.899999999</v>
      </c>
      <c r="AZ8" s="118">
        <v>61035159.700000003</v>
      </c>
      <c r="BA8" s="118">
        <v>68449457.799999997</v>
      </c>
      <c r="BB8" s="118">
        <v>77424280</v>
      </c>
      <c r="BC8" s="118">
        <v>86772068.700000003</v>
      </c>
      <c r="BD8" s="118">
        <v>17317409.800000001</v>
      </c>
      <c r="BE8" s="118">
        <v>23304671.600000001</v>
      </c>
      <c r="BF8" s="118">
        <v>22009363.600000001</v>
      </c>
      <c r="BG8" s="118">
        <v>24140623.699999999</v>
      </c>
      <c r="BH8" s="118">
        <v>4952346.5999999996</v>
      </c>
      <c r="BI8" s="118">
        <v>11254987.800000001</v>
      </c>
      <c r="BJ8" s="118">
        <v>17317409.800000001</v>
      </c>
      <c r="BK8" s="118">
        <v>24815694.899999999</v>
      </c>
      <c r="BL8" s="118">
        <v>33440593.300000001</v>
      </c>
      <c r="BM8" s="118">
        <v>40622081.399999999</v>
      </c>
      <c r="BN8" s="118">
        <v>47366833.600000001</v>
      </c>
      <c r="BO8" s="118">
        <v>55600967.700000003</v>
      </c>
      <c r="BP8" s="118">
        <v>62631445</v>
      </c>
      <c r="BQ8" s="118">
        <v>69519364.200000003</v>
      </c>
      <c r="BR8" s="118">
        <v>77973443.299999997</v>
      </c>
      <c r="BS8" s="118">
        <v>86772068.700000003</v>
      </c>
      <c r="BT8" s="118">
        <v>101802082.2</v>
      </c>
      <c r="BU8" s="118">
        <v>21491275.699999999</v>
      </c>
      <c r="BV8" s="118">
        <v>25256663.000000004</v>
      </c>
      <c r="BW8" s="118">
        <v>24753944.399999991</v>
      </c>
      <c r="BX8" s="118">
        <v>30300199.100000001</v>
      </c>
      <c r="BY8" s="118">
        <v>7788514</v>
      </c>
      <c r="BZ8" s="118">
        <v>14930955.199999999</v>
      </c>
      <c r="CA8" s="118">
        <v>21491275.699999999</v>
      </c>
      <c r="CB8" s="118">
        <v>30728816.5</v>
      </c>
      <c r="CC8" s="118">
        <v>39606013.700000003</v>
      </c>
      <c r="CD8" s="118">
        <v>46747938.700000003</v>
      </c>
      <c r="CE8" s="118">
        <v>54956983.399999999</v>
      </c>
      <c r="CF8" s="118">
        <v>63369944.299999997</v>
      </c>
      <c r="CG8" s="118">
        <v>71501883.099999994</v>
      </c>
      <c r="CH8" s="118">
        <v>79102070.400000006</v>
      </c>
      <c r="CI8" s="118">
        <v>90251332.400000006</v>
      </c>
      <c r="CJ8" s="118">
        <v>101802082.2</v>
      </c>
      <c r="CK8" s="118">
        <v>119378655.3</v>
      </c>
      <c r="CL8" s="118">
        <v>22734817.600000001</v>
      </c>
      <c r="CM8" s="118">
        <v>26434742.899999999</v>
      </c>
      <c r="CN8" s="118">
        <v>33536858.5</v>
      </c>
      <c r="CO8" s="118">
        <v>36672236.299999997</v>
      </c>
      <c r="CP8" s="118">
        <v>7047533.2000000002</v>
      </c>
      <c r="CQ8" s="118">
        <v>13505648</v>
      </c>
      <c r="CR8" s="118">
        <v>22734817.600000001</v>
      </c>
      <c r="CS8" s="118">
        <v>32769013.100000001</v>
      </c>
      <c r="CT8" s="118">
        <v>41574315.5</v>
      </c>
      <c r="CU8" s="118">
        <v>49169560.5</v>
      </c>
      <c r="CV8" s="118">
        <v>63770977</v>
      </c>
      <c r="CW8" s="118">
        <v>73161534.700000003</v>
      </c>
      <c r="CX8" s="118">
        <v>82706419</v>
      </c>
      <c r="CY8" s="118">
        <v>92407116.5</v>
      </c>
      <c r="CZ8" s="118">
        <v>106589598.40000001</v>
      </c>
      <c r="DA8" s="118">
        <v>119378655.3</v>
      </c>
      <c r="DB8" s="118">
        <v>128291870.3</v>
      </c>
      <c r="DC8" s="118">
        <v>23554343.300000001</v>
      </c>
      <c r="DD8" s="118">
        <v>36316764.5</v>
      </c>
      <c r="DE8" s="118">
        <v>30012721</v>
      </c>
      <c r="DF8" s="118">
        <v>38408041.5</v>
      </c>
      <c r="DG8" s="118">
        <v>6879159.7999999998</v>
      </c>
      <c r="DH8" s="118">
        <v>14473292.5</v>
      </c>
      <c r="DI8" s="118">
        <v>23554343.300000001</v>
      </c>
      <c r="DJ8" s="118">
        <v>36477435.799999997</v>
      </c>
      <c r="DK8" s="118">
        <v>46298749</v>
      </c>
      <c r="DL8" s="118">
        <v>59871107.799999997</v>
      </c>
      <c r="DM8" s="118">
        <v>68535000.5</v>
      </c>
      <c r="DN8" s="118">
        <v>79524255.099999994</v>
      </c>
      <c r="DO8" s="118">
        <v>89883828.799999997</v>
      </c>
      <c r="DP8" s="118">
        <v>103101461.90000001</v>
      </c>
      <c r="DQ8" s="118">
        <v>114740921.90000001</v>
      </c>
      <c r="DR8" s="118">
        <v>128291870.3</v>
      </c>
      <c r="DS8" s="118">
        <v>130574353.59999999</v>
      </c>
      <c r="DT8" s="118">
        <v>32337856.399999999</v>
      </c>
      <c r="DU8" s="118">
        <v>29430210.899999999</v>
      </c>
      <c r="DV8" s="118">
        <v>30028765.600000001</v>
      </c>
      <c r="DW8" s="118">
        <v>38777520.700000003</v>
      </c>
      <c r="DX8" s="118">
        <v>7436764.9000000004</v>
      </c>
      <c r="DY8" s="118">
        <v>19036613.699999999</v>
      </c>
      <c r="DZ8" s="118">
        <v>32337856.399999999</v>
      </c>
      <c r="EA8" s="118">
        <v>41260275.399999999</v>
      </c>
      <c r="EB8" s="118">
        <v>52121634</v>
      </c>
      <c r="EC8" s="118">
        <v>61768067.299999997</v>
      </c>
      <c r="ED8" s="118">
        <v>70998300.400000006</v>
      </c>
      <c r="EE8" s="118">
        <v>81290938.099999994</v>
      </c>
      <c r="EF8" s="118">
        <v>91796832.900000006</v>
      </c>
      <c r="EG8" s="118">
        <v>102843091.7</v>
      </c>
      <c r="EH8" s="118">
        <v>115032749.40000001</v>
      </c>
      <c r="EI8" s="118">
        <v>130574353.59999999</v>
      </c>
      <c r="EJ8" s="118">
        <v>149502041.09999999</v>
      </c>
      <c r="EK8" s="118">
        <v>31020025</v>
      </c>
      <c r="EL8" s="118">
        <v>38827461.299999997</v>
      </c>
      <c r="EM8" s="118">
        <v>37123759.799999997</v>
      </c>
      <c r="EN8" s="118">
        <v>42530795</v>
      </c>
      <c r="EO8" s="118">
        <v>8257121.5999999996</v>
      </c>
      <c r="EP8" s="118">
        <v>17718193.800000001</v>
      </c>
      <c r="EQ8" s="118">
        <v>31020025</v>
      </c>
      <c r="ER8" s="118">
        <v>41328508.299999997</v>
      </c>
      <c r="ES8" s="118">
        <v>54793975.799999997</v>
      </c>
      <c r="ET8" s="118">
        <v>69847486.299999997</v>
      </c>
      <c r="EU8" s="118">
        <v>80367968.5</v>
      </c>
      <c r="EV8" s="118">
        <v>92148523.200000003</v>
      </c>
      <c r="EW8" s="118">
        <v>106971246.09999999</v>
      </c>
      <c r="EX8" s="118">
        <v>118393269.7</v>
      </c>
      <c r="EY8" s="118">
        <v>131805671.90000001</v>
      </c>
      <c r="EZ8" s="118">
        <v>149502041.09999999</v>
      </c>
      <c r="FA8" s="118">
        <v>151540442.59999999</v>
      </c>
      <c r="FB8" s="118">
        <v>32374309.699999999</v>
      </c>
      <c r="FC8" s="118">
        <v>38216827.299999997</v>
      </c>
      <c r="FD8" s="118">
        <v>36936080.899999999</v>
      </c>
      <c r="FE8" s="118">
        <v>44013224.700000003</v>
      </c>
      <c r="FF8" s="118">
        <v>10172912.300000001</v>
      </c>
      <c r="FG8" s="118">
        <v>21422696.100000001</v>
      </c>
      <c r="FH8" s="118">
        <v>32374309.699999999</v>
      </c>
      <c r="FI8" s="118">
        <v>46103639.600000001</v>
      </c>
      <c r="FJ8" s="118">
        <v>58278954.600000001</v>
      </c>
      <c r="FK8" s="118">
        <v>70591137</v>
      </c>
      <c r="FL8" s="118">
        <v>81707929.5</v>
      </c>
      <c r="FM8" s="118">
        <v>94755909.900000006</v>
      </c>
      <c r="FN8" s="118">
        <v>107527217.90000001</v>
      </c>
      <c r="FO8" s="118">
        <v>119866347.59999999</v>
      </c>
      <c r="FP8" s="118">
        <v>132390238.2</v>
      </c>
      <c r="FQ8" s="118">
        <v>151540442.59999999</v>
      </c>
      <c r="FR8" s="118">
        <v>167328568.40000001</v>
      </c>
      <c r="FS8" s="118">
        <v>33712968.200000003</v>
      </c>
      <c r="FT8" s="118">
        <v>38703207.899999999</v>
      </c>
      <c r="FU8" s="118">
        <v>39304025.899999999</v>
      </c>
      <c r="FV8" s="118">
        <v>55608366.399999999</v>
      </c>
      <c r="FW8" s="118">
        <v>8405709</v>
      </c>
      <c r="FX8" s="118">
        <v>19073902.5</v>
      </c>
      <c r="FY8" s="118">
        <v>33712968.200000003</v>
      </c>
      <c r="FZ8" s="118">
        <v>47481548.899999999</v>
      </c>
      <c r="GA8" s="118">
        <v>59554444.200000003</v>
      </c>
      <c r="GB8" s="118">
        <v>72416176.099999994</v>
      </c>
      <c r="GC8" s="118">
        <v>84941043</v>
      </c>
      <c r="GD8" s="118">
        <v>98400367.799999997</v>
      </c>
      <c r="GE8" s="118">
        <v>111720202</v>
      </c>
      <c r="GF8" s="118">
        <v>125360497.5</v>
      </c>
      <c r="GG8" s="118">
        <v>142886676.69999999</v>
      </c>
      <c r="GH8" s="118">
        <v>167328568.40000001</v>
      </c>
      <c r="GJ8" s="84">
        <v>30349182.800000001</v>
      </c>
      <c r="GK8" s="84">
        <v>29967755.899999999</v>
      </c>
      <c r="GL8" s="84">
        <v>42394428.200000003</v>
      </c>
      <c r="GN8" s="84">
        <v>8148255.7000000002</v>
      </c>
      <c r="GO8" s="84">
        <v>19334232.899999999</v>
      </c>
      <c r="GP8" s="84">
        <v>30349182.800000001</v>
      </c>
      <c r="GQ8" s="84">
        <v>38490423.200000003</v>
      </c>
      <c r="GR8" s="84">
        <v>46886186.200000003</v>
      </c>
      <c r="GS8" s="84">
        <v>60316938.700000003</v>
      </c>
      <c r="GT8" s="84">
        <v>76871406.299999997</v>
      </c>
      <c r="GU8" s="84">
        <v>89621795.700000003</v>
      </c>
      <c r="GV8" s="84">
        <v>102711366.90000001</v>
      </c>
      <c r="GW8" s="84">
        <v>116155075.09999999</v>
      </c>
      <c r="GX8" s="84">
        <v>130585965.40000001</v>
      </c>
    </row>
    <row r="9" spans="1:207" s="84" customFormat="1" ht="12" x14ac:dyDescent="0.2">
      <c r="A9" s="98">
        <v>11</v>
      </c>
      <c r="B9" s="29" t="s">
        <v>495</v>
      </c>
      <c r="C9" s="75"/>
      <c r="D9" s="118">
        <v>36097770.399999999</v>
      </c>
      <c r="E9" s="118">
        <v>7292962.5999999996</v>
      </c>
      <c r="F9" s="118">
        <v>9381987.5</v>
      </c>
      <c r="G9" s="118">
        <v>9328490.3000000007</v>
      </c>
      <c r="H9" s="118">
        <v>10094330</v>
      </c>
      <c r="I9" s="118">
        <v>2405492.7999999998</v>
      </c>
      <c r="J9" s="118">
        <v>4797017.5</v>
      </c>
      <c r="K9" s="118">
        <v>7292962.5999999996</v>
      </c>
      <c r="L9" s="118">
        <v>10269280.9</v>
      </c>
      <c r="M9" s="118">
        <v>12989715.6</v>
      </c>
      <c r="N9" s="118">
        <v>16674950.1</v>
      </c>
      <c r="O9" s="118">
        <v>19585482.100000001</v>
      </c>
      <c r="P9" s="118">
        <v>22692252.199999999</v>
      </c>
      <c r="Q9" s="118">
        <v>26003440.399999999</v>
      </c>
      <c r="R9" s="118">
        <v>29233470.199999999</v>
      </c>
      <c r="S9" s="118">
        <v>32565590</v>
      </c>
      <c r="T9" s="118">
        <v>36097770.399999999</v>
      </c>
      <c r="U9" s="118">
        <v>39362731</v>
      </c>
      <c r="V9" s="118">
        <v>10108002.300000001</v>
      </c>
      <c r="W9" s="118">
        <v>8814820.3000000007</v>
      </c>
      <c r="X9" s="118">
        <v>9684706</v>
      </c>
      <c r="Y9" s="118">
        <v>10755202.4</v>
      </c>
      <c r="Z9" s="118">
        <v>3599724.6</v>
      </c>
      <c r="AA9" s="118">
        <v>6937519.2999999998</v>
      </c>
      <c r="AB9" s="118">
        <v>10108002.300000001</v>
      </c>
      <c r="AC9" s="118">
        <v>12939038.300000001</v>
      </c>
      <c r="AD9" s="118">
        <v>16153943.6</v>
      </c>
      <c r="AE9" s="118">
        <v>18922822.600000001</v>
      </c>
      <c r="AF9" s="118">
        <v>22021062.300000001</v>
      </c>
      <c r="AG9" s="118">
        <v>25270795.100000001</v>
      </c>
      <c r="AH9" s="118">
        <v>28607528.600000001</v>
      </c>
      <c r="AI9" s="118">
        <v>32047750</v>
      </c>
      <c r="AJ9" s="118">
        <v>35641706.700000003</v>
      </c>
      <c r="AK9" s="118">
        <v>39362731</v>
      </c>
      <c r="AL9" s="118">
        <v>53017364</v>
      </c>
      <c r="AM9" s="118">
        <v>11594016.199999999</v>
      </c>
      <c r="AN9" s="118">
        <v>12112719.6</v>
      </c>
      <c r="AO9" s="118">
        <v>13976018.199999999</v>
      </c>
      <c r="AP9" s="118">
        <v>15334610</v>
      </c>
      <c r="AQ9" s="118">
        <v>3262119.4</v>
      </c>
      <c r="AR9" s="118">
        <v>7459656.5999999996</v>
      </c>
      <c r="AS9" s="118">
        <v>11594016.199999999</v>
      </c>
      <c r="AT9" s="118">
        <v>15256643.5</v>
      </c>
      <c r="AU9" s="118">
        <v>19418548.5</v>
      </c>
      <c r="AV9" s="118">
        <v>23706735.800000001</v>
      </c>
      <c r="AW9" s="118">
        <v>28057753.899999999</v>
      </c>
      <c r="AX9" s="118">
        <v>32701535.199999999</v>
      </c>
      <c r="AY9" s="118">
        <v>37682754</v>
      </c>
      <c r="AZ9" s="118">
        <v>42338829.100000001</v>
      </c>
      <c r="BA9" s="118">
        <v>47466570.200000003</v>
      </c>
      <c r="BB9" s="118">
        <v>53017364</v>
      </c>
      <c r="BC9" s="118">
        <v>63911400.299999997</v>
      </c>
      <c r="BD9" s="118">
        <v>13777935</v>
      </c>
      <c r="BE9" s="118">
        <v>15969243.699999999</v>
      </c>
      <c r="BF9" s="118">
        <v>15867589.1</v>
      </c>
      <c r="BG9" s="118">
        <v>18296632.5</v>
      </c>
      <c r="BH9" s="118">
        <v>4054883.7</v>
      </c>
      <c r="BI9" s="118">
        <v>8889948.9000000004</v>
      </c>
      <c r="BJ9" s="118">
        <v>13777935</v>
      </c>
      <c r="BK9" s="118">
        <v>18497777.300000001</v>
      </c>
      <c r="BL9" s="118">
        <v>24876975.600000001</v>
      </c>
      <c r="BM9" s="118">
        <v>29747178.699999999</v>
      </c>
      <c r="BN9" s="118">
        <v>34868967.200000003</v>
      </c>
      <c r="BO9" s="118">
        <v>40083420.299999997</v>
      </c>
      <c r="BP9" s="118">
        <v>45614767.799999997</v>
      </c>
      <c r="BQ9" s="118">
        <v>51191732.100000001</v>
      </c>
      <c r="BR9" s="118">
        <v>57439991.700000003</v>
      </c>
      <c r="BS9" s="118">
        <v>63911400.299999997</v>
      </c>
      <c r="BT9" s="118">
        <v>72842388.5</v>
      </c>
      <c r="BU9" s="118">
        <v>15377747.4</v>
      </c>
      <c r="BV9" s="118">
        <v>17395047.299999997</v>
      </c>
      <c r="BW9" s="118">
        <v>18951739.699999999</v>
      </c>
      <c r="BX9" s="118">
        <v>21117854.100000001</v>
      </c>
      <c r="BY9" s="118">
        <v>4627584.0999999996</v>
      </c>
      <c r="BZ9" s="118">
        <v>9946837.5999999996</v>
      </c>
      <c r="CA9" s="118">
        <v>15377747.4</v>
      </c>
      <c r="CB9" s="118">
        <v>21381121.300000001</v>
      </c>
      <c r="CC9" s="118">
        <v>27022970.100000001</v>
      </c>
      <c r="CD9" s="118">
        <v>32772794.699999999</v>
      </c>
      <c r="CE9" s="118">
        <v>38559721.600000001</v>
      </c>
      <c r="CF9" s="118">
        <v>44971686.799999997</v>
      </c>
      <c r="CG9" s="118">
        <v>51724534.399999999</v>
      </c>
      <c r="CH9" s="118">
        <v>57921896.899999999</v>
      </c>
      <c r="CI9" s="118">
        <v>65440327.799999997</v>
      </c>
      <c r="CJ9" s="118">
        <v>72842388.5</v>
      </c>
      <c r="CK9" s="118">
        <v>82639132.400000006</v>
      </c>
      <c r="CL9" s="118">
        <v>16483015.4</v>
      </c>
      <c r="CM9" s="118">
        <v>18169371.100000001</v>
      </c>
      <c r="CN9" s="118">
        <v>22014241.200000003</v>
      </c>
      <c r="CO9" s="118">
        <v>25972504.699999999</v>
      </c>
      <c r="CP9" s="118">
        <v>5497486.5999999996</v>
      </c>
      <c r="CQ9" s="118">
        <v>10851101.5</v>
      </c>
      <c r="CR9" s="118">
        <v>16483015.4</v>
      </c>
      <c r="CS9" s="118">
        <v>22279049.899999999</v>
      </c>
      <c r="CT9" s="118">
        <v>28722432.100000001</v>
      </c>
      <c r="CU9" s="118">
        <v>34652386.5</v>
      </c>
      <c r="CV9" s="118">
        <v>41646294.100000001</v>
      </c>
      <c r="CW9" s="118">
        <v>48963214</v>
      </c>
      <c r="CX9" s="118">
        <v>56666627.700000003</v>
      </c>
      <c r="CY9" s="118">
        <v>64089402.399999999</v>
      </c>
      <c r="CZ9" s="118">
        <v>72950036</v>
      </c>
      <c r="DA9" s="118">
        <v>82639132.400000006</v>
      </c>
      <c r="DB9" s="118">
        <v>84655200.5</v>
      </c>
      <c r="DC9" s="118">
        <v>18271745.899999999</v>
      </c>
      <c r="DD9" s="118">
        <v>19683157.5</v>
      </c>
      <c r="DE9" s="118">
        <v>21021693.399999999</v>
      </c>
      <c r="DF9" s="118">
        <v>25678603.699999999</v>
      </c>
      <c r="DG9" s="118">
        <v>5795821.0999999996</v>
      </c>
      <c r="DH9" s="118">
        <v>12110048.699999999</v>
      </c>
      <c r="DI9" s="118">
        <v>18271745.899999999</v>
      </c>
      <c r="DJ9" s="118">
        <v>25035933.100000001</v>
      </c>
      <c r="DK9" s="118">
        <v>31789092.199999999</v>
      </c>
      <c r="DL9" s="118">
        <v>37954903.399999999</v>
      </c>
      <c r="DM9" s="118">
        <v>44606895.700000003</v>
      </c>
      <c r="DN9" s="118">
        <v>51380882.700000003</v>
      </c>
      <c r="DO9" s="118">
        <v>58976596.799999997</v>
      </c>
      <c r="DP9" s="118">
        <v>66589979.100000001</v>
      </c>
      <c r="DQ9" s="118">
        <v>74807270.900000006</v>
      </c>
      <c r="DR9" s="118">
        <v>84655200.5</v>
      </c>
      <c r="DS9" s="118">
        <v>93809982.5</v>
      </c>
      <c r="DT9" s="118">
        <v>20329788.199999999</v>
      </c>
      <c r="DU9" s="118">
        <v>22716242</v>
      </c>
      <c r="DV9" s="118">
        <v>24209167.399999999</v>
      </c>
      <c r="DW9" s="118">
        <v>26554784.899999999</v>
      </c>
      <c r="DX9" s="118">
        <v>6257978.0999999996</v>
      </c>
      <c r="DY9" s="118">
        <v>13170896.4</v>
      </c>
      <c r="DZ9" s="118">
        <v>20329788.199999999</v>
      </c>
      <c r="EA9" s="118">
        <v>27698192.199999999</v>
      </c>
      <c r="EB9" s="118">
        <v>34889445.600000001</v>
      </c>
      <c r="EC9" s="118">
        <v>43046030.200000003</v>
      </c>
      <c r="ED9" s="118">
        <v>50653971.200000003</v>
      </c>
      <c r="EE9" s="118">
        <v>58924488.399999999</v>
      </c>
      <c r="EF9" s="118">
        <v>67255197.599999994</v>
      </c>
      <c r="EG9" s="118">
        <v>75700975.599999994</v>
      </c>
      <c r="EH9" s="118">
        <v>84403339.599999994</v>
      </c>
      <c r="EI9" s="118">
        <v>93809982.5</v>
      </c>
      <c r="EJ9" s="118">
        <v>103367975.09999999</v>
      </c>
      <c r="EK9" s="118">
        <v>22250527.199999999</v>
      </c>
      <c r="EL9" s="118">
        <v>24791447.300000001</v>
      </c>
      <c r="EM9" s="118">
        <v>26791514.5</v>
      </c>
      <c r="EN9" s="118">
        <v>29534486.100000001</v>
      </c>
      <c r="EO9" s="118">
        <v>7168935.4000000004</v>
      </c>
      <c r="EP9" s="118">
        <v>14664061.1</v>
      </c>
      <c r="EQ9" s="118">
        <v>22250527.199999999</v>
      </c>
      <c r="ER9" s="118">
        <v>30610312.199999999</v>
      </c>
      <c r="ES9" s="118">
        <v>38661147.200000003</v>
      </c>
      <c r="ET9" s="118">
        <v>47041974.5</v>
      </c>
      <c r="EU9" s="118">
        <v>55276928.399999999</v>
      </c>
      <c r="EV9" s="118">
        <v>64555984.399999999</v>
      </c>
      <c r="EW9" s="118">
        <v>73833489</v>
      </c>
      <c r="EX9" s="118">
        <v>82488768.5</v>
      </c>
      <c r="EY9" s="118">
        <v>92850600.099999994</v>
      </c>
      <c r="EZ9" s="118">
        <v>103367975.09999999</v>
      </c>
      <c r="FA9" s="118">
        <v>116613707.09999999</v>
      </c>
      <c r="FB9" s="118">
        <v>26725719.300000001</v>
      </c>
      <c r="FC9" s="118">
        <v>28812540.600000001</v>
      </c>
      <c r="FD9" s="118">
        <v>29671261.399999999</v>
      </c>
      <c r="FE9" s="118">
        <v>31404185.800000001</v>
      </c>
      <c r="FF9" s="118">
        <v>8644641.1999999993</v>
      </c>
      <c r="FG9" s="118">
        <v>17990015.5</v>
      </c>
      <c r="FH9" s="118">
        <v>26725719.300000001</v>
      </c>
      <c r="FI9" s="118">
        <v>36166162</v>
      </c>
      <c r="FJ9" s="118">
        <v>45740552.700000003</v>
      </c>
      <c r="FK9" s="118">
        <v>55538259.899999999</v>
      </c>
      <c r="FL9" s="118">
        <v>64481560.299999997</v>
      </c>
      <c r="FM9" s="118">
        <v>75019394.400000006</v>
      </c>
      <c r="FN9" s="118">
        <v>85209521.299999997</v>
      </c>
      <c r="FO9" s="118">
        <v>94614025</v>
      </c>
      <c r="FP9" s="118">
        <v>104173719.90000001</v>
      </c>
      <c r="FQ9" s="118">
        <v>116613707.09999999</v>
      </c>
      <c r="FR9" s="118">
        <v>121525509.40000001</v>
      </c>
      <c r="FS9" s="118">
        <v>25514606.600000001</v>
      </c>
      <c r="FT9" s="118">
        <v>28958228.899999999</v>
      </c>
      <c r="FU9" s="118">
        <v>31652382.100000001</v>
      </c>
      <c r="FV9" s="118">
        <v>35400291.799999997</v>
      </c>
      <c r="FW9" s="118">
        <v>6930832.7000000002</v>
      </c>
      <c r="FX9" s="118">
        <v>16135177.800000001</v>
      </c>
      <c r="FY9" s="118">
        <v>25514606.600000001</v>
      </c>
      <c r="FZ9" s="118">
        <v>35072695.100000001</v>
      </c>
      <c r="GA9" s="118">
        <v>44305170.299999997</v>
      </c>
      <c r="GB9" s="118">
        <v>54472835.5</v>
      </c>
      <c r="GC9" s="118">
        <v>64101640.100000001</v>
      </c>
      <c r="GD9" s="118">
        <v>75630391.299999997</v>
      </c>
      <c r="GE9" s="118">
        <v>86125217.599999994</v>
      </c>
      <c r="GF9" s="118">
        <v>96936685.099999994</v>
      </c>
      <c r="GG9" s="118">
        <v>107354897.40000001</v>
      </c>
      <c r="GH9" s="118">
        <v>121525509.40000001</v>
      </c>
      <c r="GJ9" s="84">
        <v>22662642.800000001</v>
      </c>
      <c r="GK9" s="84">
        <v>21606344.899999999</v>
      </c>
      <c r="GL9" s="84">
        <v>28977343.199999999</v>
      </c>
      <c r="GN9" s="84">
        <v>6714156.2000000002</v>
      </c>
      <c r="GO9" s="84">
        <v>15522298.300000001</v>
      </c>
      <c r="GP9" s="84">
        <v>22662642.800000001</v>
      </c>
      <c r="GQ9" s="84">
        <v>28987753.600000001</v>
      </c>
      <c r="GR9" s="84">
        <v>35561982.600000001</v>
      </c>
      <c r="GS9" s="84">
        <v>44268987.700000003</v>
      </c>
      <c r="GT9" s="84">
        <v>53358284.100000001</v>
      </c>
      <c r="GU9" s="84">
        <v>63183768.100000001</v>
      </c>
      <c r="GV9" s="84">
        <v>73246330.900000006</v>
      </c>
      <c r="GW9" s="84">
        <v>83548709.099999994</v>
      </c>
      <c r="GX9" s="84">
        <v>94862163.5</v>
      </c>
    </row>
    <row r="10" spans="1:207" s="85" customFormat="1" ht="12" x14ac:dyDescent="0.2">
      <c r="A10" s="99">
        <v>111</v>
      </c>
      <c r="B10" s="28" t="s">
        <v>496</v>
      </c>
      <c r="C10" s="76"/>
      <c r="D10" s="108">
        <v>10261014.9</v>
      </c>
      <c r="E10" s="108">
        <v>1898687.2</v>
      </c>
      <c r="F10" s="108">
        <v>3027181</v>
      </c>
      <c r="G10" s="108">
        <v>2319723.4</v>
      </c>
      <c r="H10" s="108">
        <v>3015423.3</v>
      </c>
      <c r="I10" s="108">
        <v>431545.4</v>
      </c>
      <c r="J10" s="108">
        <v>1163034.8999999999</v>
      </c>
      <c r="K10" s="108">
        <v>1898687.2</v>
      </c>
      <c r="L10" s="108">
        <v>2633512.2000000002</v>
      </c>
      <c r="M10" s="108">
        <v>3343773.1</v>
      </c>
      <c r="N10" s="108">
        <v>4925868.2</v>
      </c>
      <c r="O10" s="108">
        <v>5682123.7000000002</v>
      </c>
      <c r="P10" s="108">
        <v>6543796.7000000002</v>
      </c>
      <c r="Q10" s="108">
        <v>7245591.5999999996</v>
      </c>
      <c r="R10" s="108">
        <v>8202162.2000000002</v>
      </c>
      <c r="S10" s="108">
        <v>9147681.4000000004</v>
      </c>
      <c r="T10" s="108">
        <v>10261014.9</v>
      </c>
      <c r="U10" s="108">
        <v>13110494.199999999</v>
      </c>
      <c r="V10" s="108">
        <v>4202347.7</v>
      </c>
      <c r="W10" s="108">
        <v>3137205.6</v>
      </c>
      <c r="X10" s="108">
        <v>2883847.1</v>
      </c>
      <c r="Y10" s="108">
        <v>2887093.8</v>
      </c>
      <c r="Z10" s="108">
        <v>1549836.9</v>
      </c>
      <c r="AA10" s="108">
        <v>3186052.6</v>
      </c>
      <c r="AB10" s="108">
        <v>4202347.7</v>
      </c>
      <c r="AC10" s="108">
        <v>5225963.5</v>
      </c>
      <c r="AD10" s="108">
        <v>6354193.7000000002</v>
      </c>
      <c r="AE10" s="108">
        <v>7339553.2999999998</v>
      </c>
      <c r="AF10" s="108">
        <v>8182727</v>
      </c>
      <c r="AG10" s="108">
        <v>9268810.3000000007</v>
      </c>
      <c r="AH10" s="108">
        <v>10223400.4</v>
      </c>
      <c r="AI10" s="108">
        <v>11203852.6</v>
      </c>
      <c r="AJ10" s="108">
        <v>12126629.4</v>
      </c>
      <c r="AK10" s="108">
        <v>13110494.199999999</v>
      </c>
      <c r="AL10" s="108">
        <v>17121809.100000001</v>
      </c>
      <c r="AM10" s="108">
        <v>4863795.4000000004</v>
      </c>
      <c r="AN10" s="108">
        <v>3456268.5</v>
      </c>
      <c r="AO10" s="108">
        <v>4090894.3</v>
      </c>
      <c r="AP10" s="108">
        <v>4710850.9000000004</v>
      </c>
      <c r="AQ10" s="108">
        <v>1266848.8</v>
      </c>
      <c r="AR10" s="108">
        <v>3317584.5</v>
      </c>
      <c r="AS10" s="108">
        <v>4863795.4000000004</v>
      </c>
      <c r="AT10" s="108">
        <v>5769265</v>
      </c>
      <c r="AU10" s="108">
        <v>7072401.0999999996</v>
      </c>
      <c r="AV10" s="108">
        <v>8320063.9000000004</v>
      </c>
      <c r="AW10" s="108">
        <v>9562829.6999999993</v>
      </c>
      <c r="AX10" s="108">
        <v>11008549.6</v>
      </c>
      <c r="AY10" s="108">
        <v>12410958.199999999</v>
      </c>
      <c r="AZ10" s="108">
        <v>13785818</v>
      </c>
      <c r="BA10" s="108">
        <v>15396011.300000001</v>
      </c>
      <c r="BB10" s="108">
        <v>17121809.100000001</v>
      </c>
      <c r="BC10" s="108">
        <v>18537373.699999999</v>
      </c>
      <c r="BD10" s="108">
        <v>4734215.3</v>
      </c>
      <c r="BE10" s="108">
        <v>5180942.3</v>
      </c>
      <c r="BF10" s="108">
        <v>3635286.5</v>
      </c>
      <c r="BG10" s="108">
        <v>4986929.5999999996</v>
      </c>
      <c r="BH10" s="108">
        <v>1207236.3999999999</v>
      </c>
      <c r="BI10" s="108">
        <v>3160513.4</v>
      </c>
      <c r="BJ10" s="108">
        <v>4734215.3</v>
      </c>
      <c r="BK10" s="108">
        <v>5926938.4000000004</v>
      </c>
      <c r="BL10" s="108">
        <v>8733062.4000000004</v>
      </c>
      <c r="BM10" s="108">
        <v>9915157.5999999996</v>
      </c>
      <c r="BN10" s="108">
        <v>11021731.699999999</v>
      </c>
      <c r="BO10" s="108">
        <v>12296324.4</v>
      </c>
      <c r="BP10" s="108">
        <v>13550444.1</v>
      </c>
      <c r="BQ10" s="108">
        <v>14750315.4</v>
      </c>
      <c r="BR10" s="108">
        <v>16536480.699999999</v>
      </c>
      <c r="BS10" s="108">
        <v>18537373.699999999</v>
      </c>
      <c r="BT10" s="108">
        <v>17221365.100000001</v>
      </c>
      <c r="BU10" s="108">
        <v>4459232.2</v>
      </c>
      <c r="BV10" s="128">
        <v>4363398.5999999996</v>
      </c>
      <c r="BW10" s="128">
        <v>3508484.1</v>
      </c>
      <c r="BX10" s="128">
        <v>4890250.2</v>
      </c>
      <c r="BY10" s="108">
        <v>1288962.2</v>
      </c>
      <c r="BZ10" s="108">
        <v>3300857.3</v>
      </c>
      <c r="CA10" s="108">
        <v>4459232.2</v>
      </c>
      <c r="CB10" s="108">
        <v>5991360.7999999998</v>
      </c>
      <c r="CC10" s="108">
        <v>7549607.5999999996</v>
      </c>
      <c r="CD10" s="108">
        <v>8822630.8000000007</v>
      </c>
      <c r="CE10" s="108">
        <v>9797684.9000000004</v>
      </c>
      <c r="CF10" s="108">
        <v>11255576.300000001</v>
      </c>
      <c r="CG10" s="108">
        <v>12331114.9</v>
      </c>
      <c r="CH10" s="108">
        <v>13320523.5</v>
      </c>
      <c r="CI10" s="108">
        <v>15303148.199999999</v>
      </c>
      <c r="CJ10" s="108">
        <v>17221365.100000001</v>
      </c>
      <c r="CK10" s="108">
        <v>19634781.600000001</v>
      </c>
      <c r="CL10" s="108">
        <v>4732545</v>
      </c>
      <c r="CM10" s="128">
        <v>4132653.5</v>
      </c>
      <c r="CN10" s="128">
        <v>4677588.8</v>
      </c>
      <c r="CO10" s="128">
        <v>6091994.2999999998</v>
      </c>
      <c r="CP10" s="108">
        <v>1702062.7</v>
      </c>
      <c r="CQ10" s="108">
        <v>3562988.8</v>
      </c>
      <c r="CR10" s="108">
        <v>4732545</v>
      </c>
      <c r="CS10" s="108">
        <v>5924499.0999999996</v>
      </c>
      <c r="CT10" s="108">
        <v>7532297.7999999998</v>
      </c>
      <c r="CU10" s="108">
        <v>8865198.5</v>
      </c>
      <c r="CV10" s="108">
        <v>10473362.199999999</v>
      </c>
      <c r="CW10" s="108">
        <v>12056716.199999999</v>
      </c>
      <c r="CX10" s="108">
        <v>13542787.300000001</v>
      </c>
      <c r="CY10" s="108">
        <v>14759047.300000001</v>
      </c>
      <c r="CZ10" s="108">
        <v>17148663.800000001</v>
      </c>
      <c r="DA10" s="108">
        <v>19634781.600000001</v>
      </c>
      <c r="DB10" s="108">
        <v>21773178.5</v>
      </c>
      <c r="DC10" s="108">
        <v>6013176.4000000004</v>
      </c>
      <c r="DD10" s="108">
        <v>5135919.5</v>
      </c>
      <c r="DE10" s="108">
        <v>5057744.4000000004</v>
      </c>
      <c r="DF10" s="108">
        <v>5566338.2000000002</v>
      </c>
      <c r="DG10" s="108">
        <v>1580670.5</v>
      </c>
      <c r="DH10" s="108">
        <v>4197142.3</v>
      </c>
      <c r="DI10" s="108">
        <v>6013176.4000000004</v>
      </c>
      <c r="DJ10" s="108">
        <v>7599039.5</v>
      </c>
      <c r="DK10" s="108">
        <v>9665974.5999999996</v>
      </c>
      <c r="DL10" s="108">
        <v>11149095.9</v>
      </c>
      <c r="DM10" s="108">
        <v>13139534.5</v>
      </c>
      <c r="DN10" s="108">
        <v>14903534.1</v>
      </c>
      <c r="DO10" s="108">
        <v>16206840.300000001</v>
      </c>
      <c r="DP10" s="108">
        <v>17671008</v>
      </c>
      <c r="DQ10" s="108">
        <v>19831164.899999999</v>
      </c>
      <c r="DR10" s="108">
        <v>21773178.5</v>
      </c>
      <c r="DS10" s="108">
        <v>22252826.300000001</v>
      </c>
      <c r="DT10" s="108">
        <v>5226614.2</v>
      </c>
      <c r="DU10" s="108">
        <v>4642416.9000000004</v>
      </c>
      <c r="DV10" s="108">
        <v>5419784.2999999998</v>
      </c>
      <c r="DW10" s="108">
        <v>6964010.9000000004</v>
      </c>
      <c r="DX10" s="108">
        <v>1341997</v>
      </c>
      <c r="DY10" s="108">
        <v>3461093.1</v>
      </c>
      <c r="DZ10" s="108">
        <v>5226614.2</v>
      </c>
      <c r="EA10" s="108">
        <v>6727277</v>
      </c>
      <c r="EB10" s="108">
        <v>8400965.0999999996</v>
      </c>
      <c r="EC10" s="108">
        <v>9869031.0999999996</v>
      </c>
      <c r="ED10" s="108">
        <v>11414921.4</v>
      </c>
      <c r="EE10" s="108">
        <v>13503378.199999999</v>
      </c>
      <c r="EF10" s="108">
        <v>15288815.4</v>
      </c>
      <c r="EG10" s="108">
        <v>17619423</v>
      </c>
      <c r="EH10" s="108">
        <v>19842093.199999999</v>
      </c>
      <c r="EI10" s="108">
        <v>22252826.300000001</v>
      </c>
      <c r="EJ10" s="108">
        <v>24392339.600000001</v>
      </c>
      <c r="EK10" s="108">
        <v>6112712.5</v>
      </c>
      <c r="EL10" s="108">
        <v>5945859.2000000002</v>
      </c>
      <c r="EM10" s="108">
        <v>5707800.0999999996</v>
      </c>
      <c r="EN10" s="108">
        <v>6625967.7999999998</v>
      </c>
      <c r="EO10" s="108">
        <v>2279604.5</v>
      </c>
      <c r="EP10" s="108">
        <v>4459179.7</v>
      </c>
      <c r="EQ10" s="108">
        <v>6112712.5</v>
      </c>
      <c r="ER10" s="108">
        <v>8297429.5</v>
      </c>
      <c r="ES10" s="108">
        <v>10214761.699999999</v>
      </c>
      <c r="ET10" s="108">
        <v>12058571.699999999</v>
      </c>
      <c r="EU10" s="108">
        <v>13825440.5</v>
      </c>
      <c r="EV10" s="108">
        <v>16045494.699999999</v>
      </c>
      <c r="EW10" s="108">
        <v>17766371.800000001</v>
      </c>
      <c r="EX10" s="108">
        <v>19264410.699999999</v>
      </c>
      <c r="EY10" s="108">
        <v>21474310.899999999</v>
      </c>
      <c r="EZ10" s="108">
        <v>24392339.600000001</v>
      </c>
      <c r="FA10" s="108">
        <v>26701601.300000001</v>
      </c>
      <c r="FB10" s="108">
        <v>6389543.2999999998</v>
      </c>
      <c r="FC10" s="108">
        <v>6187227.7999999998</v>
      </c>
      <c r="FD10" s="108">
        <v>5953226.5</v>
      </c>
      <c r="FE10" s="108">
        <v>8171603.7000000002</v>
      </c>
      <c r="FF10" s="108">
        <v>2173789.4</v>
      </c>
      <c r="FG10" s="108">
        <v>4765971.3</v>
      </c>
      <c r="FH10" s="108">
        <v>6389543.2999999998</v>
      </c>
      <c r="FI10" s="108">
        <v>8383565.4000000004</v>
      </c>
      <c r="FJ10" s="108">
        <v>10668402.5</v>
      </c>
      <c r="FK10" s="108">
        <v>12576771.1</v>
      </c>
      <c r="FL10" s="108">
        <v>14281434.699999999</v>
      </c>
      <c r="FM10" s="108">
        <v>16520502.800000001</v>
      </c>
      <c r="FN10" s="108">
        <v>18529997.600000001</v>
      </c>
      <c r="FO10" s="108">
        <v>20540790.899999999</v>
      </c>
      <c r="FP10" s="108">
        <v>22701396.199999999</v>
      </c>
      <c r="FQ10" s="108">
        <v>26701601.300000001</v>
      </c>
      <c r="FR10" s="108">
        <v>29818012.800000001</v>
      </c>
      <c r="FS10" s="108">
        <v>6567643.2999999998</v>
      </c>
      <c r="FT10" s="108">
        <v>7067909.9000000004</v>
      </c>
      <c r="FU10" s="108">
        <v>6876736.4000000004</v>
      </c>
      <c r="FV10" s="108">
        <v>9305723.1999999993</v>
      </c>
      <c r="FW10" s="108">
        <v>1353229.1</v>
      </c>
      <c r="FX10" s="108">
        <v>4357241.9000000004</v>
      </c>
      <c r="FY10" s="108">
        <v>6567643.2999999998</v>
      </c>
      <c r="FZ10" s="108">
        <v>9064134.0999999996</v>
      </c>
      <c r="GA10" s="108">
        <v>11385759.6</v>
      </c>
      <c r="GB10" s="108">
        <v>13635553.199999999</v>
      </c>
      <c r="GC10" s="108">
        <v>15999294.699999999</v>
      </c>
      <c r="GD10" s="108">
        <v>18650486</v>
      </c>
      <c r="GE10" s="108">
        <v>20512289.600000001</v>
      </c>
      <c r="GF10" s="108">
        <v>23076719.399999999</v>
      </c>
      <c r="GG10" s="108">
        <v>26122226.600000001</v>
      </c>
      <c r="GH10" s="108">
        <v>29818012.800000001</v>
      </c>
      <c r="GJ10" s="85">
        <v>6807064.5999999996</v>
      </c>
      <c r="GK10" s="85">
        <v>7389222.9000000004</v>
      </c>
      <c r="GL10" s="85">
        <v>8237761.4000000004</v>
      </c>
      <c r="GN10" s="85">
        <v>1508042.6</v>
      </c>
      <c r="GO10" s="85">
        <v>4643570.7</v>
      </c>
      <c r="GP10" s="85">
        <v>6807064.5999999996</v>
      </c>
      <c r="GQ10" s="85">
        <v>8766413.4000000004</v>
      </c>
      <c r="GR10" s="85">
        <v>11257612.699999999</v>
      </c>
      <c r="GS10" s="85">
        <v>14196287.5</v>
      </c>
      <c r="GT10" s="85">
        <v>17119842.300000001</v>
      </c>
      <c r="GU10" s="85">
        <v>20135827.5</v>
      </c>
      <c r="GV10" s="85">
        <v>22434048.899999999</v>
      </c>
      <c r="GW10" s="85">
        <v>25552600.600000001</v>
      </c>
      <c r="GX10" s="85">
        <v>28879755.699999999</v>
      </c>
    </row>
    <row r="11" spans="1:207" s="85" customFormat="1" ht="12" x14ac:dyDescent="0.2">
      <c r="A11" s="99">
        <v>1111</v>
      </c>
      <c r="B11" s="28" t="s">
        <v>496</v>
      </c>
      <c r="C11" s="76"/>
      <c r="D11" s="108">
        <v>5657054.5</v>
      </c>
      <c r="E11" s="108">
        <v>1463577.9</v>
      </c>
      <c r="F11" s="108">
        <v>1415249.8</v>
      </c>
      <c r="G11" s="108">
        <v>1303198.6000000001</v>
      </c>
      <c r="H11" s="108">
        <v>1475028.2</v>
      </c>
      <c r="I11" s="108">
        <v>302476.3</v>
      </c>
      <c r="J11" s="108">
        <v>880455.4</v>
      </c>
      <c r="K11" s="108">
        <v>1463577.9</v>
      </c>
      <c r="L11" s="108">
        <v>1929727.7</v>
      </c>
      <c r="M11" s="108">
        <v>2471226.7000000002</v>
      </c>
      <c r="N11" s="108">
        <v>2878827.7</v>
      </c>
      <c r="O11" s="108">
        <v>3344842.1</v>
      </c>
      <c r="P11" s="108">
        <v>3856048.7</v>
      </c>
      <c r="Q11" s="108">
        <v>4182026.3</v>
      </c>
      <c r="R11" s="108">
        <v>4611351.2</v>
      </c>
      <c r="S11" s="108">
        <v>5103473.0999999996</v>
      </c>
      <c r="T11" s="108">
        <v>5657054.5</v>
      </c>
      <c r="U11" s="108">
        <v>6338580.9000000004</v>
      </c>
      <c r="V11" s="108">
        <v>1750475.1</v>
      </c>
      <c r="W11" s="108">
        <v>1518307</v>
      </c>
      <c r="X11" s="108">
        <v>1463691.1</v>
      </c>
      <c r="Y11" s="108">
        <v>1606107.7</v>
      </c>
      <c r="Z11" s="108">
        <v>355711.1</v>
      </c>
      <c r="AA11" s="108">
        <v>1178883.8999999999</v>
      </c>
      <c r="AB11" s="108">
        <v>1750475.1</v>
      </c>
      <c r="AC11" s="108">
        <v>2185121</v>
      </c>
      <c r="AD11" s="108">
        <v>2790046.6</v>
      </c>
      <c r="AE11" s="108">
        <v>3268782.1</v>
      </c>
      <c r="AF11" s="108">
        <v>3719979.9</v>
      </c>
      <c r="AG11" s="108">
        <v>4301497.3</v>
      </c>
      <c r="AH11" s="108">
        <v>4732473.2</v>
      </c>
      <c r="AI11" s="108">
        <v>5221294.8</v>
      </c>
      <c r="AJ11" s="108">
        <v>5777302.2000000002</v>
      </c>
      <c r="AK11" s="108">
        <v>6338580.9000000004</v>
      </c>
      <c r="AL11" s="108">
        <v>8402592.8000000007</v>
      </c>
      <c r="AM11" s="108">
        <v>2223674.7000000002</v>
      </c>
      <c r="AN11" s="108">
        <v>1767885.6</v>
      </c>
      <c r="AO11" s="108">
        <v>2003908.4</v>
      </c>
      <c r="AP11" s="108">
        <v>2407124.1</v>
      </c>
      <c r="AQ11" s="108">
        <v>561308.5</v>
      </c>
      <c r="AR11" s="108">
        <v>1586226.3</v>
      </c>
      <c r="AS11" s="108">
        <v>2223674.7000000002</v>
      </c>
      <c r="AT11" s="108">
        <v>2758006.3</v>
      </c>
      <c r="AU11" s="108">
        <v>3402061.5</v>
      </c>
      <c r="AV11" s="108">
        <v>3991560.3</v>
      </c>
      <c r="AW11" s="108">
        <v>4576299.0999999996</v>
      </c>
      <c r="AX11" s="108">
        <v>5351279.5999999996</v>
      </c>
      <c r="AY11" s="108">
        <v>5995468.7000000002</v>
      </c>
      <c r="AZ11" s="108">
        <v>6592916</v>
      </c>
      <c r="BA11" s="108">
        <v>7511837.5</v>
      </c>
      <c r="BB11" s="108">
        <v>8402592.8000000007</v>
      </c>
      <c r="BC11" s="108">
        <v>11232420.699999999</v>
      </c>
      <c r="BD11" s="108">
        <v>3169674.7</v>
      </c>
      <c r="BE11" s="108">
        <v>2587728.1</v>
      </c>
      <c r="BF11" s="108">
        <v>2576976.5</v>
      </c>
      <c r="BG11" s="108">
        <v>2898041.4</v>
      </c>
      <c r="BH11" s="108">
        <v>632581.9</v>
      </c>
      <c r="BI11" s="108">
        <v>2124331.9</v>
      </c>
      <c r="BJ11" s="108">
        <v>3169674.7</v>
      </c>
      <c r="BK11" s="108">
        <v>3979033.3</v>
      </c>
      <c r="BL11" s="108">
        <v>4971698.0999999996</v>
      </c>
      <c r="BM11" s="108">
        <v>5757402.7999999998</v>
      </c>
      <c r="BN11" s="108">
        <v>6497786.9000000004</v>
      </c>
      <c r="BO11" s="108">
        <v>7441228.4000000004</v>
      </c>
      <c r="BP11" s="108">
        <v>8334379.2999999998</v>
      </c>
      <c r="BQ11" s="108">
        <v>9181909.4000000004</v>
      </c>
      <c r="BR11" s="108">
        <v>10263409.300000001</v>
      </c>
      <c r="BS11" s="108">
        <v>11232420.699999999</v>
      </c>
      <c r="BT11" s="108">
        <v>11812596</v>
      </c>
      <c r="BU11" s="108">
        <v>3082433.6</v>
      </c>
      <c r="BV11" s="128">
        <v>2979287.5</v>
      </c>
      <c r="BW11" s="128">
        <v>2615482.6</v>
      </c>
      <c r="BX11" s="128">
        <v>3135392.3</v>
      </c>
      <c r="BY11" s="108">
        <v>690083.7</v>
      </c>
      <c r="BZ11" s="108">
        <v>2319887.7999999998</v>
      </c>
      <c r="CA11" s="108">
        <v>3082433.6</v>
      </c>
      <c r="CB11" s="108">
        <v>4062968.9</v>
      </c>
      <c r="CC11" s="108">
        <v>5284007.3</v>
      </c>
      <c r="CD11" s="108">
        <v>6061721.0999999996</v>
      </c>
      <c r="CE11" s="108">
        <v>6765992.9000000004</v>
      </c>
      <c r="CF11" s="108">
        <v>7901184.5</v>
      </c>
      <c r="CG11" s="108">
        <v>8677203.6999999993</v>
      </c>
      <c r="CH11" s="108">
        <v>9372545.9000000004</v>
      </c>
      <c r="CI11" s="108">
        <v>10685032.300000001</v>
      </c>
      <c r="CJ11" s="108">
        <v>11812596</v>
      </c>
      <c r="CK11" s="108">
        <v>12841940.800000001</v>
      </c>
      <c r="CL11" s="108">
        <v>2675747.2000000002</v>
      </c>
      <c r="CM11" s="128">
        <v>3103961.1</v>
      </c>
      <c r="CN11" s="128">
        <v>3401918.4</v>
      </c>
      <c r="CO11" s="128">
        <v>3660314.1</v>
      </c>
      <c r="CP11" s="108">
        <v>675043.2</v>
      </c>
      <c r="CQ11" s="108">
        <v>1911469.2</v>
      </c>
      <c r="CR11" s="108">
        <v>2675747.2000000002</v>
      </c>
      <c r="CS11" s="108">
        <v>3610100</v>
      </c>
      <c r="CT11" s="108">
        <v>4836722.7</v>
      </c>
      <c r="CU11" s="108">
        <v>5779708.2999999998</v>
      </c>
      <c r="CV11" s="108">
        <v>6817732.5</v>
      </c>
      <c r="CW11" s="108">
        <v>8108612.4000000004</v>
      </c>
      <c r="CX11" s="108">
        <v>9181626.6999999993</v>
      </c>
      <c r="CY11" s="108">
        <v>9960611</v>
      </c>
      <c r="CZ11" s="108">
        <v>11383604.300000001</v>
      </c>
      <c r="DA11" s="108">
        <v>12841940.800000001</v>
      </c>
      <c r="DB11" s="108">
        <v>13625253.199999999</v>
      </c>
      <c r="DC11" s="108">
        <v>3311699</v>
      </c>
      <c r="DD11" s="108">
        <v>3116548.4</v>
      </c>
      <c r="DE11" s="108">
        <v>3580339.8</v>
      </c>
      <c r="DF11" s="108">
        <v>3616666</v>
      </c>
      <c r="DG11" s="108">
        <v>508330.9</v>
      </c>
      <c r="DH11" s="108">
        <v>2153591.9</v>
      </c>
      <c r="DI11" s="108">
        <v>3311699</v>
      </c>
      <c r="DJ11" s="108">
        <v>4262378.2</v>
      </c>
      <c r="DK11" s="108">
        <v>5554309.4000000004</v>
      </c>
      <c r="DL11" s="108">
        <v>6428247.4000000004</v>
      </c>
      <c r="DM11" s="108">
        <v>7849116.4000000004</v>
      </c>
      <c r="DN11" s="108">
        <v>9074800.0999999996</v>
      </c>
      <c r="DO11" s="108">
        <v>10008587.199999999</v>
      </c>
      <c r="DP11" s="108">
        <v>10905216.699999999</v>
      </c>
      <c r="DQ11" s="108">
        <v>12440443.300000001</v>
      </c>
      <c r="DR11" s="108">
        <v>13625253.199999999</v>
      </c>
      <c r="DS11" s="108">
        <v>14253489.5</v>
      </c>
      <c r="DT11" s="108">
        <v>3521764</v>
      </c>
      <c r="DU11" s="108">
        <v>3077445.7</v>
      </c>
      <c r="DV11" s="108">
        <v>3362844.4</v>
      </c>
      <c r="DW11" s="108">
        <v>4291435.4000000004</v>
      </c>
      <c r="DX11" s="108">
        <v>730819.6</v>
      </c>
      <c r="DY11" s="108">
        <v>2413679.6</v>
      </c>
      <c r="DZ11" s="108">
        <v>3521764</v>
      </c>
      <c r="EA11" s="108">
        <v>4577845.2</v>
      </c>
      <c r="EB11" s="108">
        <v>5788831.9000000004</v>
      </c>
      <c r="EC11" s="108">
        <v>6599209.7000000002</v>
      </c>
      <c r="ED11" s="108">
        <v>7566547.7000000002</v>
      </c>
      <c r="EE11" s="108">
        <v>8924346.5999999996</v>
      </c>
      <c r="EF11" s="108">
        <v>9962054.0999999996</v>
      </c>
      <c r="EG11" s="108">
        <v>11158409.300000001</v>
      </c>
      <c r="EH11" s="108">
        <v>12619109.6</v>
      </c>
      <c r="EI11" s="108">
        <v>14253489.5</v>
      </c>
      <c r="EJ11" s="108">
        <v>15411228.699999999</v>
      </c>
      <c r="EK11" s="108">
        <v>3892436.5</v>
      </c>
      <c r="EL11" s="108">
        <v>3467927.6</v>
      </c>
      <c r="EM11" s="108">
        <v>3494685.9</v>
      </c>
      <c r="EN11" s="108">
        <v>4556178.7</v>
      </c>
      <c r="EO11" s="108">
        <v>908795.3</v>
      </c>
      <c r="EP11" s="108">
        <v>2803544.9</v>
      </c>
      <c r="EQ11" s="108">
        <v>3892436.5</v>
      </c>
      <c r="ER11" s="108">
        <v>4959603.7</v>
      </c>
      <c r="ES11" s="108">
        <v>6215362.5</v>
      </c>
      <c r="ET11" s="108">
        <v>7360364.0999999996</v>
      </c>
      <c r="EU11" s="108">
        <v>8396705.0999999996</v>
      </c>
      <c r="EV11" s="108">
        <v>9855549.5</v>
      </c>
      <c r="EW11" s="108">
        <v>10855050</v>
      </c>
      <c r="EX11" s="108">
        <v>11854901.9</v>
      </c>
      <c r="EY11" s="108">
        <v>13659799.199999999</v>
      </c>
      <c r="EZ11" s="108">
        <v>15411228.699999999</v>
      </c>
      <c r="FA11" s="108">
        <v>16977971.300000001</v>
      </c>
      <c r="FB11" s="108">
        <v>4212020.2</v>
      </c>
      <c r="FC11" s="108">
        <v>4129351.3</v>
      </c>
      <c r="FD11" s="108">
        <v>4261558.5</v>
      </c>
      <c r="FE11" s="108">
        <v>4375041.3</v>
      </c>
      <c r="FF11" s="108">
        <v>944494.2</v>
      </c>
      <c r="FG11" s="108">
        <v>3045929.5</v>
      </c>
      <c r="FH11" s="108">
        <v>4212020.2</v>
      </c>
      <c r="FI11" s="108">
        <v>5407456.7999999998</v>
      </c>
      <c r="FJ11" s="108">
        <v>6968423.5999999996</v>
      </c>
      <c r="FK11" s="108">
        <v>8341371.5</v>
      </c>
      <c r="FL11" s="108">
        <v>9406464.6999999993</v>
      </c>
      <c r="FM11" s="108">
        <v>11102274.4</v>
      </c>
      <c r="FN11" s="108">
        <v>12602930</v>
      </c>
      <c r="FO11" s="108">
        <v>13811733.5</v>
      </c>
      <c r="FP11" s="108">
        <v>15456200.1</v>
      </c>
      <c r="FQ11" s="108">
        <v>16977971.300000001</v>
      </c>
      <c r="FR11" s="108">
        <v>19326921.5</v>
      </c>
      <c r="FS11" s="108">
        <v>5099036.7</v>
      </c>
      <c r="FT11" s="108">
        <v>4275304.9000000004</v>
      </c>
      <c r="FU11" s="108">
        <v>4484906.7</v>
      </c>
      <c r="FV11" s="108">
        <v>5467673.2000000002</v>
      </c>
      <c r="FW11" s="108">
        <v>1095932.3999999999</v>
      </c>
      <c r="FX11" s="108">
        <v>3636191.7</v>
      </c>
      <c r="FY11" s="108">
        <v>5099036.7</v>
      </c>
      <c r="FZ11" s="108">
        <v>6328604</v>
      </c>
      <c r="GA11" s="108">
        <v>7878062.9000000004</v>
      </c>
      <c r="GB11" s="108">
        <v>9374341.5999999996</v>
      </c>
      <c r="GC11" s="108">
        <v>10707873.699999999</v>
      </c>
      <c r="GD11" s="108">
        <v>12640720.9</v>
      </c>
      <c r="GE11" s="108">
        <v>13859248.300000001</v>
      </c>
      <c r="GF11" s="108">
        <v>15495292.800000001</v>
      </c>
      <c r="GG11" s="108">
        <v>17493759.699999999</v>
      </c>
      <c r="GH11" s="108">
        <v>19326921.5</v>
      </c>
      <c r="GJ11" s="85">
        <v>5027843.0999999996</v>
      </c>
      <c r="GK11" s="85">
        <v>4157002.2</v>
      </c>
      <c r="GL11" s="85">
        <v>5041715.3</v>
      </c>
      <c r="GN11" s="85">
        <v>1231526.2</v>
      </c>
      <c r="GO11" s="85">
        <v>3856762.8</v>
      </c>
      <c r="GP11" s="85">
        <v>5027843.0999999996</v>
      </c>
      <c r="GQ11" s="85">
        <v>6043149.5</v>
      </c>
      <c r="GR11" s="85">
        <v>7585756.9000000004</v>
      </c>
      <c r="GS11" s="85">
        <v>9184845.3000000007</v>
      </c>
      <c r="GT11" s="85">
        <v>10676654.199999999</v>
      </c>
      <c r="GU11" s="85">
        <v>12650870.800000001</v>
      </c>
      <c r="GV11" s="85">
        <v>14226560.6</v>
      </c>
      <c r="GW11" s="85">
        <v>15715955.199999999</v>
      </c>
      <c r="GX11" s="85">
        <v>18321040.600000001</v>
      </c>
    </row>
    <row r="12" spans="1:207" s="85" customFormat="1" ht="24" x14ac:dyDescent="0.2">
      <c r="A12" s="99">
        <v>11111</v>
      </c>
      <c r="B12" s="28" t="s">
        <v>498</v>
      </c>
      <c r="C12" s="76"/>
      <c r="D12" s="108">
        <v>3468760.5</v>
      </c>
      <c r="E12" s="108">
        <v>722272.6</v>
      </c>
      <c r="F12" s="108">
        <v>900180.9</v>
      </c>
      <c r="G12" s="108">
        <v>868429</v>
      </c>
      <c r="H12" s="108">
        <v>977878</v>
      </c>
      <c r="I12" s="108">
        <v>212003.4</v>
      </c>
      <c r="J12" s="108">
        <v>456617.1</v>
      </c>
      <c r="K12" s="108">
        <v>722272.6</v>
      </c>
      <c r="L12" s="108">
        <v>1033860.5</v>
      </c>
      <c r="M12" s="108">
        <v>1304899.5</v>
      </c>
      <c r="N12" s="108">
        <v>1622453.5</v>
      </c>
      <c r="O12" s="108">
        <v>1951663.6</v>
      </c>
      <c r="P12" s="108">
        <v>2222070.6</v>
      </c>
      <c r="Q12" s="108">
        <v>2490882.5</v>
      </c>
      <c r="R12" s="108">
        <v>2770111</v>
      </c>
      <c r="S12" s="108">
        <v>3041482.4</v>
      </c>
      <c r="T12" s="108">
        <v>3468760.5</v>
      </c>
      <c r="U12" s="108">
        <v>3788932.5</v>
      </c>
      <c r="V12" s="108">
        <v>844541.7</v>
      </c>
      <c r="W12" s="108">
        <v>951323.9</v>
      </c>
      <c r="X12" s="108">
        <v>904205.8</v>
      </c>
      <c r="Y12" s="108">
        <v>1088861.1000000001</v>
      </c>
      <c r="Z12" s="108">
        <v>229907.7</v>
      </c>
      <c r="AA12" s="108">
        <v>510977.5</v>
      </c>
      <c r="AB12" s="108">
        <v>844541.7</v>
      </c>
      <c r="AC12" s="108">
        <v>1144552.5</v>
      </c>
      <c r="AD12" s="108">
        <v>1449115.3</v>
      </c>
      <c r="AE12" s="108">
        <v>1795865.6000000001</v>
      </c>
      <c r="AF12" s="108">
        <v>2100085.9</v>
      </c>
      <c r="AG12" s="108">
        <v>2387447.6</v>
      </c>
      <c r="AH12" s="108">
        <v>2700071.4</v>
      </c>
      <c r="AI12" s="108">
        <v>2997033.3</v>
      </c>
      <c r="AJ12" s="108">
        <v>3320023.1</v>
      </c>
      <c r="AK12" s="108">
        <v>3788932.5</v>
      </c>
      <c r="AL12" s="108">
        <v>4851402.8</v>
      </c>
      <c r="AM12" s="108">
        <v>926413.8</v>
      </c>
      <c r="AN12" s="108">
        <v>1184822.5</v>
      </c>
      <c r="AO12" s="108">
        <v>1190418</v>
      </c>
      <c r="AP12" s="108">
        <v>1549748.5</v>
      </c>
      <c r="AQ12" s="108">
        <v>319722.2</v>
      </c>
      <c r="AR12" s="108">
        <v>574923.19999999995</v>
      </c>
      <c r="AS12" s="108">
        <v>926413.8</v>
      </c>
      <c r="AT12" s="108">
        <v>1287310.6000000001</v>
      </c>
      <c r="AU12" s="108">
        <v>1633615.8</v>
      </c>
      <c r="AV12" s="108">
        <v>2111236.2999999998</v>
      </c>
      <c r="AW12" s="108">
        <v>2515638.7000000002</v>
      </c>
      <c r="AX12" s="108">
        <v>2893795.3</v>
      </c>
      <c r="AY12" s="108">
        <v>3301654.3</v>
      </c>
      <c r="AZ12" s="108">
        <v>3725798.3</v>
      </c>
      <c r="BA12" s="108">
        <v>4179556.8</v>
      </c>
      <c r="BB12" s="108">
        <v>4851402.8</v>
      </c>
      <c r="BC12" s="108">
        <v>5954165.5999999996</v>
      </c>
      <c r="BD12" s="108">
        <v>1295814.1000000001</v>
      </c>
      <c r="BE12" s="108">
        <v>1534062.4</v>
      </c>
      <c r="BF12" s="108">
        <v>1436848.8</v>
      </c>
      <c r="BG12" s="108">
        <v>1687440.3</v>
      </c>
      <c r="BH12" s="108">
        <v>372670.9</v>
      </c>
      <c r="BI12" s="108">
        <v>814509.7</v>
      </c>
      <c r="BJ12" s="108">
        <v>1295814.1000000001</v>
      </c>
      <c r="BK12" s="108">
        <v>1764967.1</v>
      </c>
      <c r="BL12" s="108">
        <v>2265543.2000000002</v>
      </c>
      <c r="BM12" s="108">
        <v>2829876.5</v>
      </c>
      <c r="BN12" s="108">
        <v>3333657.1</v>
      </c>
      <c r="BO12" s="108">
        <v>3772940.3</v>
      </c>
      <c r="BP12" s="108">
        <v>4266725.3</v>
      </c>
      <c r="BQ12" s="108">
        <v>4740545.5</v>
      </c>
      <c r="BR12" s="108">
        <v>5257864.4000000004</v>
      </c>
      <c r="BS12" s="108">
        <v>5954165.5999999996</v>
      </c>
      <c r="BT12" s="108">
        <v>6336845.5999999996</v>
      </c>
      <c r="BU12" s="108">
        <v>1419806.8</v>
      </c>
      <c r="BV12" s="128">
        <v>1717310.9</v>
      </c>
      <c r="BW12" s="128">
        <v>1431716.8</v>
      </c>
      <c r="BX12" s="128">
        <v>1768011.1</v>
      </c>
      <c r="BY12" s="108">
        <v>419177.6</v>
      </c>
      <c r="BZ12" s="108">
        <v>897255.9</v>
      </c>
      <c r="CA12" s="108">
        <v>1419806.8</v>
      </c>
      <c r="CB12" s="108">
        <v>1975889.6</v>
      </c>
      <c r="CC12" s="108">
        <v>2506896.9</v>
      </c>
      <c r="CD12" s="108">
        <v>3137117.7</v>
      </c>
      <c r="CE12" s="108">
        <v>3639632.8</v>
      </c>
      <c r="CF12" s="108">
        <v>4079616.1</v>
      </c>
      <c r="CG12" s="108">
        <v>4568834.5</v>
      </c>
      <c r="CH12" s="108">
        <v>5075234</v>
      </c>
      <c r="CI12" s="108">
        <v>5591183.2999999998</v>
      </c>
      <c r="CJ12" s="108">
        <v>6336845.5999999996</v>
      </c>
      <c r="CK12" s="108">
        <v>7133432.7000000002</v>
      </c>
      <c r="CL12" s="108">
        <v>1615552.6</v>
      </c>
      <c r="CM12" s="128">
        <v>1873273.4</v>
      </c>
      <c r="CN12" s="128">
        <v>1663028</v>
      </c>
      <c r="CO12" s="128">
        <v>1981578.7</v>
      </c>
      <c r="CP12" s="108">
        <v>483739.1</v>
      </c>
      <c r="CQ12" s="108">
        <v>1069489.6000000001</v>
      </c>
      <c r="CR12" s="108">
        <v>1615552.6</v>
      </c>
      <c r="CS12" s="108">
        <v>2182514.5</v>
      </c>
      <c r="CT12" s="108">
        <v>2841167.1</v>
      </c>
      <c r="CU12" s="108">
        <v>3488826</v>
      </c>
      <c r="CV12" s="108">
        <v>4029682.7</v>
      </c>
      <c r="CW12" s="108">
        <v>4567847.5999999996</v>
      </c>
      <c r="CX12" s="108">
        <v>5151854</v>
      </c>
      <c r="CY12" s="108">
        <v>5719930.9000000004</v>
      </c>
      <c r="CZ12" s="108">
        <v>6363419.2000000002</v>
      </c>
      <c r="DA12" s="108">
        <v>7133432.7000000002</v>
      </c>
      <c r="DB12" s="108">
        <v>7802363.7999999998</v>
      </c>
      <c r="DC12" s="108">
        <v>1848906.1</v>
      </c>
      <c r="DD12" s="108">
        <v>1954000.5</v>
      </c>
      <c r="DE12" s="108">
        <v>1828246.1</v>
      </c>
      <c r="DF12" s="108">
        <v>2171211.1</v>
      </c>
      <c r="DG12" s="108">
        <v>480664.5</v>
      </c>
      <c r="DH12" s="108">
        <v>1222195.3</v>
      </c>
      <c r="DI12" s="108">
        <v>1848906.1</v>
      </c>
      <c r="DJ12" s="108">
        <v>2500557.9</v>
      </c>
      <c r="DK12" s="108">
        <v>3140713.3</v>
      </c>
      <c r="DL12" s="108">
        <v>3802906.6</v>
      </c>
      <c r="DM12" s="108">
        <v>4449094.5</v>
      </c>
      <c r="DN12" s="108">
        <v>5003121.7</v>
      </c>
      <c r="DO12" s="108">
        <v>5631152.7000000002</v>
      </c>
      <c r="DP12" s="108">
        <v>6300645.5</v>
      </c>
      <c r="DQ12" s="108">
        <v>6935470.2000000002</v>
      </c>
      <c r="DR12" s="108">
        <v>7802363.7999999998</v>
      </c>
      <c r="DS12" s="108">
        <v>8551991.8000000007</v>
      </c>
      <c r="DT12" s="108">
        <v>1955564.2</v>
      </c>
      <c r="DU12" s="108">
        <v>2188557.7999999998</v>
      </c>
      <c r="DV12" s="108">
        <v>2029902.6</v>
      </c>
      <c r="DW12" s="108">
        <v>2377967.2000000002</v>
      </c>
      <c r="DX12" s="108">
        <v>524655</v>
      </c>
      <c r="DY12" s="108">
        <v>1241319.3999999999</v>
      </c>
      <c r="DZ12" s="108">
        <v>1955564.2</v>
      </c>
      <c r="EA12" s="108">
        <v>2699610.5</v>
      </c>
      <c r="EB12" s="108">
        <v>3382504.1</v>
      </c>
      <c r="EC12" s="108">
        <v>4144122</v>
      </c>
      <c r="ED12" s="108">
        <v>4831295.8</v>
      </c>
      <c r="EE12" s="108">
        <v>5468814.7999999998</v>
      </c>
      <c r="EF12" s="108">
        <v>6174024.5999999996</v>
      </c>
      <c r="EG12" s="108">
        <v>6857882.5</v>
      </c>
      <c r="EH12" s="108">
        <v>7577971.7000000002</v>
      </c>
      <c r="EI12" s="108">
        <v>8551991.8000000007</v>
      </c>
      <c r="EJ12" s="108">
        <v>9174247.6999999993</v>
      </c>
      <c r="EK12" s="108">
        <v>2132230.9</v>
      </c>
      <c r="EL12" s="108">
        <v>2290773.7000000002</v>
      </c>
      <c r="EM12" s="108">
        <v>2173349</v>
      </c>
      <c r="EN12" s="108">
        <v>2577894.1</v>
      </c>
      <c r="EO12" s="108">
        <v>611089.6</v>
      </c>
      <c r="EP12" s="108">
        <v>1360272.8</v>
      </c>
      <c r="EQ12" s="108">
        <v>2132230.9</v>
      </c>
      <c r="ER12" s="108">
        <v>2857637.9</v>
      </c>
      <c r="ES12" s="108">
        <v>3576396</v>
      </c>
      <c r="ET12" s="108">
        <v>4423004.5999999996</v>
      </c>
      <c r="EU12" s="108">
        <v>5142678</v>
      </c>
      <c r="EV12" s="108">
        <v>5862763.5999999996</v>
      </c>
      <c r="EW12" s="108">
        <v>6596353.5999999996</v>
      </c>
      <c r="EX12" s="108">
        <v>7343415.2000000002</v>
      </c>
      <c r="EY12" s="108">
        <v>8139282.2999999998</v>
      </c>
      <c r="EZ12" s="108">
        <v>9174247.6999999993</v>
      </c>
      <c r="FA12" s="108">
        <v>10005271.1</v>
      </c>
      <c r="FB12" s="108">
        <v>2253103.5</v>
      </c>
      <c r="FC12" s="108">
        <v>2574274.6</v>
      </c>
      <c r="FD12" s="108">
        <v>2365418.2999999998</v>
      </c>
      <c r="FE12" s="108">
        <v>2812474.7</v>
      </c>
      <c r="FF12" s="108">
        <v>636469.80000000005</v>
      </c>
      <c r="FG12" s="108">
        <v>1454789</v>
      </c>
      <c r="FH12" s="108">
        <v>2253103.5</v>
      </c>
      <c r="FI12" s="108">
        <v>3057504.4</v>
      </c>
      <c r="FJ12" s="108">
        <v>3852721.3</v>
      </c>
      <c r="FK12" s="108">
        <v>4827378.0999999996</v>
      </c>
      <c r="FL12" s="108">
        <v>5609909.5999999996</v>
      </c>
      <c r="FM12" s="108">
        <v>6379444.2000000002</v>
      </c>
      <c r="FN12" s="108">
        <v>7192796.4000000004</v>
      </c>
      <c r="FO12" s="108">
        <v>7971309.2000000002</v>
      </c>
      <c r="FP12" s="108">
        <v>8782596.8000000007</v>
      </c>
      <c r="FQ12" s="108">
        <v>10005271.1</v>
      </c>
      <c r="FR12" s="108">
        <v>10623958.9</v>
      </c>
      <c r="FS12" s="108">
        <v>2583217.7000000002</v>
      </c>
      <c r="FT12" s="108">
        <v>2631130.7999999998</v>
      </c>
      <c r="FU12" s="108">
        <v>2473859.7000000002</v>
      </c>
      <c r="FV12" s="108">
        <v>2935750.7</v>
      </c>
      <c r="FW12" s="108">
        <v>735241.7</v>
      </c>
      <c r="FX12" s="108">
        <v>1624985.8</v>
      </c>
      <c r="FY12" s="108">
        <v>2583217.7000000002</v>
      </c>
      <c r="FZ12" s="108">
        <v>3359212.2</v>
      </c>
      <c r="GA12" s="108">
        <v>4203507.2</v>
      </c>
      <c r="GB12" s="108">
        <v>5214348.5</v>
      </c>
      <c r="GC12" s="108">
        <v>6048699.5</v>
      </c>
      <c r="GD12" s="108">
        <v>6839507.2999999998</v>
      </c>
      <c r="GE12" s="108">
        <v>7688208.2000000002</v>
      </c>
      <c r="GF12" s="108">
        <v>8515419.1999999993</v>
      </c>
      <c r="GG12" s="108">
        <v>9365965.4000000004</v>
      </c>
      <c r="GH12" s="108">
        <v>10623958.9</v>
      </c>
      <c r="GJ12" s="85">
        <v>2563117.6</v>
      </c>
      <c r="GK12" s="85">
        <v>2471626.1</v>
      </c>
      <c r="GL12" s="85">
        <v>2404510.4</v>
      </c>
      <c r="GN12" s="85">
        <v>813962.4</v>
      </c>
      <c r="GO12" s="85">
        <v>1718238.4</v>
      </c>
      <c r="GP12" s="85">
        <v>2563117.6</v>
      </c>
      <c r="GQ12" s="85">
        <v>3308421.7</v>
      </c>
      <c r="GR12" s="85">
        <v>4026210.7</v>
      </c>
      <c r="GS12" s="85">
        <v>5034743.7</v>
      </c>
      <c r="GT12" s="85">
        <v>5849225.9000000004</v>
      </c>
      <c r="GU12" s="85">
        <v>6599238.7000000002</v>
      </c>
      <c r="GV12" s="85">
        <v>7439254.0999999996</v>
      </c>
      <c r="GW12" s="85">
        <v>8312778.5999999996</v>
      </c>
      <c r="GX12" s="85">
        <v>9242781.8000000007</v>
      </c>
    </row>
    <row r="13" spans="1:207" s="85" customFormat="1" ht="12" x14ac:dyDescent="0.2">
      <c r="A13" s="99">
        <v>11111100</v>
      </c>
      <c r="B13" s="28" t="s">
        <v>642</v>
      </c>
      <c r="C13" s="76"/>
      <c r="D13" s="108">
        <v>3446906.5</v>
      </c>
      <c r="E13" s="108">
        <v>705649.9</v>
      </c>
      <c r="F13" s="108">
        <v>898705.9</v>
      </c>
      <c r="G13" s="108">
        <v>865732.1</v>
      </c>
      <c r="H13" s="108">
        <v>976818.6</v>
      </c>
      <c r="I13" s="108">
        <v>208820.6</v>
      </c>
      <c r="J13" s="108">
        <v>447405.7</v>
      </c>
      <c r="K13" s="108">
        <v>705649.9</v>
      </c>
      <c r="L13" s="108">
        <v>1015924.4</v>
      </c>
      <c r="M13" s="108">
        <v>1286852.8999999999</v>
      </c>
      <c r="N13" s="108">
        <v>1604355.8</v>
      </c>
      <c r="O13" s="108">
        <v>1932041</v>
      </c>
      <c r="P13" s="108">
        <v>2201928</v>
      </c>
      <c r="Q13" s="108">
        <v>2470087.9</v>
      </c>
      <c r="R13" s="108">
        <v>2748870.6</v>
      </c>
      <c r="S13" s="108">
        <v>3020044.5</v>
      </c>
      <c r="T13" s="108">
        <v>3446906.5</v>
      </c>
      <c r="U13" s="108">
        <v>3782489.3</v>
      </c>
      <c r="V13" s="108">
        <v>842519.5</v>
      </c>
      <c r="W13" s="108">
        <v>948753.3</v>
      </c>
      <c r="X13" s="108">
        <v>903343</v>
      </c>
      <c r="Y13" s="108">
        <v>1087873.5</v>
      </c>
      <c r="Z13" s="108">
        <v>229655.6</v>
      </c>
      <c r="AA13" s="108">
        <v>510081</v>
      </c>
      <c r="AB13" s="108">
        <v>842519.5</v>
      </c>
      <c r="AC13" s="108">
        <v>1142068.2</v>
      </c>
      <c r="AD13" s="108">
        <v>1444588.2</v>
      </c>
      <c r="AE13" s="108">
        <v>1791272.8</v>
      </c>
      <c r="AF13" s="108">
        <v>2095062.8</v>
      </c>
      <c r="AG13" s="108">
        <v>2382251.7000000002</v>
      </c>
      <c r="AH13" s="108">
        <v>2694615.8</v>
      </c>
      <c r="AI13" s="108">
        <v>2990560.9</v>
      </c>
      <c r="AJ13" s="108">
        <v>3314018.2</v>
      </c>
      <c r="AK13" s="108">
        <v>3782489.3</v>
      </c>
      <c r="AL13" s="108">
        <v>4848603</v>
      </c>
      <c r="AM13" s="108">
        <v>924914.3</v>
      </c>
      <c r="AN13" s="108">
        <v>1185847.3999999999</v>
      </c>
      <c r="AO13" s="108">
        <v>1188779.7</v>
      </c>
      <c r="AP13" s="108">
        <v>1549061.6</v>
      </c>
      <c r="AQ13" s="108">
        <v>319895.2</v>
      </c>
      <c r="AR13" s="108">
        <v>574584.9</v>
      </c>
      <c r="AS13" s="108">
        <v>924914.3</v>
      </c>
      <c r="AT13" s="108">
        <v>1285749.7</v>
      </c>
      <c r="AU13" s="108">
        <v>1633021.5</v>
      </c>
      <c r="AV13" s="108">
        <v>2110761.7000000002</v>
      </c>
      <c r="AW13" s="108">
        <v>2514199.7999999998</v>
      </c>
      <c r="AX13" s="108">
        <v>2891696.5</v>
      </c>
      <c r="AY13" s="108">
        <v>3299541.4</v>
      </c>
      <c r="AZ13" s="108">
        <v>3723481.2</v>
      </c>
      <c r="BA13" s="108">
        <v>4176969.8</v>
      </c>
      <c r="BB13" s="108">
        <v>4848603</v>
      </c>
      <c r="BC13" s="108">
        <v>5949037.9000000004</v>
      </c>
      <c r="BD13" s="108">
        <v>1291909.6000000001</v>
      </c>
      <c r="BE13" s="108">
        <v>1533132.4</v>
      </c>
      <c r="BF13" s="108">
        <v>1436688.8</v>
      </c>
      <c r="BG13" s="108">
        <v>1687307.1</v>
      </c>
      <c r="BH13" s="108">
        <v>372348</v>
      </c>
      <c r="BI13" s="108">
        <v>812914</v>
      </c>
      <c r="BJ13" s="108">
        <v>1291909.6000000001</v>
      </c>
      <c r="BK13" s="108">
        <v>1759257.9</v>
      </c>
      <c r="BL13" s="108">
        <v>2260628.5</v>
      </c>
      <c r="BM13" s="108">
        <v>2825042</v>
      </c>
      <c r="BN13" s="108">
        <v>3328951</v>
      </c>
      <c r="BO13" s="108">
        <v>3767963.2</v>
      </c>
      <c r="BP13" s="108">
        <v>4261730.8</v>
      </c>
      <c r="BQ13" s="108">
        <v>4735465.8</v>
      </c>
      <c r="BR13" s="108">
        <v>5252740.3</v>
      </c>
      <c r="BS13" s="108">
        <v>5949037.9000000004</v>
      </c>
      <c r="BT13" s="108">
        <v>6326617.4000000004</v>
      </c>
      <c r="BU13" s="108">
        <v>1419024.5</v>
      </c>
      <c r="BV13" s="128">
        <v>1716564</v>
      </c>
      <c r="BW13" s="128">
        <v>1430850.8</v>
      </c>
      <c r="BX13" s="128">
        <v>1760178.1</v>
      </c>
      <c r="BY13" s="108">
        <v>418989</v>
      </c>
      <c r="BZ13" s="108">
        <v>896865.5</v>
      </c>
      <c r="CA13" s="108">
        <v>1419024.5</v>
      </c>
      <c r="CB13" s="108">
        <v>1972042.5</v>
      </c>
      <c r="CC13" s="108">
        <v>2504702.9</v>
      </c>
      <c r="CD13" s="108">
        <v>3135588.5</v>
      </c>
      <c r="CE13" s="108">
        <v>3637886.5</v>
      </c>
      <c r="CF13" s="108">
        <v>4077758.7</v>
      </c>
      <c r="CG13" s="108">
        <v>4566439.3</v>
      </c>
      <c r="CH13" s="108">
        <v>5065772.2</v>
      </c>
      <c r="CI13" s="108">
        <v>5581770.5999999996</v>
      </c>
      <c r="CJ13" s="108">
        <v>6326617.4000000004</v>
      </c>
      <c r="CK13" s="108">
        <v>7115156.5999999996</v>
      </c>
      <c r="CL13" s="108">
        <v>1612631.4</v>
      </c>
      <c r="CM13" s="128">
        <v>1864857.9</v>
      </c>
      <c r="CN13" s="128">
        <v>1659691.2</v>
      </c>
      <c r="CO13" s="128">
        <v>1977976.1</v>
      </c>
      <c r="CP13" s="108">
        <v>483485.7</v>
      </c>
      <c r="CQ13" s="108">
        <v>1067939.6000000001</v>
      </c>
      <c r="CR13" s="108">
        <v>1612631.4</v>
      </c>
      <c r="CS13" s="108">
        <v>2176595.7999999998</v>
      </c>
      <c r="CT13" s="108">
        <v>2829793.9</v>
      </c>
      <c r="CU13" s="108">
        <v>3477489.3</v>
      </c>
      <c r="CV13" s="108">
        <v>4018264</v>
      </c>
      <c r="CW13" s="108">
        <v>4556341.5999999996</v>
      </c>
      <c r="CX13" s="108">
        <v>5137180.5</v>
      </c>
      <c r="CY13" s="108">
        <v>5703885.5</v>
      </c>
      <c r="CZ13" s="108">
        <v>6347123.7000000002</v>
      </c>
      <c r="DA13" s="108">
        <v>7115156.5999999996</v>
      </c>
      <c r="DB13" s="108">
        <v>7634957.5</v>
      </c>
      <c r="DC13" s="108">
        <v>1682593.1</v>
      </c>
      <c r="DD13" s="108">
        <v>1956839.6</v>
      </c>
      <c r="DE13" s="108">
        <v>1825031.7</v>
      </c>
      <c r="DF13" s="108">
        <v>2170493.1</v>
      </c>
      <c r="DG13" s="108">
        <v>478744.4</v>
      </c>
      <c r="DH13" s="108">
        <v>1061230.8</v>
      </c>
      <c r="DI13" s="108">
        <v>1682593.1</v>
      </c>
      <c r="DJ13" s="108">
        <v>2336987.5</v>
      </c>
      <c r="DK13" s="108">
        <v>2978605.1</v>
      </c>
      <c r="DL13" s="108">
        <v>3639432.7</v>
      </c>
      <c r="DM13" s="108">
        <v>4283026</v>
      </c>
      <c r="DN13" s="108">
        <v>4836254.7</v>
      </c>
      <c r="DO13" s="108">
        <v>5464464.4000000004</v>
      </c>
      <c r="DP13" s="108">
        <v>6133398.9000000004</v>
      </c>
      <c r="DQ13" s="108">
        <v>6768208.2000000002</v>
      </c>
      <c r="DR13" s="108">
        <v>7634957.5</v>
      </c>
      <c r="DS13" s="108">
        <v>8495202.6999999993</v>
      </c>
      <c r="DT13" s="108">
        <v>1941783.8</v>
      </c>
      <c r="DU13" s="108">
        <v>2186347</v>
      </c>
      <c r="DV13" s="108">
        <v>1991053.7</v>
      </c>
      <c r="DW13" s="108">
        <v>2376018.2000000002</v>
      </c>
      <c r="DX13" s="108">
        <v>523569</v>
      </c>
      <c r="DY13" s="108">
        <v>1234969.3999999999</v>
      </c>
      <c r="DZ13" s="108">
        <v>1941783.8</v>
      </c>
      <c r="EA13" s="108">
        <v>2681184.5</v>
      </c>
      <c r="EB13" s="108">
        <v>3365540.2</v>
      </c>
      <c r="EC13" s="108">
        <v>4128130.8</v>
      </c>
      <c r="ED13" s="108">
        <v>4784833.0999999996</v>
      </c>
      <c r="EE13" s="108">
        <v>5416473.5999999996</v>
      </c>
      <c r="EF13" s="108">
        <v>6119184.5</v>
      </c>
      <c r="EG13" s="108">
        <v>6802473.5</v>
      </c>
      <c r="EH13" s="108">
        <v>7521366.2000000002</v>
      </c>
      <c r="EI13" s="108">
        <v>8495202.6999999993</v>
      </c>
      <c r="EJ13" s="108">
        <v>9132781.4000000004</v>
      </c>
      <c r="EK13" s="108">
        <v>2104689.4</v>
      </c>
      <c r="EL13" s="108">
        <v>2290327.9</v>
      </c>
      <c r="EM13" s="108">
        <v>2169472.9</v>
      </c>
      <c r="EN13" s="108">
        <v>2568291.2000000002</v>
      </c>
      <c r="EO13" s="108">
        <v>607567.80000000005</v>
      </c>
      <c r="EP13" s="108">
        <v>1348252</v>
      </c>
      <c r="EQ13" s="108">
        <v>2104689.4</v>
      </c>
      <c r="ER13" s="108">
        <v>2831282.7</v>
      </c>
      <c r="ES13" s="108">
        <v>3553023</v>
      </c>
      <c r="ET13" s="108">
        <v>4395017.3</v>
      </c>
      <c r="EU13" s="108">
        <v>5112463.2</v>
      </c>
      <c r="EV13" s="108">
        <v>5832690.5999999996</v>
      </c>
      <c r="EW13" s="108">
        <v>6564490.2000000002</v>
      </c>
      <c r="EX13" s="108">
        <v>7305819.4000000004</v>
      </c>
      <c r="EY13" s="108">
        <v>8100334.7000000002</v>
      </c>
      <c r="EZ13" s="108">
        <v>9132781.4000000004</v>
      </c>
      <c r="FA13" s="108">
        <v>9937662.5</v>
      </c>
      <c r="FB13" s="108">
        <v>2218595.4</v>
      </c>
      <c r="FC13" s="108">
        <v>2566726.1</v>
      </c>
      <c r="FD13" s="108">
        <v>2346730.4</v>
      </c>
      <c r="FE13" s="108">
        <v>2805610.6</v>
      </c>
      <c r="FF13" s="108">
        <v>634514.1</v>
      </c>
      <c r="FG13" s="108">
        <v>1449432.6</v>
      </c>
      <c r="FH13" s="108">
        <v>2218595.4</v>
      </c>
      <c r="FI13" s="108">
        <v>3021897.8</v>
      </c>
      <c r="FJ13" s="108">
        <v>3820100.7</v>
      </c>
      <c r="FK13" s="108">
        <v>4785321.5</v>
      </c>
      <c r="FL13" s="108">
        <v>5557520.0999999996</v>
      </c>
      <c r="FM13" s="108">
        <v>6323122.2999999998</v>
      </c>
      <c r="FN13" s="108">
        <v>7132051.9000000004</v>
      </c>
      <c r="FO13" s="108">
        <v>7909060.7999999998</v>
      </c>
      <c r="FP13" s="108">
        <v>8718735.9000000004</v>
      </c>
      <c r="FQ13" s="108">
        <v>9937662.5</v>
      </c>
      <c r="FR13" s="108">
        <v>10558004.5</v>
      </c>
      <c r="FS13" s="108">
        <v>2562184.5</v>
      </c>
      <c r="FT13" s="108">
        <v>2616464.2999999998</v>
      </c>
      <c r="FU13" s="108">
        <v>2461563.5</v>
      </c>
      <c r="FV13" s="108">
        <v>2917792.2</v>
      </c>
      <c r="FW13" s="108">
        <v>732906.3</v>
      </c>
      <c r="FX13" s="108">
        <v>1620786.8</v>
      </c>
      <c r="FY13" s="108">
        <v>2562184.5</v>
      </c>
      <c r="FZ13" s="108">
        <v>3333530.7</v>
      </c>
      <c r="GA13" s="108">
        <v>4177484.2</v>
      </c>
      <c r="GB13" s="108">
        <v>5178648.8</v>
      </c>
      <c r="GC13" s="108">
        <v>6010767.2999999998</v>
      </c>
      <c r="GD13" s="108">
        <v>6801711.7000000002</v>
      </c>
      <c r="GE13" s="108">
        <v>7640212.2999999998</v>
      </c>
      <c r="GF13" s="108">
        <v>8460054</v>
      </c>
      <c r="GG13" s="108">
        <v>9309930.5</v>
      </c>
      <c r="GH13" s="108">
        <v>10558004.5</v>
      </c>
      <c r="GJ13" s="85">
        <v>2541686.1</v>
      </c>
      <c r="GK13" s="85">
        <v>2477377.4</v>
      </c>
      <c r="GL13" s="85">
        <v>2386941.9</v>
      </c>
      <c r="GN13" s="85">
        <v>808815.1</v>
      </c>
      <c r="GO13" s="85">
        <v>1705448.1</v>
      </c>
      <c r="GP13" s="85">
        <v>2541686.1</v>
      </c>
      <c r="GQ13" s="85">
        <v>3289868.3</v>
      </c>
      <c r="GR13" s="85">
        <v>4008878.5</v>
      </c>
      <c r="GS13" s="85">
        <v>5019063.5</v>
      </c>
      <c r="GT13" s="85">
        <v>5834771.0999999996</v>
      </c>
      <c r="GU13" s="85">
        <v>6572444.7999999998</v>
      </c>
      <c r="GV13" s="85">
        <v>7406005.4000000004</v>
      </c>
      <c r="GW13" s="85">
        <v>8277463.9000000004</v>
      </c>
      <c r="GX13" s="85">
        <v>9203445.5</v>
      </c>
    </row>
    <row r="14" spans="1:207" s="85" customFormat="1" ht="12" x14ac:dyDescent="0.2">
      <c r="A14" s="99">
        <v>11111200</v>
      </c>
      <c r="B14" s="28" t="s">
        <v>643</v>
      </c>
      <c r="C14" s="76"/>
      <c r="D14" s="108">
        <v>21854</v>
      </c>
      <c r="E14" s="108">
        <v>16622.7</v>
      </c>
      <c r="F14" s="108">
        <v>1475</v>
      </c>
      <c r="G14" s="108">
        <v>2696.9</v>
      </c>
      <c r="H14" s="108">
        <v>1059.4000000000001</v>
      </c>
      <c r="I14" s="108">
        <v>3182.8</v>
      </c>
      <c r="J14" s="108">
        <v>9211.4</v>
      </c>
      <c r="K14" s="108">
        <v>16622.7</v>
      </c>
      <c r="L14" s="108">
        <v>17936.099999999999</v>
      </c>
      <c r="M14" s="108">
        <v>18046.599999999999</v>
      </c>
      <c r="N14" s="108">
        <v>18097.7</v>
      </c>
      <c r="O14" s="108">
        <v>19622.599999999999</v>
      </c>
      <c r="P14" s="108">
        <v>20142.599999999999</v>
      </c>
      <c r="Q14" s="108">
        <v>20794.599999999999</v>
      </c>
      <c r="R14" s="108">
        <v>21240.400000000001</v>
      </c>
      <c r="S14" s="108">
        <v>21437.9</v>
      </c>
      <c r="T14" s="108">
        <v>21854</v>
      </c>
      <c r="U14" s="108">
        <v>6443.2</v>
      </c>
      <c r="V14" s="108">
        <v>2022.2</v>
      </c>
      <c r="W14" s="108">
        <v>2570.6</v>
      </c>
      <c r="X14" s="108">
        <v>862.8</v>
      </c>
      <c r="Y14" s="108">
        <v>987.6</v>
      </c>
      <c r="Z14" s="108">
        <v>252.1</v>
      </c>
      <c r="AA14" s="108">
        <v>896.5</v>
      </c>
      <c r="AB14" s="108">
        <v>2022.2</v>
      </c>
      <c r="AC14" s="108">
        <v>2484.3000000000002</v>
      </c>
      <c r="AD14" s="108">
        <v>4527.1000000000004</v>
      </c>
      <c r="AE14" s="108">
        <v>4592.8</v>
      </c>
      <c r="AF14" s="108">
        <v>5023.1000000000004</v>
      </c>
      <c r="AG14" s="108">
        <v>5195.8999999999996</v>
      </c>
      <c r="AH14" s="108">
        <v>5455.6</v>
      </c>
      <c r="AI14" s="108">
        <v>6472.4</v>
      </c>
      <c r="AJ14" s="108">
        <v>6004.9</v>
      </c>
      <c r="AK14" s="108">
        <v>6443.2</v>
      </c>
      <c r="AL14" s="108">
        <v>2799.8</v>
      </c>
      <c r="AM14" s="108">
        <v>1499.5</v>
      </c>
      <c r="AN14" s="108">
        <v>-1024.9000000000001</v>
      </c>
      <c r="AO14" s="108">
        <v>1638.3</v>
      </c>
      <c r="AP14" s="108">
        <v>686.9</v>
      </c>
      <c r="AQ14" s="108">
        <v>-173</v>
      </c>
      <c r="AR14" s="108">
        <v>338.3</v>
      </c>
      <c r="AS14" s="108">
        <v>1499.5</v>
      </c>
      <c r="AT14" s="108">
        <v>1560.9</v>
      </c>
      <c r="AU14" s="108">
        <v>594.29999999999995</v>
      </c>
      <c r="AV14" s="108">
        <v>474.6</v>
      </c>
      <c r="AW14" s="108">
        <v>1438.9</v>
      </c>
      <c r="AX14" s="108">
        <v>2098.8000000000002</v>
      </c>
      <c r="AY14" s="108">
        <v>2112.9</v>
      </c>
      <c r="AZ14" s="108">
        <v>2317.1</v>
      </c>
      <c r="BA14" s="108">
        <v>2587</v>
      </c>
      <c r="BB14" s="108">
        <v>2799.8</v>
      </c>
      <c r="BC14" s="108">
        <v>5127.7</v>
      </c>
      <c r="BD14" s="108">
        <v>3904.5</v>
      </c>
      <c r="BE14" s="108">
        <v>930</v>
      </c>
      <c r="BF14" s="108">
        <v>160</v>
      </c>
      <c r="BG14" s="108">
        <v>133.19999999999999</v>
      </c>
      <c r="BH14" s="108">
        <v>322.89999999999998</v>
      </c>
      <c r="BI14" s="108">
        <v>1595.7</v>
      </c>
      <c r="BJ14" s="108">
        <v>3904.5</v>
      </c>
      <c r="BK14" s="108">
        <v>5709.2</v>
      </c>
      <c r="BL14" s="108">
        <v>4914.7</v>
      </c>
      <c r="BM14" s="108">
        <v>4834.5</v>
      </c>
      <c r="BN14" s="108">
        <v>4706.1000000000004</v>
      </c>
      <c r="BO14" s="108">
        <v>4977.1000000000004</v>
      </c>
      <c r="BP14" s="108">
        <v>4994.5</v>
      </c>
      <c r="BQ14" s="108">
        <v>5079.7</v>
      </c>
      <c r="BR14" s="108">
        <v>5124.1000000000004</v>
      </c>
      <c r="BS14" s="108">
        <v>5127.7</v>
      </c>
      <c r="BT14" s="108">
        <v>10228.200000000001</v>
      </c>
      <c r="BU14" s="108">
        <v>782.3</v>
      </c>
      <c r="BV14" s="128">
        <v>746.9</v>
      </c>
      <c r="BW14" s="128">
        <v>866</v>
      </c>
      <c r="BX14" s="128">
        <v>7833</v>
      </c>
      <c r="BY14" s="108">
        <v>188.6</v>
      </c>
      <c r="BZ14" s="108">
        <v>390.4</v>
      </c>
      <c r="CA14" s="108">
        <v>782.3</v>
      </c>
      <c r="CB14" s="108">
        <v>3847.1</v>
      </c>
      <c r="CC14" s="108">
        <v>2194</v>
      </c>
      <c r="CD14" s="108">
        <v>1529.2</v>
      </c>
      <c r="CE14" s="108">
        <v>1746.3</v>
      </c>
      <c r="CF14" s="108">
        <v>1857.4</v>
      </c>
      <c r="CG14" s="108">
        <v>2395.1999999999998</v>
      </c>
      <c r="CH14" s="108">
        <v>9461.7999999999993</v>
      </c>
      <c r="CI14" s="108">
        <v>9412.7000000000007</v>
      </c>
      <c r="CJ14" s="108">
        <v>10228.200000000001</v>
      </c>
      <c r="CK14" s="108">
        <v>18276.099999999999</v>
      </c>
      <c r="CL14" s="108">
        <v>2921.2</v>
      </c>
      <c r="CM14" s="128">
        <v>8415.5</v>
      </c>
      <c r="CN14" s="128">
        <v>3336.8</v>
      </c>
      <c r="CO14" s="128">
        <v>3602.6</v>
      </c>
      <c r="CP14" s="108">
        <v>253.4</v>
      </c>
      <c r="CQ14" s="108">
        <v>1550</v>
      </c>
      <c r="CR14" s="108">
        <v>2921.2</v>
      </c>
      <c r="CS14" s="108">
        <v>5918.7</v>
      </c>
      <c r="CT14" s="108">
        <v>11373.2</v>
      </c>
      <c r="CU14" s="108">
        <v>11336.7</v>
      </c>
      <c r="CV14" s="108">
        <v>11418.7</v>
      </c>
      <c r="CW14" s="108">
        <v>11506</v>
      </c>
      <c r="CX14" s="108">
        <v>14673.5</v>
      </c>
      <c r="CY14" s="108">
        <v>16045.4</v>
      </c>
      <c r="CZ14" s="108">
        <v>16295.5</v>
      </c>
      <c r="DA14" s="108">
        <v>18276.099999999999</v>
      </c>
      <c r="DB14" s="108">
        <v>167406.29999999999</v>
      </c>
      <c r="DC14" s="108">
        <v>166313</v>
      </c>
      <c r="DD14" s="108">
        <v>-2839.1</v>
      </c>
      <c r="DE14" s="108">
        <v>3214.4</v>
      </c>
      <c r="DF14" s="108">
        <v>718</v>
      </c>
      <c r="DG14" s="108">
        <v>1920.1</v>
      </c>
      <c r="DH14" s="108">
        <v>160964.5</v>
      </c>
      <c r="DI14" s="108">
        <v>166313</v>
      </c>
      <c r="DJ14" s="108">
        <v>163570.4</v>
      </c>
      <c r="DK14" s="108">
        <v>162108.20000000001</v>
      </c>
      <c r="DL14" s="108">
        <v>163473.9</v>
      </c>
      <c r="DM14" s="108">
        <v>166068.5</v>
      </c>
      <c r="DN14" s="108">
        <v>166867</v>
      </c>
      <c r="DO14" s="108">
        <v>166688.29999999999</v>
      </c>
      <c r="DP14" s="108">
        <v>167246.6</v>
      </c>
      <c r="DQ14" s="108">
        <v>167262</v>
      </c>
      <c r="DR14" s="108">
        <v>167406.29999999999</v>
      </c>
      <c r="DS14" s="108">
        <v>56789.1</v>
      </c>
      <c r="DT14" s="108">
        <v>13780.4</v>
      </c>
      <c r="DU14" s="108">
        <v>2210.8000000000002</v>
      </c>
      <c r="DV14" s="108">
        <v>38848.9</v>
      </c>
      <c r="DW14" s="108">
        <v>1949</v>
      </c>
      <c r="DX14" s="108">
        <v>1086</v>
      </c>
      <c r="DY14" s="108">
        <v>6350</v>
      </c>
      <c r="DZ14" s="108">
        <v>13780.4</v>
      </c>
      <c r="EA14" s="108">
        <v>18426</v>
      </c>
      <c r="EB14" s="108">
        <v>16963.900000000001</v>
      </c>
      <c r="EC14" s="108">
        <v>15991.2</v>
      </c>
      <c r="ED14" s="108">
        <v>46462.7</v>
      </c>
      <c r="EE14" s="108">
        <v>52341.2</v>
      </c>
      <c r="EF14" s="108">
        <v>54840.1</v>
      </c>
      <c r="EG14" s="108">
        <v>55409</v>
      </c>
      <c r="EH14" s="108">
        <v>56605.5</v>
      </c>
      <c r="EI14" s="108">
        <v>56789.1</v>
      </c>
      <c r="EJ14" s="108">
        <v>41466.300000000003</v>
      </c>
      <c r="EK14" s="108">
        <v>27541.5</v>
      </c>
      <c r="EL14" s="108">
        <v>445.8</v>
      </c>
      <c r="EM14" s="108">
        <v>3876.1</v>
      </c>
      <c r="EN14" s="108">
        <v>9602.9</v>
      </c>
      <c r="EO14" s="108">
        <v>3521.8</v>
      </c>
      <c r="EP14" s="108">
        <v>12020.8</v>
      </c>
      <c r="EQ14" s="108">
        <v>27541.5</v>
      </c>
      <c r="ER14" s="108">
        <v>26355.200000000001</v>
      </c>
      <c r="ES14" s="108">
        <v>23373</v>
      </c>
      <c r="ET14" s="108">
        <v>27987.3</v>
      </c>
      <c r="EU14" s="108">
        <v>30214.799999999999</v>
      </c>
      <c r="EV14" s="108">
        <v>30073</v>
      </c>
      <c r="EW14" s="108">
        <v>31863.4</v>
      </c>
      <c r="EX14" s="108">
        <v>37595.800000000003</v>
      </c>
      <c r="EY14" s="108">
        <v>38947.599999999999</v>
      </c>
      <c r="EZ14" s="108">
        <v>41466.300000000003</v>
      </c>
      <c r="FA14" s="108">
        <v>67608.600000000006</v>
      </c>
      <c r="FB14" s="108">
        <v>34508.1</v>
      </c>
      <c r="FC14" s="108">
        <v>7548.5</v>
      </c>
      <c r="FD14" s="108">
        <v>18687.900000000001</v>
      </c>
      <c r="FE14" s="108">
        <v>6864.1</v>
      </c>
      <c r="FF14" s="108">
        <v>1955.7</v>
      </c>
      <c r="FG14" s="108">
        <v>5356.4</v>
      </c>
      <c r="FH14" s="108">
        <v>34508.1</v>
      </c>
      <c r="FI14" s="108">
        <v>35606.6</v>
      </c>
      <c r="FJ14" s="108">
        <v>32620.6</v>
      </c>
      <c r="FK14" s="108">
        <v>42056.6</v>
      </c>
      <c r="FL14" s="108">
        <v>52389.5</v>
      </c>
      <c r="FM14" s="108">
        <v>56321.9</v>
      </c>
      <c r="FN14" s="108">
        <v>60744.5</v>
      </c>
      <c r="FO14" s="108">
        <v>62248.4</v>
      </c>
      <c r="FP14" s="108">
        <v>63860.9</v>
      </c>
      <c r="FQ14" s="108">
        <v>67608.600000000006</v>
      </c>
      <c r="FR14" s="108">
        <v>65954.399999999994</v>
      </c>
      <c r="FS14" s="108">
        <v>21033.200000000001</v>
      </c>
      <c r="FT14" s="108">
        <v>14666.5</v>
      </c>
      <c r="FU14" s="108">
        <v>12296.2</v>
      </c>
      <c r="FV14" s="108">
        <v>17958.5</v>
      </c>
      <c r="FW14" s="108">
        <v>2335.4</v>
      </c>
      <c r="FX14" s="108">
        <v>4199</v>
      </c>
      <c r="FY14" s="108">
        <v>21033.200000000001</v>
      </c>
      <c r="FZ14" s="108">
        <v>25681.5</v>
      </c>
      <c r="GA14" s="108">
        <v>26023</v>
      </c>
      <c r="GB14" s="108">
        <v>35699.699999999997</v>
      </c>
      <c r="GC14" s="108">
        <v>37932.199999999997</v>
      </c>
      <c r="GD14" s="108">
        <v>37795.599999999999</v>
      </c>
      <c r="GE14" s="108">
        <v>47995.9</v>
      </c>
      <c r="GF14" s="108">
        <v>55365.2</v>
      </c>
      <c r="GG14" s="108">
        <v>56034.9</v>
      </c>
      <c r="GH14" s="108">
        <v>65954.399999999994</v>
      </c>
      <c r="GJ14" s="85">
        <v>21431.5</v>
      </c>
      <c r="GK14" s="85">
        <v>-5751.3</v>
      </c>
      <c r="GL14" s="85">
        <v>17568.5</v>
      </c>
      <c r="GN14" s="85">
        <v>5147.3</v>
      </c>
      <c r="GO14" s="85">
        <v>12790.3</v>
      </c>
      <c r="GP14" s="85">
        <v>21431.5</v>
      </c>
      <c r="GQ14" s="85">
        <v>18553.400000000001</v>
      </c>
      <c r="GR14" s="85">
        <v>17332.2</v>
      </c>
      <c r="GS14" s="85">
        <v>15680.2</v>
      </c>
      <c r="GT14" s="85">
        <v>14454.8</v>
      </c>
      <c r="GU14" s="85">
        <v>26793.9</v>
      </c>
      <c r="GV14" s="85">
        <v>33248.699999999997</v>
      </c>
      <c r="GW14" s="85">
        <v>35314.699999999997</v>
      </c>
      <c r="GX14" s="85">
        <v>39336.300000000003</v>
      </c>
    </row>
    <row r="15" spans="1:207" s="85" customFormat="1" ht="24" x14ac:dyDescent="0.2">
      <c r="A15" s="99">
        <v>11112</v>
      </c>
      <c r="B15" s="28" t="s">
        <v>644</v>
      </c>
      <c r="C15" s="76"/>
      <c r="D15" s="108">
        <v>452697.4</v>
      </c>
      <c r="E15" s="108">
        <v>153312.6</v>
      </c>
      <c r="F15" s="108">
        <v>121035.9</v>
      </c>
      <c r="G15" s="108">
        <v>71477.100000000006</v>
      </c>
      <c r="H15" s="108">
        <v>106871.8</v>
      </c>
      <c r="I15" s="108">
        <v>34860.400000000001</v>
      </c>
      <c r="J15" s="108">
        <v>55249.9</v>
      </c>
      <c r="K15" s="108">
        <v>153312.6</v>
      </c>
      <c r="L15" s="108">
        <v>189476.2</v>
      </c>
      <c r="M15" s="108">
        <v>242379.4</v>
      </c>
      <c r="N15" s="108">
        <v>274348.5</v>
      </c>
      <c r="O15" s="108">
        <v>305121</v>
      </c>
      <c r="P15" s="108">
        <v>328067.20000000001</v>
      </c>
      <c r="Q15" s="108">
        <v>345825.6</v>
      </c>
      <c r="R15" s="108">
        <v>368859.7</v>
      </c>
      <c r="S15" s="108">
        <v>405278.8</v>
      </c>
      <c r="T15" s="108">
        <v>452697.4</v>
      </c>
      <c r="U15" s="108">
        <v>618093.30000000005</v>
      </c>
      <c r="V15" s="108">
        <v>111021.9</v>
      </c>
      <c r="W15" s="108">
        <v>244721</v>
      </c>
      <c r="X15" s="108">
        <v>144774.29999999999</v>
      </c>
      <c r="Y15" s="108">
        <v>117576.1</v>
      </c>
      <c r="Z15" s="108">
        <v>30293.5</v>
      </c>
      <c r="AA15" s="108">
        <v>84437.7</v>
      </c>
      <c r="AB15" s="108">
        <v>111021.9</v>
      </c>
      <c r="AC15" s="108">
        <v>143492.6</v>
      </c>
      <c r="AD15" s="108">
        <v>255248.9</v>
      </c>
      <c r="AE15" s="108">
        <v>355742.9</v>
      </c>
      <c r="AF15" s="108">
        <v>412967.3</v>
      </c>
      <c r="AG15" s="108">
        <v>455258.5</v>
      </c>
      <c r="AH15" s="108">
        <v>500517.2</v>
      </c>
      <c r="AI15" s="108">
        <v>540553.5</v>
      </c>
      <c r="AJ15" s="108">
        <v>567758.6</v>
      </c>
      <c r="AK15" s="108">
        <v>618093.30000000005</v>
      </c>
      <c r="AL15" s="108">
        <v>706669.5</v>
      </c>
      <c r="AM15" s="108">
        <v>137310</v>
      </c>
      <c r="AN15" s="108">
        <v>102948</v>
      </c>
      <c r="AO15" s="108">
        <v>212873.3</v>
      </c>
      <c r="AP15" s="108">
        <v>253538.2</v>
      </c>
      <c r="AQ15" s="108">
        <v>55032</v>
      </c>
      <c r="AR15" s="108">
        <v>80409.600000000006</v>
      </c>
      <c r="AS15" s="108">
        <v>137310</v>
      </c>
      <c r="AT15" s="108">
        <v>171990.9</v>
      </c>
      <c r="AU15" s="108">
        <v>207372.6</v>
      </c>
      <c r="AV15" s="108">
        <v>240258</v>
      </c>
      <c r="AW15" s="108">
        <v>296358.09999999998</v>
      </c>
      <c r="AX15" s="108">
        <v>328988.59999999998</v>
      </c>
      <c r="AY15" s="108">
        <v>453131.3</v>
      </c>
      <c r="AZ15" s="108">
        <v>506626.9</v>
      </c>
      <c r="BA15" s="108">
        <v>550995.9</v>
      </c>
      <c r="BB15" s="108">
        <v>706669.5</v>
      </c>
      <c r="BC15" s="108">
        <v>1179964.3</v>
      </c>
      <c r="BD15" s="108">
        <v>149821</v>
      </c>
      <c r="BE15" s="108">
        <v>212840.3</v>
      </c>
      <c r="BF15" s="108">
        <v>539019.9</v>
      </c>
      <c r="BG15" s="108">
        <v>278283.09999999998</v>
      </c>
      <c r="BH15" s="108">
        <v>59191</v>
      </c>
      <c r="BI15" s="108">
        <v>76749.8</v>
      </c>
      <c r="BJ15" s="108">
        <v>149821</v>
      </c>
      <c r="BK15" s="108">
        <v>197319</v>
      </c>
      <c r="BL15" s="108">
        <v>291570.8</v>
      </c>
      <c r="BM15" s="108">
        <v>362661.3</v>
      </c>
      <c r="BN15" s="108">
        <v>427473.9</v>
      </c>
      <c r="BO15" s="108">
        <v>564238.69999999995</v>
      </c>
      <c r="BP15" s="108">
        <v>901681.2</v>
      </c>
      <c r="BQ15" s="108">
        <v>987318.4</v>
      </c>
      <c r="BR15" s="108">
        <v>1095235.1000000001</v>
      </c>
      <c r="BS15" s="108">
        <v>1179964.3</v>
      </c>
      <c r="BT15" s="108">
        <v>1207911.3</v>
      </c>
      <c r="BU15" s="108">
        <v>184851.20000000001</v>
      </c>
      <c r="BV15" s="128">
        <v>248152.5</v>
      </c>
      <c r="BW15" s="128">
        <v>439514.1</v>
      </c>
      <c r="BX15" s="128">
        <v>335393.5</v>
      </c>
      <c r="BY15" s="108">
        <v>84686.6</v>
      </c>
      <c r="BZ15" s="108">
        <v>126966.39999999999</v>
      </c>
      <c r="CA15" s="108">
        <v>184851.20000000001</v>
      </c>
      <c r="CB15" s="108">
        <v>287653.40000000002</v>
      </c>
      <c r="CC15" s="108">
        <v>361342.7</v>
      </c>
      <c r="CD15" s="108">
        <v>433003.7</v>
      </c>
      <c r="CE15" s="108">
        <v>562093.4</v>
      </c>
      <c r="CF15" s="108">
        <v>692518.8</v>
      </c>
      <c r="CG15" s="108">
        <v>872517.8</v>
      </c>
      <c r="CH15" s="108">
        <v>963554.2</v>
      </c>
      <c r="CI15" s="108">
        <v>1072542.3</v>
      </c>
      <c r="CJ15" s="108">
        <v>1207911.3</v>
      </c>
      <c r="CK15" s="108">
        <v>1408214.1</v>
      </c>
      <c r="CL15" s="108">
        <v>360652.2</v>
      </c>
      <c r="CM15" s="128">
        <v>353606.6</v>
      </c>
      <c r="CN15" s="128">
        <v>356863.6</v>
      </c>
      <c r="CO15" s="128">
        <v>337091.7</v>
      </c>
      <c r="CP15" s="108">
        <v>105885.7</v>
      </c>
      <c r="CQ15" s="108">
        <v>253658.7</v>
      </c>
      <c r="CR15" s="108">
        <v>360652.2</v>
      </c>
      <c r="CS15" s="108">
        <v>481738.5</v>
      </c>
      <c r="CT15" s="108">
        <v>567133.30000000005</v>
      </c>
      <c r="CU15" s="108">
        <v>714258.8</v>
      </c>
      <c r="CV15" s="108">
        <v>830704.1</v>
      </c>
      <c r="CW15" s="108">
        <v>918411.2</v>
      </c>
      <c r="CX15" s="108">
        <v>1071122.3999999999</v>
      </c>
      <c r="CY15" s="108">
        <v>1141935.8999999999</v>
      </c>
      <c r="CZ15" s="108">
        <v>1268638.1000000001</v>
      </c>
      <c r="DA15" s="108">
        <v>1408214.1</v>
      </c>
      <c r="DB15" s="108">
        <v>1711806.7</v>
      </c>
      <c r="DC15" s="108">
        <v>259723.4</v>
      </c>
      <c r="DD15" s="108">
        <v>285942.90000000002</v>
      </c>
      <c r="DE15" s="108">
        <v>872445.4</v>
      </c>
      <c r="DF15" s="108">
        <v>293695</v>
      </c>
      <c r="DG15" s="108">
        <v>81331.100000000006</v>
      </c>
      <c r="DH15" s="108">
        <v>140428.4</v>
      </c>
      <c r="DI15" s="108">
        <v>259723.4</v>
      </c>
      <c r="DJ15" s="108">
        <v>366693.6</v>
      </c>
      <c r="DK15" s="108">
        <v>453229.9</v>
      </c>
      <c r="DL15" s="108">
        <v>545666.30000000005</v>
      </c>
      <c r="DM15" s="108">
        <v>1029752.9</v>
      </c>
      <c r="DN15" s="108">
        <v>1280053.5</v>
      </c>
      <c r="DO15" s="108">
        <v>1418111.7</v>
      </c>
      <c r="DP15" s="108">
        <v>1513161.4</v>
      </c>
      <c r="DQ15" s="108">
        <v>1585553.8</v>
      </c>
      <c r="DR15" s="108">
        <v>1711806.7</v>
      </c>
      <c r="DS15" s="108">
        <v>2042493.4</v>
      </c>
      <c r="DT15" s="108">
        <v>281014.8</v>
      </c>
      <c r="DU15" s="108">
        <v>324560.7</v>
      </c>
      <c r="DV15" s="108">
        <v>532935.1</v>
      </c>
      <c r="DW15" s="108">
        <v>903982.8</v>
      </c>
      <c r="DX15" s="108">
        <v>111017.7</v>
      </c>
      <c r="DY15" s="108">
        <v>177010.6</v>
      </c>
      <c r="DZ15" s="108">
        <v>281014.8</v>
      </c>
      <c r="EA15" s="108">
        <v>407416.8</v>
      </c>
      <c r="EB15" s="108">
        <v>530087.6</v>
      </c>
      <c r="EC15" s="108">
        <v>605575.5</v>
      </c>
      <c r="ED15" s="108">
        <v>849795.3</v>
      </c>
      <c r="EE15" s="108">
        <v>955806.6</v>
      </c>
      <c r="EF15" s="108">
        <v>1138510.6000000001</v>
      </c>
      <c r="EG15" s="108">
        <v>1442826.9</v>
      </c>
      <c r="EH15" s="108">
        <v>1522092.7</v>
      </c>
      <c r="EI15" s="108">
        <v>2042493.4</v>
      </c>
      <c r="EJ15" s="108">
        <v>1935692.3</v>
      </c>
      <c r="EK15" s="108">
        <v>342714.9</v>
      </c>
      <c r="EL15" s="108">
        <v>313722.2</v>
      </c>
      <c r="EM15" s="108">
        <v>440010.1</v>
      </c>
      <c r="EN15" s="108">
        <v>839245.1</v>
      </c>
      <c r="EO15" s="108">
        <v>154954</v>
      </c>
      <c r="EP15" s="108">
        <v>269498.8</v>
      </c>
      <c r="EQ15" s="108">
        <v>342714.9</v>
      </c>
      <c r="ER15" s="108">
        <v>435976.2</v>
      </c>
      <c r="ES15" s="108">
        <v>492122.3</v>
      </c>
      <c r="ET15" s="108">
        <v>656437.1</v>
      </c>
      <c r="EU15" s="108">
        <v>834737.3</v>
      </c>
      <c r="EV15" s="108">
        <v>922464.3</v>
      </c>
      <c r="EW15" s="108">
        <v>1096447.2</v>
      </c>
      <c r="EX15" s="108">
        <v>1229811.2</v>
      </c>
      <c r="EY15" s="108">
        <v>1351505.7</v>
      </c>
      <c r="EZ15" s="108">
        <v>1935692.3</v>
      </c>
      <c r="FA15" s="108">
        <v>1468559.5</v>
      </c>
      <c r="FB15" s="108">
        <v>384978.1</v>
      </c>
      <c r="FC15" s="108">
        <v>316554</v>
      </c>
      <c r="FD15" s="108">
        <v>449865</v>
      </c>
      <c r="FE15" s="108">
        <v>317162.40000000002</v>
      </c>
      <c r="FF15" s="108">
        <v>169599.1</v>
      </c>
      <c r="FG15" s="108">
        <v>312399</v>
      </c>
      <c r="FH15" s="108">
        <v>384978.1</v>
      </c>
      <c r="FI15" s="108">
        <v>538835.5</v>
      </c>
      <c r="FJ15" s="108">
        <v>603358.69999999995</v>
      </c>
      <c r="FK15" s="108">
        <v>701532.1</v>
      </c>
      <c r="FL15" s="108">
        <v>791589.8</v>
      </c>
      <c r="FM15" s="108">
        <v>1064286.8</v>
      </c>
      <c r="FN15" s="108">
        <v>1151397.1000000001</v>
      </c>
      <c r="FO15" s="108">
        <v>1277824.8999999999</v>
      </c>
      <c r="FP15" s="108">
        <v>1369863.1</v>
      </c>
      <c r="FQ15" s="108">
        <v>1468559.5</v>
      </c>
      <c r="FR15" s="108">
        <v>2237772.1</v>
      </c>
      <c r="FS15" s="108">
        <v>723991.2</v>
      </c>
      <c r="FT15" s="108">
        <v>441854.5</v>
      </c>
      <c r="FU15" s="108">
        <v>500032.1</v>
      </c>
      <c r="FV15" s="108">
        <v>571894.30000000005</v>
      </c>
      <c r="FW15" s="108">
        <v>176032.4</v>
      </c>
      <c r="FX15" s="108">
        <v>644993.4</v>
      </c>
      <c r="FY15" s="108">
        <v>723991.2</v>
      </c>
      <c r="FZ15" s="108">
        <v>885572.5</v>
      </c>
      <c r="GA15" s="108">
        <v>983359.8</v>
      </c>
      <c r="GB15" s="108">
        <v>1165845.7</v>
      </c>
      <c r="GC15" s="108">
        <v>1356543.5</v>
      </c>
      <c r="GD15" s="108">
        <v>1499487.8</v>
      </c>
      <c r="GE15" s="108">
        <v>1665877.8</v>
      </c>
      <c r="GF15" s="108">
        <v>2001239.1</v>
      </c>
      <c r="GG15" s="108">
        <v>2103987.7000000002</v>
      </c>
      <c r="GH15" s="108">
        <v>2237772.1</v>
      </c>
      <c r="GJ15" s="85">
        <v>283671.40000000002</v>
      </c>
      <c r="GK15" s="85">
        <v>236667</v>
      </c>
      <c r="GL15" s="85">
        <v>587685.19999999995</v>
      </c>
      <c r="GN15" s="85">
        <v>106824.5</v>
      </c>
      <c r="GO15" s="85">
        <v>242071.4</v>
      </c>
      <c r="GP15" s="85">
        <v>283671.40000000002</v>
      </c>
      <c r="GQ15" s="85">
        <v>343908</v>
      </c>
      <c r="GR15" s="85">
        <v>436592.2</v>
      </c>
      <c r="GS15" s="85">
        <v>520338.4</v>
      </c>
      <c r="GT15" s="85">
        <v>853573</v>
      </c>
      <c r="GU15" s="85">
        <v>980758.4</v>
      </c>
      <c r="GV15" s="85">
        <v>1108023.6000000001</v>
      </c>
      <c r="GW15" s="85">
        <v>1195266.3</v>
      </c>
      <c r="GX15" s="85">
        <v>1356580.7</v>
      </c>
    </row>
    <row r="16" spans="1:207" s="85" customFormat="1" ht="24" x14ac:dyDescent="0.2">
      <c r="A16" s="99">
        <v>11112100</v>
      </c>
      <c r="B16" s="28" t="s">
        <v>644</v>
      </c>
      <c r="C16" s="76"/>
      <c r="D16" s="108">
        <v>452697.4</v>
      </c>
      <c r="E16" s="108">
        <v>153312.6</v>
      </c>
      <c r="F16" s="108">
        <v>121035.9</v>
      </c>
      <c r="G16" s="108">
        <v>71477.100000000006</v>
      </c>
      <c r="H16" s="108">
        <v>106871.8</v>
      </c>
      <c r="I16" s="108">
        <v>34860.400000000001</v>
      </c>
      <c r="J16" s="108">
        <v>55249.9</v>
      </c>
      <c r="K16" s="108">
        <v>153312.6</v>
      </c>
      <c r="L16" s="108">
        <v>189476.2</v>
      </c>
      <c r="M16" s="108">
        <v>242379.4</v>
      </c>
      <c r="N16" s="108">
        <v>274348.5</v>
      </c>
      <c r="O16" s="108">
        <v>305121</v>
      </c>
      <c r="P16" s="108">
        <v>328067.20000000001</v>
      </c>
      <c r="Q16" s="108">
        <v>345825.6</v>
      </c>
      <c r="R16" s="108">
        <v>368859.7</v>
      </c>
      <c r="S16" s="108">
        <v>405278.8</v>
      </c>
      <c r="T16" s="108">
        <v>452697.4</v>
      </c>
      <c r="U16" s="108">
        <v>618093.30000000005</v>
      </c>
      <c r="V16" s="108">
        <v>111021.9</v>
      </c>
      <c r="W16" s="108">
        <v>244721</v>
      </c>
      <c r="X16" s="108">
        <v>144774.29999999999</v>
      </c>
      <c r="Y16" s="108">
        <v>117576.1</v>
      </c>
      <c r="Z16" s="108">
        <v>30293.5</v>
      </c>
      <c r="AA16" s="108">
        <v>84437.7</v>
      </c>
      <c r="AB16" s="108">
        <v>111021.9</v>
      </c>
      <c r="AC16" s="108">
        <v>143492.6</v>
      </c>
      <c r="AD16" s="108">
        <v>255248.9</v>
      </c>
      <c r="AE16" s="108">
        <v>355742.9</v>
      </c>
      <c r="AF16" s="108">
        <v>412967.3</v>
      </c>
      <c r="AG16" s="108">
        <v>455258.5</v>
      </c>
      <c r="AH16" s="108">
        <v>500517.2</v>
      </c>
      <c r="AI16" s="108">
        <v>540553.5</v>
      </c>
      <c r="AJ16" s="108">
        <v>567758.6</v>
      </c>
      <c r="AK16" s="108">
        <v>618093.30000000005</v>
      </c>
      <c r="AL16" s="108">
        <v>706669.5</v>
      </c>
      <c r="AM16" s="108">
        <v>137310</v>
      </c>
      <c r="AN16" s="108">
        <v>102948</v>
      </c>
      <c r="AO16" s="108">
        <v>212873.3</v>
      </c>
      <c r="AP16" s="108">
        <v>253538.2</v>
      </c>
      <c r="AQ16" s="108">
        <v>55032</v>
      </c>
      <c r="AR16" s="108">
        <v>80409.600000000006</v>
      </c>
      <c r="AS16" s="108">
        <v>137310</v>
      </c>
      <c r="AT16" s="108">
        <v>171990.9</v>
      </c>
      <c r="AU16" s="108">
        <v>207372.6</v>
      </c>
      <c r="AV16" s="108">
        <v>240258</v>
      </c>
      <c r="AW16" s="108">
        <v>296358.09999999998</v>
      </c>
      <c r="AX16" s="108">
        <v>328988.59999999998</v>
      </c>
      <c r="AY16" s="108">
        <v>453131.3</v>
      </c>
      <c r="AZ16" s="108">
        <v>506626.9</v>
      </c>
      <c r="BA16" s="108">
        <v>550995.9</v>
      </c>
      <c r="BB16" s="108">
        <v>706669.5</v>
      </c>
      <c r="BC16" s="108">
        <v>1179964.3</v>
      </c>
      <c r="BD16" s="108">
        <v>149821</v>
      </c>
      <c r="BE16" s="108">
        <v>212840.3</v>
      </c>
      <c r="BF16" s="108">
        <v>539019.9</v>
      </c>
      <c r="BG16" s="108">
        <v>278283.09999999998</v>
      </c>
      <c r="BH16" s="108">
        <v>59191</v>
      </c>
      <c r="BI16" s="108">
        <v>76749.8</v>
      </c>
      <c r="BJ16" s="108">
        <v>149821</v>
      </c>
      <c r="BK16" s="108">
        <v>197319</v>
      </c>
      <c r="BL16" s="108">
        <v>291570.8</v>
      </c>
      <c r="BM16" s="108">
        <v>362661.3</v>
      </c>
      <c r="BN16" s="108">
        <v>427473.9</v>
      </c>
      <c r="BO16" s="108">
        <v>564238.69999999995</v>
      </c>
      <c r="BP16" s="108">
        <v>901681.2</v>
      </c>
      <c r="BQ16" s="108">
        <v>987318.4</v>
      </c>
      <c r="BR16" s="108">
        <v>1095235.1000000001</v>
      </c>
      <c r="BS16" s="108">
        <v>1179964.3</v>
      </c>
      <c r="BT16" s="108">
        <v>1207911.3</v>
      </c>
      <c r="BU16" s="108">
        <v>184851.20000000001</v>
      </c>
      <c r="BV16" s="128">
        <v>248152.5</v>
      </c>
      <c r="BW16" s="128">
        <v>439514.1</v>
      </c>
      <c r="BX16" s="128">
        <v>335393.5</v>
      </c>
      <c r="BY16" s="108">
        <v>84686.6</v>
      </c>
      <c r="BZ16" s="108">
        <v>126966.39999999999</v>
      </c>
      <c r="CA16" s="108">
        <v>184851.20000000001</v>
      </c>
      <c r="CB16" s="108">
        <v>287653.40000000002</v>
      </c>
      <c r="CC16" s="108">
        <v>361342.7</v>
      </c>
      <c r="CD16" s="108">
        <v>433003.7</v>
      </c>
      <c r="CE16" s="108">
        <v>562093.4</v>
      </c>
      <c r="CF16" s="108">
        <v>692518.8</v>
      </c>
      <c r="CG16" s="108">
        <v>872517.8</v>
      </c>
      <c r="CH16" s="108">
        <v>963554.2</v>
      </c>
      <c r="CI16" s="108">
        <v>1072542.3</v>
      </c>
      <c r="CJ16" s="108">
        <v>1207911.3</v>
      </c>
      <c r="CK16" s="108">
        <v>1408214.1</v>
      </c>
      <c r="CL16" s="108">
        <v>360652.2</v>
      </c>
      <c r="CM16" s="128">
        <v>353606.6</v>
      </c>
      <c r="CN16" s="128">
        <v>356863.6</v>
      </c>
      <c r="CO16" s="128">
        <v>337091.7</v>
      </c>
      <c r="CP16" s="108">
        <v>105885.7</v>
      </c>
      <c r="CQ16" s="108">
        <v>253658.7</v>
      </c>
      <c r="CR16" s="108">
        <v>360652.2</v>
      </c>
      <c r="CS16" s="108">
        <v>481738.5</v>
      </c>
      <c r="CT16" s="108">
        <v>567133.30000000005</v>
      </c>
      <c r="CU16" s="108">
        <v>714258.8</v>
      </c>
      <c r="CV16" s="108">
        <v>830704.1</v>
      </c>
      <c r="CW16" s="108">
        <v>918411.2</v>
      </c>
      <c r="CX16" s="108">
        <v>1071122.3999999999</v>
      </c>
      <c r="CY16" s="108">
        <v>1141935.8999999999</v>
      </c>
      <c r="CZ16" s="108">
        <v>1268638.1000000001</v>
      </c>
      <c r="DA16" s="108">
        <v>1408214.1</v>
      </c>
      <c r="DB16" s="108">
        <v>1711806.7</v>
      </c>
      <c r="DC16" s="108">
        <v>259723.4</v>
      </c>
      <c r="DD16" s="108">
        <v>285942.90000000002</v>
      </c>
      <c r="DE16" s="108">
        <v>872445.4</v>
      </c>
      <c r="DF16" s="108">
        <v>293695</v>
      </c>
      <c r="DG16" s="108">
        <v>81331.100000000006</v>
      </c>
      <c r="DH16" s="108">
        <v>140428.4</v>
      </c>
      <c r="DI16" s="108">
        <v>259723.4</v>
      </c>
      <c r="DJ16" s="108">
        <v>366693.6</v>
      </c>
      <c r="DK16" s="108">
        <v>453229.9</v>
      </c>
      <c r="DL16" s="108">
        <v>545666.30000000005</v>
      </c>
      <c r="DM16" s="108">
        <v>1029752.9</v>
      </c>
      <c r="DN16" s="108">
        <v>1280053.5</v>
      </c>
      <c r="DO16" s="108">
        <v>1418111.7</v>
      </c>
      <c r="DP16" s="108">
        <v>1513161.4</v>
      </c>
      <c r="DQ16" s="108">
        <v>1585553.8</v>
      </c>
      <c r="DR16" s="108">
        <v>1711806.7</v>
      </c>
      <c r="DS16" s="108">
        <v>2042493.4</v>
      </c>
      <c r="DT16" s="108">
        <v>281014.8</v>
      </c>
      <c r="DU16" s="108">
        <v>324560.7</v>
      </c>
      <c r="DV16" s="108">
        <v>532935.1</v>
      </c>
      <c r="DW16" s="108">
        <v>903982.8</v>
      </c>
      <c r="DX16" s="108">
        <v>111017.7</v>
      </c>
      <c r="DY16" s="108">
        <v>177010.6</v>
      </c>
      <c r="DZ16" s="108">
        <v>281014.8</v>
      </c>
      <c r="EA16" s="108">
        <v>407416.8</v>
      </c>
      <c r="EB16" s="108">
        <v>530087.6</v>
      </c>
      <c r="EC16" s="108">
        <v>605575.5</v>
      </c>
      <c r="ED16" s="108">
        <v>849795.3</v>
      </c>
      <c r="EE16" s="108">
        <v>955806.6</v>
      </c>
      <c r="EF16" s="108">
        <v>1138510.6000000001</v>
      </c>
      <c r="EG16" s="108">
        <v>1442826.9</v>
      </c>
      <c r="EH16" s="108">
        <v>1522092.7</v>
      </c>
      <c r="EI16" s="108">
        <v>2042493.4</v>
      </c>
      <c r="EJ16" s="108">
        <v>1935692.3</v>
      </c>
      <c r="EK16" s="108">
        <v>342714.9</v>
      </c>
      <c r="EL16" s="108">
        <v>313722.2</v>
      </c>
      <c r="EM16" s="108">
        <v>440010.1</v>
      </c>
      <c r="EN16" s="108">
        <v>839245.1</v>
      </c>
      <c r="EO16" s="108">
        <v>154954</v>
      </c>
      <c r="EP16" s="108">
        <v>269498.8</v>
      </c>
      <c r="EQ16" s="108">
        <v>342714.9</v>
      </c>
      <c r="ER16" s="108">
        <v>435976.2</v>
      </c>
      <c r="ES16" s="108">
        <v>492122.3</v>
      </c>
      <c r="ET16" s="108">
        <v>656437.1</v>
      </c>
      <c r="EU16" s="108">
        <v>834737.3</v>
      </c>
      <c r="EV16" s="108">
        <v>922464.3</v>
      </c>
      <c r="EW16" s="108">
        <v>1096447.2</v>
      </c>
      <c r="EX16" s="108">
        <v>1229811.2</v>
      </c>
      <c r="EY16" s="108">
        <v>1351505.7</v>
      </c>
      <c r="EZ16" s="108">
        <v>1935692.3</v>
      </c>
      <c r="FA16" s="108">
        <v>1468559.5</v>
      </c>
      <c r="FB16" s="108">
        <v>384978.1</v>
      </c>
      <c r="FC16" s="108">
        <v>316554</v>
      </c>
      <c r="FD16" s="108">
        <v>449865</v>
      </c>
      <c r="FE16" s="108">
        <v>317162.40000000002</v>
      </c>
      <c r="FF16" s="108">
        <v>169599.1</v>
      </c>
      <c r="FG16" s="108">
        <v>312399</v>
      </c>
      <c r="FH16" s="108">
        <v>384978.1</v>
      </c>
      <c r="FI16" s="108">
        <v>538835.5</v>
      </c>
      <c r="FJ16" s="108">
        <v>603358.69999999995</v>
      </c>
      <c r="FK16" s="108">
        <v>701532.1</v>
      </c>
      <c r="FL16" s="108">
        <v>791589.8</v>
      </c>
      <c r="FM16" s="108">
        <v>1064286.8</v>
      </c>
      <c r="FN16" s="108">
        <v>1151397.1000000001</v>
      </c>
      <c r="FO16" s="108">
        <v>1277824.8999999999</v>
      </c>
      <c r="FP16" s="108">
        <v>1369863.1</v>
      </c>
      <c r="FQ16" s="108">
        <v>1468559.5</v>
      </c>
      <c r="FR16" s="108">
        <v>2237772.1</v>
      </c>
      <c r="FS16" s="108">
        <v>723991.2</v>
      </c>
      <c r="FT16" s="108">
        <v>441854.5</v>
      </c>
      <c r="FU16" s="108">
        <v>500032.1</v>
      </c>
      <c r="FV16" s="108">
        <v>571894.30000000005</v>
      </c>
      <c r="FW16" s="108">
        <v>176032.4</v>
      </c>
      <c r="FX16" s="108">
        <v>644993.4</v>
      </c>
      <c r="FY16" s="108">
        <v>723991.2</v>
      </c>
      <c r="FZ16" s="108">
        <v>885572.5</v>
      </c>
      <c r="GA16" s="108">
        <v>983359.8</v>
      </c>
      <c r="GB16" s="108">
        <v>1165845.7</v>
      </c>
      <c r="GC16" s="108">
        <v>1356543.5</v>
      </c>
      <c r="GD16" s="108">
        <v>1499487.8</v>
      </c>
      <c r="GE16" s="108">
        <v>1665877.8</v>
      </c>
      <c r="GF16" s="108">
        <v>2001239.1</v>
      </c>
      <c r="GG16" s="108">
        <v>2103987.7000000002</v>
      </c>
      <c r="GH16" s="108">
        <v>2237772.1</v>
      </c>
      <c r="GJ16" s="85">
        <v>283671.40000000002</v>
      </c>
      <c r="GK16" s="85">
        <v>236667</v>
      </c>
      <c r="GL16" s="85">
        <v>587685.19999999995</v>
      </c>
      <c r="GN16" s="85">
        <v>106824.5</v>
      </c>
      <c r="GO16" s="85">
        <v>242071.4</v>
      </c>
      <c r="GP16" s="85">
        <v>283671.40000000002</v>
      </c>
      <c r="GQ16" s="85">
        <v>343908</v>
      </c>
      <c r="GR16" s="85">
        <v>436592.2</v>
      </c>
      <c r="GS16" s="85">
        <v>520338.4</v>
      </c>
      <c r="GT16" s="85">
        <v>853573</v>
      </c>
      <c r="GU16" s="85">
        <v>980758.4</v>
      </c>
      <c r="GV16" s="85">
        <v>1108023.6000000001</v>
      </c>
      <c r="GW16" s="85">
        <v>1195266.3</v>
      </c>
      <c r="GX16" s="85">
        <v>1356580.7</v>
      </c>
    </row>
    <row r="17" spans="1:206" s="85" customFormat="1" ht="12" x14ac:dyDescent="0.2">
      <c r="A17" s="99">
        <v>11113</v>
      </c>
      <c r="B17" s="28" t="s">
        <v>52</v>
      </c>
      <c r="C17" s="76"/>
      <c r="D17" s="108">
        <v>1735596.6</v>
      </c>
      <c r="E17" s="108">
        <v>587992.69999999995</v>
      </c>
      <c r="F17" s="108">
        <v>394033</v>
      </c>
      <c r="G17" s="108">
        <v>363292.5</v>
      </c>
      <c r="H17" s="108">
        <v>390278.40000000002</v>
      </c>
      <c r="I17" s="108">
        <v>55612.5</v>
      </c>
      <c r="J17" s="108">
        <v>368588.4</v>
      </c>
      <c r="K17" s="108">
        <v>587992.69999999995</v>
      </c>
      <c r="L17" s="108">
        <v>706391</v>
      </c>
      <c r="M17" s="108">
        <v>923947.8</v>
      </c>
      <c r="N17" s="108">
        <v>982025.7</v>
      </c>
      <c r="O17" s="108">
        <v>1088057.5</v>
      </c>
      <c r="P17" s="108">
        <v>1305910.8999999999</v>
      </c>
      <c r="Q17" s="108">
        <v>1345318.2</v>
      </c>
      <c r="R17" s="108">
        <v>1472380.5</v>
      </c>
      <c r="S17" s="108">
        <v>1656711.9</v>
      </c>
      <c r="T17" s="108">
        <v>1735596.6</v>
      </c>
      <c r="U17" s="108">
        <v>1931555.1</v>
      </c>
      <c r="V17" s="108">
        <v>794911.5</v>
      </c>
      <c r="W17" s="108">
        <v>322262.09999999998</v>
      </c>
      <c r="X17" s="108">
        <v>414711</v>
      </c>
      <c r="Y17" s="108">
        <v>399670.5</v>
      </c>
      <c r="Z17" s="108">
        <v>95509.9</v>
      </c>
      <c r="AA17" s="108">
        <v>583468.69999999995</v>
      </c>
      <c r="AB17" s="108">
        <v>794911.5</v>
      </c>
      <c r="AC17" s="108">
        <v>897075.9</v>
      </c>
      <c r="AD17" s="108">
        <v>1085682.3999999999</v>
      </c>
      <c r="AE17" s="108">
        <v>1117173.6000000001</v>
      </c>
      <c r="AF17" s="108">
        <v>1206926.7</v>
      </c>
      <c r="AG17" s="108">
        <v>1458791.2</v>
      </c>
      <c r="AH17" s="108">
        <v>1531884.6</v>
      </c>
      <c r="AI17" s="108">
        <v>1683708</v>
      </c>
      <c r="AJ17" s="108">
        <v>1889520.5</v>
      </c>
      <c r="AK17" s="108">
        <v>1931555.1</v>
      </c>
      <c r="AL17" s="108">
        <v>2844520.5</v>
      </c>
      <c r="AM17" s="108">
        <v>1159950.8999999999</v>
      </c>
      <c r="AN17" s="108">
        <v>480115.1</v>
      </c>
      <c r="AO17" s="108">
        <v>600617.1</v>
      </c>
      <c r="AP17" s="108">
        <v>603837.4</v>
      </c>
      <c r="AQ17" s="108">
        <v>186554.3</v>
      </c>
      <c r="AR17" s="108">
        <v>930893.5</v>
      </c>
      <c r="AS17" s="108">
        <v>1159950.8999999999</v>
      </c>
      <c r="AT17" s="108">
        <v>1298704.8</v>
      </c>
      <c r="AU17" s="108">
        <v>1561073.1</v>
      </c>
      <c r="AV17" s="108">
        <v>1640066</v>
      </c>
      <c r="AW17" s="108">
        <v>1764302.3</v>
      </c>
      <c r="AX17" s="108">
        <v>2128495.7000000002</v>
      </c>
      <c r="AY17" s="108">
        <v>2240683.1</v>
      </c>
      <c r="AZ17" s="108">
        <v>2360490.7999999998</v>
      </c>
      <c r="BA17" s="108">
        <v>2781284.8</v>
      </c>
      <c r="BB17" s="108">
        <v>2844520.5</v>
      </c>
      <c r="BC17" s="108">
        <v>4098290.8</v>
      </c>
      <c r="BD17" s="108">
        <v>1724039.6</v>
      </c>
      <c r="BE17" s="108">
        <v>840825.4</v>
      </c>
      <c r="BF17" s="108">
        <v>601107.80000000005</v>
      </c>
      <c r="BG17" s="108">
        <v>932318</v>
      </c>
      <c r="BH17" s="108">
        <v>200720</v>
      </c>
      <c r="BI17" s="108">
        <v>1233072.3999999999</v>
      </c>
      <c r="BJ17" s="108">
        <v>1724039.6</v>
      </c>
      <c r="BK17" s="108">
        <v>2016747.2</v>
      </c>
      <c r="BL17" s="108">
        <v>2414584.1</v>
      </c>
      <c r="BM17" s="108">
        <v>2564865</v>
      </c>
      <c r="BN17" s="108">
        <v>2736655.9</v>
      </c>
      <c r="BO17" s="108">
        <v>3104049.4</v>
      </c>
      <c r="BP17" s="108">
        <v>3165972.8</v>
      </c>
      <c r="BQ17" s="108">
        <v>3454045.5</v>
      </c>
      <c r="BR17" s="108">
        <v>3910309.8</v>
      </c>
      <c r="BS17" s="108">
        <v>4098290.8</v>
      </c>
      <c r="BT17" s="108">
        <v>4267839.0999999996</v>
      </c>
      <c r="BU17" s="108">
        <v>1477775.6</v>
      </c>
      <c r="BV17" s="128">
        <v>1013824.1</v>
      </c>
      <c r="BW17" s="128">
        <v>744251.7</v>
      </c>
      <c r="BX17" s="128">
        <v>1031987.7</v>
      </c>
      <c r="BY17" s="108">
        <v>186219.5</v>
      </c>
      <c r="BZ17" s="108">
        <v>1295665.5</v>
      </c>
      <c r="CA17" s="108">
        <v>1477775.6</v>
      </c>
      <c r="CB17" s="108">
        <v>1799425.9</v>
      </c>
      <c r="CC17" s="108">
        <v>2415767.7000000002</v>
      </c>
      <c r="CD17" s="108">
        <v>2491599.7000000002</v>
      </c>
      <c r="CE17" s="108">
        <v>2564266.7000000002</v>
      </c>
      <c r="CF17" s="108">
        <v>3129049.6</v>
      </c>
      <c r="CG17" s="108">
        <v>3235851.4</v>
      </c>
      <c r="CH17" s="108">
        <v>3333757.7</v>
      </c>
      <c r="CI17" s="108">
        <v>4021306.7</v>
      </c>
      <c r="CJ17" s="108">
        <v>4267839.0999999996</v>
      </c>
      <c r="CK17" s="108">
        <v>4300294</v>
      </c>
      <c r="CL17" s="108">
        <v>699542.4</v>
      </c>
      <c r="CM17" s="128">
        <v>877081.1</v>
      </c>
      <c r="CN17" s="128">
        <v>1382026.8</v>
      </c>
      <c r="CO17" s="128">
        <v>1341643.7</v>
      </c>
      <c r="CP17" s="108">
        <v>85418.4</v>
      </c>
      <c r="CQ17" s="108">
        <v>588320.9</v>
      </c>
      <c r="CR17" s="108">
        <v>699542.4</v>
      </c>
      <c r="CS17" s="108">
        <v>945847</v>
      </c>
      <c r="CT17" s="108">
        <v>1428422.3</v>
      </c>
      <c r="CU17" s="108">
        <v>1576623.5</v>
      </c>
      <c r="CV17" s="108">
        <v>1957345.7</v>
      </c>
      <c r="CW17" s="108">
        <v>2622353.6</v>
      </c>
      <c r="CX17" s="108">
        <v>2958650.3</v>
      </c>
      <c r="CY17" s="108">
        <v>3098744.2</v>
      </c>
      <c r="CZ17" s="108">
        <v>3751547</v>
      </c>
      <c r="DA17" s="108">
        <v>4300294</v>
      </c>
      <c r="DB17" s="108">
        <v>4111082.7</v>
      </c>
      <c r="DC17" s="108">
        <v>1203069.5</v>
      </c>
      <c r="DD17" s="108">
        <v>876605</v>
      </c>
      <c r="DE17" s="108">
        <v>879648.3</v>
      </c>
      <c r="DF17" s="108">
        <v>1151759.8999999999</v>
      </c>
      <c r="DG17" s="108">
        <v>-53664.7</v>
      </c>
      <c r="DH17" s="108">
        <v>790968.2</v>
      </c>
      <c r="DI17" s="108">
        <v>1203069.5</v>
      </c>
      <c r="DJ17" s="108">
        <v>1395126.7</v>
      </c>
      <c r="DK17" s="108">
        <v>1960366.2</v>
      </c>
      <c r="DL17" s="108">
        <v>2079674.5</v>
      </c>
      <c r="DM17" s="108">
        <v>2370269</v>
      </c>
      <c r="DN17" s="108">
        <v>2791624.9</v>
      </c>
      <c r="DO17" s="108">
        <v>2959322.8</v>
      </c>
      <c r="DP17" s="108">
        <v>3091409.8</v>
      </c>
      <c r="DQ17" s="108">
        <v>3919419.3</v>
      </c>
      <c r="DR17" s="108">
        <v>4111082.7</v>
      </c>
      <c r="DS17" s="108">
        <v>3659004.3</v>
      </c>
      <c r="DT17" s="108">
        <v>1285185</v>
      </c>
      <c r="DU17" s="108">
        <v>564327.19999999995</v>
      </c>
      <c r="DV17" s="108">
        <v>800006.7</v>
      </c>
      <c r="DW17" s="108">
        <v>1009485.4</v>
      </c>
      <c r="DX17" s="108">
        <v>95146.9</v>
      </c>
      <c r="DY17" s="108">
        <v>995349.6</v>
      </c>
      <c r="DZ17" s="108">
        <v>1285185</v>
      </c>
      <c r="EA17" s="108">
        <v>1470817.9</v>
      </c>
      <c r="EB17" s="108">
        <v>1876240.2</v>
      </c>
      <c r="EC17" s="108">
        <v>1849512.2</v>
      </c>
      <c r="ED17" s="108">
        <v>1885456.6</v>
      </c>
      <c r="EE17" s="108">
        <v>2499725.2000000002</v>
      </c>
      <c r="EF17" s="108">
        <v>2649518.9</v>
      </c>
      <c r="EG17" s="108">
        <v>2857699.9</v>
      </c>
      <c r="EH17" s="108">
        <v>3519045.2</v>
      </c>
      <c r="EI17" s="108">
        <v>3659004.3</v>
      </c>
      <c r="EJ17" s="108">
        <v>4301288.7</v>
      </c>
      <c r="EK17" s="108">
        <v>1417490.7</v>
      </c>
      <c r="EL17" s="108">
        <v>863431.7</v>
      </c>
      <c r="EM17" s="108">
        <v>881326.8</v>
      </c>
      <c r="EN17" s="108">
        <v>1139039.5</v>
      </c>
      <c r="EO17" s="108">
        <v>142751.70000000001</v>
      </c>
      <c r="EP17" s="108">
        <v>1173773.3</v>
      </c>
      <c r="EQ17" s="108">
        <v>1417490.7</v>
      </c>
      <c r="ER17" s="108">
        <v>1665989.6</v>
      </c>
      <c r="ES17" s="108">
        <v>2146844.2000000002</v>
      </c>
      <c r="ET17" s="108">
        <v>2280922.4</v>
      </c>
      <c r="EU17" s="108">
        <v>2419289.7999999998</v>
      </c>
      <c r="EV17" s="108">
        <v>3070321.6</v>
      </c>
      <c r="EW17" s="108">
        <v>3162249.2</v>
      </c>
      <c r="EX17" s="108">
        <v>3281675.5</v>
      </c>
      <c r="EY17" s="108">
        <v>4169011.2000000002</v>
      </c>
      <c r="EZ17" s="108">
        <v>4301288.7</v>
      </c>
      <c r="FA17" s="108">
        <v>5504140.7000000002</v>
      </c>
      <c r="FB17" s="108">
        <v>1573938.6</v>
      </c>
      <c r="FC17" s="108">
        <v>1238522.7</v>
      </c>
      <c r="FD17" s="108">
        <v>1446275.2</v>
      </c>
      <c r="FE17" s="108">
        <v>1245404.2</v>
      </c>
      <c r="FF17" s="108">
        <v>138425.29999999999</v>
      </c>
      <c r="FG17" s="108">
        <v>1278741.5</v>
      </c>
      <c r="FH17" s="108">
        <v>1573938.6</v>
      </c>
      <c r="FI17" s="108">
        <v>1811116.9</v>
      </c>
      <c r="FJ17" s="108">
        <v>2512343.6</v>
      </c>
      <c r="FK17" s="108">
        <v>2812461.3</v>
      </c>
      <c r="FL17" s="108">
        <v>3004965.3</v>
      </c>
      <c r="FM17" s="108">
        <v>3658543.4</v>
      </c>
      <c r="FN17" s="108">
        <v>4258736.5</v>
      </c>
      <c r="FO17" s="108">
        <v>4562599.4000000004</v>
      </c>
      <c r="FP17" s="108">
        <v>5303740.2</v>
      </c>
      <c r="FQ17" s="108">
        <v>5504140.7000000002</v>
      </c>
      <c r="FR17" s="108">
        <v>6465190.5</v>
      </c>
      <c r="FS17" s="108">
        <v>1791827.8</v>
      </c>
      <c r="FT17" s="108">
        <v>1202319.6000000001</v>
      </c>
      <c r="FU17" s="108">
        <v>1511014.9</v>
      </c>
      <c r="FV17" s="108">
        <v>1960028.2</v>
      </c>
      <c r="FW17" s="108">
        <v>184658.3</v>
      </c>
      <c r="FX17" s="108">
        <v>1366212.5</v>
      </c>
      <c r="FY17" s="108">
        <v>1791827.8</v>
      </c>
      <c r="FZ17" s="108">
        <v>2083819.3</v>
      </c>
      <c r="GA17" s="108">
        <v>2691195.9</v>
      </c>
      <c r="GB17" s="108">
        <v>2994147.4</v>
      </c>
      <c r="GC17" s="108">
        <v>3302630.7</v>
      </c>
      <c r="GD17" s="108">
        <v>4301725.8</v>
      </c>
      <c r="GE17" s="108">
        <v>4505162.3</v>
      </c>
      <c r="GF17" s="108">
        <v>4978634.5</v>
      </c>
      <c r="GG17" s="108">
        <v>6023806.5999999996</v>
      </c>
      <c r="GH17" s="108">
        <v>6465190.5</v>
      </c>
      <c r="GJ17" s="85">
        <v>2181054.1</v>
      </c>
      <c r="GK17" s="85">
        <v>1448709.1</v>
      </c>
      <c r="GL17" s="85">
        <v>2049519.7</v>
      </c>
      <c r="GN17" s="85">
        <v>310739.3</v>
      </c>
      <c r="GO17" s="85">
        <v>1896453</v>
      </c>
      <c r="GP17" s="85">
        <v>2181054.1</v>
      </c>
      <c r="GQ17" s="85">
        <v>2390819.7999999998</v>
      </c>
      <c r="GR17" s="85">
        <v>3122954</v>
      </c>
      <c r="GS17" s="85">
        <v>3629763.2</v>
      </c>
      <c r="GT17" s="85">
        <v>3973855.3</v>
      </c>
      <c r="GU17" s="85">
        <v>5070873.7</v>
      </c>
      <c r="GV17" s="85">
        <v>5679282.9000000004</v>
      </c>
      <c r="GW17" s="85">
        <v>6207910.2999999998</v>
      </c>
      <c r="GX17" s="85">
        <v>7721678.0999999996</v>
      </c>
    </row>
    <row r="18" spans="1:206" s="85" customFormat="1" ht="12" x14ac:dyDescent="0.2">
      <c r="A18" s="99">
        <v>11113100</v>
      </c>
      <c r="B18" s="28" t="s">
        <v>511</v>
      </c>
      <c r="C18" s="76"/>
      <c r="D18" s="108">
        <v>1657695.5</v>
      </c>
      <c r="E18" s="108">
        <v>574788.4</v>
      </c>
      <c r="F18" s="108">
        <v>367395.6</v>
      </c>
      <c r="G18" s="108">
        <v>346371</v>
      </c>
      <c r="H18" s="108">
        <v>369140.5</v>
      </c>
      <c r="I18" s="108">
        <v>49972.2</v>
      </c>
      <c r="J18" s="108">
        <v>356547.3</v>
      </c>
      <c r="K18" s="108">
        <v>574788.4</v>
      </c>
      <c r="L18" s="108">
        <v>687953.2</v>
      </c>
      <c r="M18" s="108">
        <v>892524.4</v>
      </c>
      <c r="N18" s="108">
        <v>942184</v>
      </c>
      <c r="O18" s="108">
        <v>1044035.8</v>
      </c>
      <c r="P18" s="108">
        <v>1254384.1000000001</v>
      </c>
      <c r="Q18" s="108">
        <v>1288555</v>
      </c>
      <c r="R18" s="108">
        <v>1408950.9</v>
      </c>
      <c r="S18" s="108">
        <v>1587732.7</v>
      </c>
      <c r="T18" s="108">
        <v>1657695.5</v>
      </c>
      <c r="U18" s="108">
        <v>1830758.6</v>
      </c>
      <c r="V18" s="108">
        <v>761282.9</v>
      </c>
      <c r="W18" s="108">
        <v>303750.3</v>
      </c>
      <c r="X18" s="108">
        <v>401466.1</v>
      </c>
      <c r="Y18" s="108">
        <v>364259.3</v>
      </c>
      <c r="Z18" s="108">
        <v>88871.4</v>
      </c>
      <c r="AA18" s="108">
        <v>553714.1</v>
      </c>
      <c r="AB18" s="108">
        <v>761282.9</v>
      </c>
      <c r="AC18" s="108">
        <v>857999.3</v>
      </c>
      <c r="AD18" s="108">
        <v>1037837.1</v>
      </c>
      <c r="AE18" s="108">
        <v>1065033.2</v>
      </c>
      <c r="AF18" s="108">
        <v>1151537.3999999999</v>
      </c>
      <c r="AG18" s="108">
        <v>1394833</v>
      </c>
      <c r="AH18" s="108">
        <v>1466499.3</v>
      </c>
      <c r="AI18" s="108">
        <v>1598213.2</v>
      </c>
      <c r="AJ18" s="108">
        <v>1799509.3</v>
      </c>
      <c r="AK18" s="108">
        <v>1830758.6</v>
      </c>
      <c r="AL18" s="108">
        <v>2766403.4</v>
      </c>
      <c r="AM18" s="108">
        <v>1133959.1000000001</v>
      </c>
      <c r="AN18" s="108">
        <v>458550</v>
      </c>
      <c r="AO18" s="108">
        <v>585223.19999999995</v>
      </c>
      <c r="AP18" s="108">
        <v>588671.1</v>
      </c>
      <c r="AQ18" s="108">
        <v>171816.3</v>
      </c>
      <c r="AR18" s="108">
        <v>910950.9</v>
      </c>
      <c r="AS18" s="108">
        <v>1133959.1000000001</v>
      </c>
      <c r="AT18" s="108">
        <v>1269095</v>
      </c>
      <c r="AU18" s="108">
        <v>1523029.5</v>
      </c>
      <c r="AV18" s="108">
        <v>1592509.1</v>
      </c>
      <c r="AW18" s="108">
        <v>1712717.7</v>
      </c>
      <c r="AX18" s="108">
        <v>2073390.9</v>
      </c>
      <c r="AY18" s="108">
        <v>2177732.2999999998</v>
      </c>
      <c r="AZ18" s="108">
        <v>2293077.6</v>
      </c>
      <c r="BA18" s="108">
        <v>2709334</v>
      </c>
      <c r="BB18" s="108">
        <v>2766403.4</v>
      </c>
      <c r="BC18" s="108">
        <v>4032323.2</v>
      </c>
      <c r="BD18" s="108">
        <v>1711830.3</v>
      </c>
      <c r="BE18" s="108">
        <v>822219.1</v>
      </c>
      <c r="BF18" s="108">
        <v>581706.6</v>
      </c>
      <c r="BG18" s="108">
        <v>916567.2</v>
      </c>
      <c r="BH18" s="108">
        <v>196745.1</v>
      </c>
      <c r="BI18" s="108">
        <v>1225090.6000000001</v>
      </c>
      <c r="BJ18" s="108">
        <v>1711830.3</v>
      </c>
      <c r="BK18" s="108">
        <v>1997294.6</v>
      </c>
      <c r="BL18" s="108">
        <v>2391738.6</v>
      </c>
      <c r="BM18" s="108">
        <v>2534049.4</v>
      </c>
      <c r="BN18" s="108">
        <v>2699980</v>
      </c>
      <c r="BO18" s="108">
        <v>3063025.3</v>
      </c>
      <c r="BP18" s="108">
        <v>3115756</v>
      </c>
      <c r="BQ18" s="108">
        <v>3399452.2</v>
      </c>
      <c r="BR18" s="108">
        <v>3850937.5</v>
      </c>
      <c r="BS18" s="108">
        <v>4032323.2</v>
      </c>
      <c r="BT18" s="108">
        <v>4120743.1</v>
      </c>
      <c r="BU18" s="108">
        <v>1443657.3</v>
      </c>
      <c r="BV18" s="128">
        <v>981237.8</v>
      </c>
      <c r="BW18" s="128">
        <v>714358.6</v>
      </c>
      <c r="BX18" s="128">
        <v>981489.4</v>
      </c>
      <c r="BY18" s="108">
        <v>182250</v>
      </c>
      <c r="BZ18" s="108">
        <v>1281004.7</v>
      </c>
      <c r="CA18" s="108">
        <v>1443657.3</v>
      </c>
      <c r="CB18" s="108">
        <v>1754799.2</v>
      </c>
      <c r="CC18" s="108">
        <v>2362996.2000000002</v>
      </c>
      <c r="CD18" s="108">
        <v>2424895.1</v>
      </c>
      <c r="CE18" s="108">
        <v>2487119.5</v>
      </c>
      <c r="CF18" s="108">
        <v>3043854.9</v>
      </c>
      <c r="CG18" s="108">
        <v>3139253.7</v>
      </c>
      <c r="CH18" s="108">
        <v>3224075.9</v>
      </c>
      <c r="CI18" s="108">
        <v>3888069.4</v>
      </c>
      <c r="CJ18" s="108">
        <v>4120743.1</v>
      </c>
      <c r="CK18" s="108">
        <v>4169808.7</v>
      </c>
      <c r="CL18" s="108">
        <v>670468.1</v>
      </c>
      <c r="CM18" s="128">
        <v>840788.8</v>
      </c>
      <c r="CN18" s="128">
        <v>1349351.2</v>
      </c>
      <c r="CO18" s="128">
        <v>1309200.6000000001</v>
      </c>
      <c r="CP18" s="108">
        <v>77377.7</v>
      </c>
      <c r="CQ18" s="108">
        <v>570139.6</v>
      </c>
      <c r="CR18" s="108">
        <v>670468.1</v>
      </c>
      <c r="CS18" s="108">
        <v>906227.3</v>
      </c>
      <c r="CT18" s="108">
        <v>1376444</v>
      </c>
      <c r="CU18" s="108">
        <v>1511256.9</v>
      </c>
      <c r="CV18" s="108">
        <v>1882725.2</v>
      </c>
      <c r="CW18" s="108">
        <v>2534922.4</v>
      </c>
      <c r="CX18" s="108">
        <v>2860608.1</v>
      </c>
      <c r="CY18" s="108">
        <v>2988937.4</v>
      </c>
      <c r="CZ18" s="108">
        <v>3633541.2</v>
      </c>
      <c r="DA18" s="108">
        <v>4169808.7</v>
      </c>
      <c r="DB18" s="108">
        <v>3939632.6</v>
      </c>
      <c r="DC18" s="108">
        <v>1159005.7</v>
      </c>
      <c r="DD18" s="108">
        <v>828396.6</v>
      </c>
      <c r="DE18" s="108">
        <v>841652.5</v>
      </c>
      <c r="DF18" s="108">
        <v>1110577.8</v>
      </c>
      <c r="DG18" s="108">
        <v>-68135.5</v>
      </c>
      <c r="DH18" s="108">
        <v>763575.4</v>
      </c>
      <c r="DI18" s="108">
        <v>1159005.7</v>
      </c>
      <c r="DJ18" s="108">
        <v>1335536.3</v>
      </c>
      <c r="DK18" s="108">
        <v>1888010</v>
      </c>
      <c r="DL18" s="108">
        <v>1987402.3</v>
      </c>
      <c r="DM18" s="108">
        <v>2264211.5</v>
      </c>
      <c r="DN18" s="108">
        <v>2672994.4</v>
      </c>
      <c r="DO18" s="108">
        <v>2829054.8</v>
      </c>
      <c r="DP18" s="108">
        <v>2943504.9</v>
      </c>
      <c r="DQ18" s="108">
        <v>3760369.1</v>
      </c>
      <c r="DR18" s="108">
        <v>3939632.6</v>
      </c>
      <c r="DS18" s="108">
        <v>3454002.6</v>
      </c>
      <c r="DT18" s="108">
        <v>1232974.7</v>
      </c>
      <c r="DU18" s="108">
        <v>530128.80000000005</v>
      </c>
      <c r="DV18" s="108">
        <v>743504.4</v>
      </c>
      <c r="DW18" s="108">
        <v>947394.7</v>
      </c>
      <c r="DX18" s="108">
        <v>73957.5</v>
      </c>
      <c r="DY18" s="108">
        <v>960080.4</v>
      </c>
      <c r="DZ18" s="108">
        <v>1232974.7</v>
      </c>
      <c r="EA18" s="108">
        <v>1406062</v>
      </c>
      <c r="EB18" s="108">
        <v>1800022.1</v>
      </c>
      <c r="EC18" s="108">
        <v>1763103.5</v>
      </c>
      <c r="ED18" s="108">
        <v>1783421.2</v>
      </c>
      <c r="EE18" s="108">
        <v>2369254</v>
      </c>
      <c r="EF18" s="108">
        <v>2506607.9</v>
      </c>
      <c r="EG18" s="108">
        <v>2698156.1</v>
      </c>
      <c r="EH18" s="108">
        <v>3335032.5</v>
      </c>
      <c r="EI18" s="108">
        <v>3454002.6</v>
      </c>
      <c r="EJ18" s="108">
        <v>4053315.2</v>
      </c>
      <c r="EK18" s="108">
        <v>1353199.1</v>
      </c>
      <c r="EL18" s="108">
        <v>801671.4</v>
      </c>
      <c r="EM18" s="108">
        <v>827261.3</v>
      </c>
      <c r="EN18" s="108">
        <v>1071183.3999999999</v>
      </c>
      <c r="EO18" s="108">
        <v>114647.7</v>
      </c>
      <c r="EP18" s="108">
        <v>1124889.5</v>
      </c>
      <c r="EQ18" s="108">
        <v>1353199.1</v>
      </c>
      <c r="ER18" s="108">
        <v>1581917.2</v>
      </c>
      <c r="ES18" s="108">
        <v>2042043.9</v>
      </c>
      <c r="ET18" s="108">
        <v>2154870.5</v>
      </c>
      <c r="EU18" s="108">
        <v>2270637.4</v>
      </c>
      <c r="EV18" s="108">
        <v>2906530.2</v>
      </c>
      <c r="EW18" s="108">
        <v>2982131.8</v>
      </c>
      <c r="EX18" s="108">
        <v>3068940.2</v>
      </c>
      <c r="EY18" s="108">
        <v>3940621.4</v>
      </c>
      <c r="EZ18" s="108">
        <v>4053315.2</v>
      </c>
      <c r="FA18" s="108">
        <v>4505390</v>
      </c>
      <c r="FB18" s="108">
        <v>1374256.8</v>
      </c>
      <c r="FC18" s="108">
        <v>1016973.2</v>
      </c>
      <c r="FD18" s="108">
        <v>924924.6</v>
      </c>
      <c r="FE18" s="108">
        <v>1189235.3999999999</v>
      </c>
      <c r="FF18" s="108">
        <v>108312.6</v>
      </c>
      <c r="FG18" s="108">
        <v>1197548.7</v>
      </c>
      <c r="FH18" s="108">
        <v>1374256.8</v>
      </c>
      <c r="FI18" s="108">
        <v>1551531.6</v>
      </c>
      <c r="FJ18" s="108">
        <v>2203508.4</v>
      </c>
      <c r="FK18" s="108">
        <v>2391230</v>
      </c>
      <c r="FL18" s="108">
        <v>2557770.7000000002</v>
      </c>
      <c r="FM18" s="108">
        <v>3182104.9</v>
      </c>
      <c r="FN18" s="108">
        <v>3316154.6</v>
      </c>
      <c r="FO18" s="108">
        <v>3591174.1</v>
      </c>
      <c r="FP18" s="108">
        <v>4326424.5</v>
      </c>
      <c r="FQ18" s="108">
        <v>4505390</v>
      </c>
      <c r="FR18" s="108">
        <v>5770701.4000000004</v>
      </c>
      <c r="FS18" s="108">
        <v>1716474.7</v>
      </c>
      <c r="FT18" s="108">
        <v>1106540.1000000001</v>
      </c>
      <c r="FU18" s="108">
        <v>1300107.1000000001</v>
      </c>
      <c r="FV18" s="108">
        <v>1647579.5</v>
      </c>
      <c r="FW18" s="108">
        <v>175091.20000000001</v>
      </c>
      <c r="FX18" s="108">
        <v>1336591.3999999999</v>
      </c>
      <c r="FY18" s="108">
        <v>1716474.7</v>
      </c>
      <c r="FZ18" s="108">
        <v>1969373.3</v>
      </c>
      <c r="GA18" s="108">
        <v>2545157</v>
      </c>
      <c r="GB18" s="108">
        <v>2823014.8</v>
      </c>
      <c r="GC18" s="108">
        <v>3146974.4</v>
      </c>
      <c r="GD18" s="108">
        <v>3990465.1</v>
      </c>
      <c r="GE18" s="108">
        <v>4123121.9</v>
      </c>
      <c r="GF18" s="108">
        <v>4505190</v>
      </c>
      <c r="GG18" s="108">
        <v>5475782.2999999998</v>
      </c>
      <c r="GH18" s="108">
        <v>5770701.4000000004</v>
      </c>
      <c r="GJ18" s="85">
        <v>1731805.7</v>
      </c>
      <c r="GK18" s="85">
        <v>796986.6</v>
      </c>
      <c r="GL18" s="85">
        <v>932665</v>
      </c>
      <c r="GN18" s="85">
        <v>210099.9</v>
      </c>
      <c r="GO18" s="85">
        <v>1569397.3</v>
      </c>
      <c r="GP18" s="85">
        <v>1731805.7</v>
      </c>
      <c r="GQ18" s="85">
        <v>1762104</v>
      </c>
      <c r="GR18" s="85">
        <v>2317623.7000000002</v>
      </c>
      <c r="GS18" s="85">
        <v>2528792.2999999998</v>
      </c>
      <c r="GT18" s="85">
        <v>2600660.2000000002</v>
      </c>
      <c r="GU18" s="85">
        <v>3336592.7</v>
      </c>
      <c r="GV18" s="85">
        <v>3461457.3</v>
      </c>
      <c r="GW18" s="85">
        <v>3585881.8</v>
      </c>
      <c r="GX18" s="85">
        <v>4639850</v>
      </c>
    </row>
    <row r="19" spans="1:206" s="85" customFormat="1" ht="12" x14ac:dyDescent="0.2">
      <c r="A19" s="99">
        <v>11113200</v>
      </c>
      <c r="B19" s="28" t="s">
        <v>512</v>
      </c>
      <c r="C19" s="76"/>
      <c r="D19" s="108">
        <v>77901.100000000006</v>
      </c>
      <c r="E19" s="108">
        <v>13204.3</v>
      </c>
      <c r="F19" s="108">
        <v>26637.4</v>
      </c>
      <c r="G19" s="108">
        <v>16921.5</v>
      </c>
      <c r="H19" s="108">
        <v>21137.9</v>
      </c>
      <c r="I19" s="108">
        <v>5640.3</v>
      </c>
      <c r="J19" s="108">
        <v>12041.1</v>
      </c>
      <c r="K19" s="108">
        <v>13204.3</v>
      </c>
      <c r="L19" s="108">
        <v>18437.8</v>
      </c>
      <c r="M19" s="108">
        <v>31423.4</v>
      </c>
      <c r="N19" s="108">
        <v>39841.699999999997</v>
      </c>
      <c r="O19" s="108">
        <v>44021.7</v>
      </c>
      <c r="P19" s="108">
        <v>51526.8</v>
      </c>
      <c r="Q19" s="108">
        <v>56763.199999999997</v>
      </c>
      <c r="R19" s="108">
        <v>63429.599999999999</v>
      </c>
      <c r="S19" s="108">
        <v>68979.199999999997</v>
      </c>
      <c r="T19" s="108">
        <v>77901.100000000006</v>
      </c>
      <c r="U19" s="108">
        <v>100796.5</v>
      </c>
      <c r="V19" s="108">
        <v>33628.6</v>
      </c>
      <c r="W19" s="108">
        <v>18511.8</v>
      </c>
      <c r="X19" s="108">
        <v>13244.9</v>
      </c>
      <c r="Y19" s="108">
        <v>35411.199999999997</v>
      </c>
      <c r="Z19" s="108">
        <v>6638.5</v>
      </c>
      <c r="AA19" s="108">
        <v>29754.6</v>
      </c>
      <c r="AB19" s="108">
        <v>33628.6</v>
      </c>
      <c r="AC19" s="108">
        <v>39076.6</v>
      </c>
      <c r="AD19" s="108">
        <v>47845.3</v>
      </c>
      <c r="AE19" s="108">
        <v>52140.4</v>
      </c>
      <c r="AF19" s="108">
        <v>55389.3</v>
      </c>
      <c r="AG19" s="108">
        <v>63958.2</v>
      </c>
      <c r="AH19" s="108">
        <v>65385.3</v>
      </c>
      <c r="AI19" s="108">
        <v>85494.8</v>
      </c>
      <c r="AJ19" s="108">
        <v>90011.199999999997</v>
      </c>
      <c r="AK19" s="108">
        <v>100796.5</v>
      </c>
      <c r="AL19" s="108">
        <v>78117.100000000006</v>
      </c>
      <c r="AM19" s="108">
        <v>25991.8</v>
      </c>
      <c r="AN19" s="108">
        <v>21565.1</v>
      </c>
      <c r="AO19" s="108">
        <v>15393.9</v>
      </c>
      <c r="AP19" s="108">
        <v>15166.3</v>
      </c>
      <c r="AQ19" s="108">
        <v>14738</v>
      </c>
      <c r="AR19" s="108">
        <v>19942.599999999999</v>
      </c>
      <c r="AS19" s="108">
        <v>25991.8</v>
      </c>
      <c r="AT19" s="108">
        <v>29609.8</v>
      </c>
      <c r="AU19" s="108">
        <v>38043.599999999999</v>
      </c>
      <c r="AV19" s="108">
        <v>47556.9</v>
      </c>
      <c r="AW19" s="108">
        <v>51584.6</v>
      </c>
      <c r="AX19" s="108">
        <v>55104.800000000003</v>
      </c>
      <c r="AY19" s="108">
        <v>62950.8</v>
      </c>
      <c r="AZ19" s="108">
        <v>67413.2</v>
      </c>
      <c r="BA19" s="108">
        <v>71950.8</v>
      </c>
      <c r="BB19" s="108">
        <v>78117.100000000006</v>
      </c>
      <c r="BC19" s="108">
        <v>65967.600000000006</v>
      </c>
      <c r="BD19" s="108">
        <v>12209.3</v>
      </c>
      <c r="BE19" s="108">
        <v>18606.3</v>
      </c>
      <c r="BF19" s="108">
        <v>19401.2</v>
      </c>
      <c r="BG19" s="108">
        <v>15750.8</v>
      </c>
      <c r="BH19" s="108">
        <v>3974.9</v>
      </c>
      <c r="BI19" s="108">
        <v>7981.8</v>
      </c>
      <c r="BJ19" s="108">
        <v>12209.3</v>
      </c>
      <c r="BK19" s="108">
        <v>19452.599999999999</v>
      </c>
      <c r="BL19" s="108">
        <v>22845.5</v>
      </c>
      <c r="BM19" s="108">
        <v>30815.599999999999</v>
      </c>
      <c r="BN19" s="108">
        <v>36675.9</v>
      </c>
      <c r="BO19" s="108">
        <v>41024.1</v>
      </c>
      <c r="BP19" s="108">
        <v>50216.800000000003</v>
      </c>
      <c r="BQ19" s="108">
        <v>54593.3</v>
      </c>
      <c r="BR19" s="108">
        <v>59372.3</v>
      </c>
      <c r="BS19" s="108">
        <v>65967.600000000006</v>
      </c>
      <c r="BT19" s="108">
        <v>71312.3</v>
      </c>
      <c r="BU19" s="108">
        <v>16031</v>
      </c>
      <c r="BV19" s="128">
        <v>18318.8</v>
      </c>
      <c r="BW19" s="128">
        <v>16079.1</v>
      </c>
      <c r="BX19" s="128">
        <v>20883.400000000001</v>
      </c>
      <c r="BY19" s="108">
        <v>3969.5</v>
      </c>
      <c r="BZ19" s="108">
        <v>8954.4</v>
      </c>
      <c r="CA19" s="108">
        <v>16031</v>
      </c>
      <c r="CB19" s="108">
        <v>20818.3</v>
      </c>
      <c r="CC19" s="108">
        <v>24468.5</v>
      </c>
      <c r="CD19" s="108">
        <v>34349.800000000003</v>
      </c>
      <c r="CE19" s="108">
        <v>38410.9</v>
      </c>
      <c r="CF19" s="108">
        <v>42013.8</v>
      </c>
      <c r="CG19" s="108">
        <v>50428.9</v>
      </c>
      <c r="CH19" s="108">
        <v>55995.3</v>
      </c>
      <c r="CI19" s="108">
        <v>61257.3</v>
      </c>
      <c r="CJ19" s="108">
        <v>71312.3</v>
      </c>
      <c r="CK19" s="108">
        <v>100152.5</v>
      </c>
      <c r="CL19" s="108">
        <v>22274.9</v>
      </c>
      <c r="CM19" s="128">
        <v>24452.5</v>
      </c>
      <c r="CN19" s="128">
        <v>26423.9</v>
      </c>
      <c r="CO19" s="128">
        <v>27001.200000000001</v>
      </c>
      <c r="CP19" s="108">
        <v>5846.8</v>
      </c>
      <c r="CQ19" s="108">
        <v>13425.8</v>
      </c>
      <c r="CR19" s="108">
        <v>22274.9</v>
      </c>
      <c r="CS19" s="108">
        <v>30159.200000000001</v>
      </c>
      <c r="CT19" s="108">
        <v>36888.699999999997</v>
      </c>
      <c r="CU19" s="108">
        <v>46727.4</v>
      </c>
      <c r="CV19" s="108">
        <v>54499</v>
      </c>
      <c r="CW19" s="108">
        <v>64074.3</v>
      </c>
      <c r="CX19" s="108">
        <v>73151.3</v>
      </c>
      <c r="CY19" s="108">
        <v>80858.399999999994</v>
      </c>
      <c r="CZ19" s="108">
        <v>88276.1</v>
      </c>
      <c r="DA19" s="108">
        <v>100152.5</v>
      </c>
      <c r="DB19" s="108">
        <v>149930.4</v>
      </c>
      <c r="DC19" s="108">
        <v>37687</v>
      </c>
      <c r="DD19" s="108">
        <v>40814.800000000003</v>
      </c>
      <c r="DE19" s="108">
        <v>32533.9</v>
      </c>
      <c r="DF19" s="108">
        <v>38894.699999999997</v>
      </c>
      <c r="DG19" s="108">
        <v>12041.8</v>
      </c>
      <c r="DH19" s="108">
        <v>21444.3</v>
      </c>
      <c r="DI19" s="108">
        <v>37687</v>
      </c>
      <c r="DJ19" s="108">
        <v>50540.800000000003</v>
      </c>
      <c r="DK19" s="108">
        <v>61667.8</v>
      </c>
      <c r="DL19" s="108">
        <v>78501.8</v>
      </c>
      <c r="DM19" s="108">
        <v>89661.6</v>
      </c>
      <c r="DN19" s="108">
        <v>100117.9</v>
      </c>
      <c r="DO19" s="108">
        <v>111035.7</v>
      </c>
      <c r="DP19" s="108">
        <v>127482.4</v>
      </c>
      <c r="DQ19" s="108">
        <v>138396</v>
      </c>
      <c r="DR19" s="108">
        <v>149930.4</v>
      </c>
      <c r="DS19" s="108">
        <v>146027.1</v>
      </c>
      <c r="DT19" s="108">
        <v>47736.7</v>
      </c>
      <c r="DU19" s="108">
        <v>30433.4</v>
      </c>
      <c r="DV19" s="108">
        <v>35839.4</v>
      </c>
      <c r="DW19" s="108">
        <v>32017.599999999999</v>
      </c>
      <c r="DX19" s="108">
        <v>19365.099999999999</v>
      </c>
      <c r="DY19" s="108">
        <v>31786</v>
      </c>
      <c r="DZ19" s="108">
        <v>47736.7</v>
      </c>
      <c r="EA19" s="108">
        <v>57897.1</v>
      </c>
      <c r="EB19" s="108">
        <v>68658.7</v>
      </c>
      <c r="EC19" s="108">
        <v>78170.100000000006</v>
      </c>
      <c r="ED19" s="108">
        <v>92811.7</v>
      </c>
      <c r="EE19" s="108">
        <v>103630.3</v>
      </c>
      <c r="EF19" s="108">
        <v>114009.5</v>
      </c>
      <c r="EG19" s="108">
        <v>125206.7</v>
      </c>
      <c r="EH19" s="108">
        <v>135815.20000000001</v>
      </c>
      <c r="EI19" s="108">
        <v>146027.1</v>
      </c>
      <c r="EJ19" s="108">
        <v>137551.1</v>
      </c>
      <c r="EK19" s="108">
        <v>37887.5</v>
      </c>
      <c r="EL19" s="108">
        <v>40202.699999999997</v>
      </c>
      <c r="EM19" s="108">
        <v>28239.5</v>
      </c>
      <c r="EN19" s="108">
        <v>31221.4</v>
      </c>
      <c r="EO19" s="108">
        <v>16330.9</v>
      </c>
      <c r="EP19" s="108">
        <v>27745.7</v>
      </c>
      <c r="EQ19" s="108">
        <v>37887.5</v>
      </c>
      <c r="ER19" s="108">
        <v>50852.9</v>
      </c>
      <c r="ES19" s="108">
        <v>65515.199999999997</v>
      </c>
      <c r="ET19" s="108">
        <v>78090.2</v>
      </c>
      <c r="EU19" s="108">
        <v>88190.8</v>
      </c>
      <c r="EV19" s="108">
        <v>97884.3</v>
      </c>
      <c r="EW19" s="108">
        <v>106329.7</v>
      </c>
      <c r="EX19" s="108">
        <v>118893.8</v>
      </c>
      <c r="EY19" s="108">
        <v>127901.7</v>
      </c>
      <c r="EZ19" s="108">
        <v>137551.1</v>
      </c>
      <c r="FA19" s="108">
        <v>544926</v>
      </c>
      <c r="FB19" s="108">
        <v>91332.800000000003</v>
      </c>
      <c r="FC19" s="108">
        <v>108414.3</v>
      </c>
      <c r="FD19" s="108">
        <v>336104.1</v>
      </c>
      <c r="FE19" s="108">
        <v>9074.7999999999993</v>
      </c>
      <c r="FF19" s="108">
        <v>12894.8</v>
      </c>
      <c r="FG19" s="108">
        <v>22486.1</v>
      </c>
      <c r="FH19" s="108">
        <v>91332.800000000003</v>
      </c>
      <c r="FI19" s="108">
        <v>103165</v>
      </c>
      <c r="FJ19" s="108">
        <v>114807.5</v>
      </c>
      <c r="FK19" s="108">
        <v>199747.1</v>
      </c>
      <c r="FL19" s="108">
        <v>212132</v>
      </c>
      <c r="FM19" s="108">
        <v>224172</v>
      </c>
      <c r="FN19" s="108">
        <v>535851.19999999995</v>
      </c>
      <c r="FO19" s="108">
        <v>543237.6</v>
      </c>
      <c r="FP19" s="108">
        <v>543880</v>
      </c>
      <c r="FQ19" s="108">
        <v>544926</v>
      </c>
      <c r="FR19" s="108">
        <v>-128758.7</v>
      </c>
      <c r="FS19" s="108">
        <v>308.10000000000002</v>
      </c>
      <c r="FT19" s="108">
        <v>792.5</v>
      </c>
      <c r="FU19" s="108">
        <v>-130209.4</v>
      </c>
      <c r="FV19" s="108">
        <v>350.1</v>
      </c>
      <c r="FW19" s="108">
        <v>149.19999999999999</v>
      </c>
      <c r="FX19" s="108">
        <v>106.2</v>
      </c>
      <c r="FY19" s="108">
        <v>308.10000000000002</v>
      </c>
      <c r="FZ19" s="108">
        <v>127</v>
      </c>
      <c r="GA19" s="108">
        <v>1132.7</v>
      </c>
      <c r="GB19" s="108">
        <v>1100.5999999999999</v>
      </c>
      <c r="GC19" s="108">
        <v>-70126.600000000006</v>
      </c>
      <c r="GD19" s="108">
        <v>-69565</v>
      </c>
      <c r="GE19" s="108">
        <v>-129108.8</v>
      </c>
      <c r="GF19" s="108">
        <v>-129020.5</v>
      </c>
      <c r="GG19" s="108">
        <v>-128788.2</v>
      </c>
      <c r="GH19" s="108">
        <v>-128758.7</v>
      </c>
      <c r="GJ19" s="85">
        <v>212.4</v>
      </c>
      <c r="GK19" s="85">
        <v>4711</v>
      </c>
      <c r="GL19" s="85">
        <v>95.8</v>
      </c>
      <c r="GN19" s="85">
        <v>103</v>
      </c>
      <c r="GO19" s="85">
        <v>177</v>
      </c>
      <c r="GP19" s="85">
        <v>212.4</v>
      </c>
      <c r="GQ19" s="85">
        <v>220.7</v>
      </c>
      <c r="GR19" s="85">
        <v>465.5</v>
      </c>
      <c r="GS19" s="85">
        <v>4923.3999999999996</v>
      </c>
      <c r="GT19" s="85">
        <v>4973.8</v>
      </c>
      <c r="GU19" s="85">
        <v>4995.5</v>
      </c>
      <c r="GV19" s="85">
        <v>5019.2</v>
      </c>
      <c r="GW19" s="85">
        <v>5099.8999999999996</v>
      </c>
      <c r="GX19" s="85">
        <v>5159</v>
      </c>
    </row>
    <row r="20" spans="1:206" s="85" customFormat="1" ht="12" x14ac:dyDescent="0.2">
      <c r="A20" s="99">
        <v>11113300</v>
      </c>
      <c r="B20" s="28" t="s">
        <v>513</v>
      </c>
      <c r="C20" s="76"/>
      <c r="D20" s="108"/>
      <c r="E20" s="108">
        <v>0</v>
      </c>
      <c r="F20" s="108">
        <v>0</v>
      </c>
      <c r="G20" s="108">
        <v>0</v>
      </c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>
        <v>0</v>
      </c>
      <c r="AN20" s="108">
        <v>0</v>
      </c>
      <c r="AO20" s="108">
        <v>0</v>
      </c>
      <c r="AP20" s="108">
        <v>0</v>
      </c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28"/>
      <c r="BW20" s="128"/>
      <c r="BX20" s="12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28"/>
      <c r="CN20" s="128"/>
      <c r="CO20" s="128">
        <v>0</v>
      </c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>
        <v>0</v>
      </c>
      <c r="DU20" s="108">
        <v>0</v>
      </c>
      <c r="DV20" s="108">
        <v>0</v>
      </c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>
        <v>0</v>
      </c>
      <c r="EL20" s="108">
        <v>0</v>
      </c>
      <c r="EM20" s="108">
        <v>0</v>
      </c>
      <c r="EN20" s="108">
        <v>0</v>
      </c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>
        <v>0</v>
      </c>
      <c r="FC20" s="108">
        <v>0</v>
      </c>
      <c r="FD20" s="108">
        <v>0</v>
      </c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</row>
    <row r="21" spans="1:206" s="85" customFormat="1" ht="12" x14ac:dyDescent="0.2">
      <c r="A21" s="77">
        <v>11113300</v>
      </c>
      <c r="B21" s="28" t="s">
        <v>687</v>
      </c>
      <c r="C21" s="76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>
        <v>75783.7</v>
      </c>
      <c r="BU21" s="108">
        <v>18087.3</v>
      </c>
      <c r="BV21" s="128">
        <v>14267.5</v>
      </c>
      <c r="BW21" s="128">
        <v>13814</v>
      </c>
      <c r="BX21" s="128">
        <v>29614.9</v>
      </c>
      <c r="BY21" s="108"/>
      <c r="BZ21" s="108">
        <v>5706.4</v>
      </c>
      <c r="CA21" s="108">
        <v>18087.3</v>
      </c>
      <c r="CB21" s="108">
        <v>23808.400000000001</v>
      </c>
      <c r="CC21" s="108">
        <v>28303</v>
      </c>
      <c r="CD21" s="108">
        <v>32354.799999999999</v>
      </c>
      <c r="CE21" s="108">
        <v>38736.300000000003</v>
      </c>
      <c r="CF21" s="108">
        <v>43180.9</v>
      </c>
      <c r="CG21" s="108">
        <v>46168.800000000003</v>
      </c>
      <c r="CH21" s="108">
        <v>53686.5</v>
      </c>
      <c r="CI21" s="108">
        <v>71980</v>
      </c>
      <c r="CJ21" s="108">
        <v>75783.7</v>
      </c>
      <c r="CK21" s="108">
        <v>30332.799999999999</v>
      </c>
      <c r="CL21" s="108">
        <v>6799.4</v>
      </c>
      <c r="CM21" s="128">
        <v>11839.8</v>
      </c>
      <c r="CN21" s="128">
        <v>6251.7</v>
      </c>
      <c r="CO21" s="128">
        <v>5441.9</v>
      </c>
      <c r="CP21" s="108">
        <v>2193.9</v>
      </c>
      <c r="CQ21" s="108">
        <v>4755.5</v>
      </c>
      <c r="CR21" s="108">
        <v>6799.4</v>
      </c>
      <c r="CS21" s="108">
        <v>9460.5</v>
      </c>
      <c r="CT21" s="108">
        <v>15089.6</v>
      </c>
      <c r="CU21" s="108">
        <v>18639.2</v>
      </c>
      <c r="CV21" s="108">
        <v>20121.5</v>
      </c>
      <c r="CW21" s="108">
        <v>23356.9</v>
      </c>
      <c r="CX21" s="108">
        <v>24890.9</v>
      </c>
      <c r="CY21" s="108">
        <v>28948.400000000001</v>
      </c>
      <c r="CZ21" s="108">
        <v>29729.7</v>
      </c>
      <c r="DA21" s="108">
        <v>30332.799999999999</v>
      </c>
      <c r="DB21" s="108">
        <v>21519.7</v>
      </c>
      <c r="DC21" s="108">
        <v>6376.8</v>
      </c>
      <c r="DD21" s="108">
        <v>7393.6</v>
      </c>
      <c r="DE21" s="108">
        <v>5461.9</v>
      </c>
      <c r="DF21" s="108">
        <v>2287.4</v>
      </c>
      <c r="DG21" s="108">
        <v>2429</v>
      </c>
      <c r="DH21" s="108">
        <v>5948.5</v>
      </c>
      <c r="DI21" s="108">
        <v>6376.8</v>
      </c>
      <c r="DJ21" s="108">
        <v>9049.6</v>
      </c>
      <c r="DK21" s="108">
        <v>10688.4</v>
      </c>
      <c r="DL21" s="108">
        <v>13770.4</v>
      </c>
      <c r="DM21" s="108">
        <v>16395.900000000001</v>
      </c>
      <c r="DN21" s="108">
        <v>18512.599999999999</v>
      </c>
      <c r="DO21" s="108">
        <v>19232.3</v>
      </c>
      <c r="DP21" s="108">
        <v>20422.5</v>
      </c>
      <c r="DQ21" s="108">
        <v>20654.2</v>
      </c>
      <c r="DR21" s="108">
        <v>21519.7</v>
      </c>
      <c r="DS21" s="108">
        <v>58974.6</v>
      </c>
      <c r="DT21" s="108">
        <v>4473.6000000000004</v>
      </c>
      <c r="DU21" s="108">
        <v>3765</v>
      </c>
      <c r="DV21" s="108">
        <v>20662.900000000001</v>
      </c>
      <c r="DW21" s="108">
        <v>30073.1</v>
      </c>
      <c r="DX21" s="108">
        <v>1824.3</v>
      </c>
      <c r="DY21" s="108">
        <v>3483.2</v>
      </c>
      <c r="DZ21" s="108">
        <v>4473.6000000000004</v>
      </c>
      <c r="EA21" s="108">
        <v>6858.8</v>
      </c>
      <c r="EB21" s="108">
        <v>7559.4</v>
      </c>
      <c r="EC21" s="108">
        <v>8238.6</v>
      </c>
      <c r="ED21" s="108">
        <v>9223.7000000000007</v>
      </c>
      <c r="EE21" s="108">
        <v>26840.9</v>
      </c>
      <c r="EF21" s="108">
        <v>28901.5</v>
      </c>
      <c r="EG21" s="108">
        <v>34337.1</v>
      </c>
      <c r="EH21" s="108">
        <v>48197.5</v>
      </c>
      <c r="EI21" s="108">
        <v>58974.6</v>
      </c>
      <c r="EJ21" s="108">
        <v>110422.39999999999</v>
      </c>
      <c r="EK21" s="108">
        <v>26404.1</v>
      </c>
      <c r="EL21" s="108">
        <v>21557.599999999999</v>
      </c>
      <c r="EM21" s="108">
        <v>25826</v>
      </c>
      <c r="EN21" s="108">
        <v>36634.699999999997</v>
      </c>
      <c r="EO21" s="108">
        <v>11773.1</v>
      </c>
      <c r="EP21" s="108">
        <v>21138.1</v>
      </c>
      <c r="EQ21" s="108">
        <v>26404.1</v>
      </c>
      <c r="ER21" s="108">
        <v>33219.5</v>
      </c>
      <c r="ES21" s="108">
        <v>39285.1</v>
      </c>
      <c r="ET21" s="108">
        <v>47961.7</v>
      </c>
      <c r="EU21" s="108">
        <v>60461.599999999999</v>
      </c>
      <c r="EV21" s="108">
        <v>65907.100000000006</v>
      </c>
      <c r="EW21" s="108">
        <v>73787.7</v>
      </c>
      <c r="EX21" s="108">
        <v>93841.5</v>
      </c>
      <c r="EY21" s="108">
        <v>100488.1</v>
      </c>
      <c r="EZ21" s="108">
        <v>110422.39999999999</v>
      </c>
      <c r="FA21" s="108">
        <v>453824.7</v>
      </c>
      <c r="FB21" s="108">
        <v>108349</v>
      </c>
      <c r="FC21" s="108">
        <v>113135.2</v>
      </c>
      <c r="FD21" s="108">
        <v>185246.5</v>
      </c>
      <c r="FE21" s="108">
        <v>47094</v>
      </c>
      <c r="FF21" s="108">
        <v>17217.900000000001</v>
      </c>
      <c r="FG21" s="108">
        <v>58706.7</v>
      </c>
      <c r="FH21" s="108">
        <v>108349</v>
      </c>
      <c r="FI21" s="108">
        <v>156420.29999999999</v>
      </c>
      <c r="FJ21" s="108">
        <v>194027.7</v>
      </c>
      <c r="FK21" s="108">
        <v>221484.2</v>
      </c>
      <c r="FL21" s="108">
        <v>235062.6</v>
      </c>
      <c r="FM21" s="108">
        <v>252266.5</v>
      </c>
      <c r="FN21" s="108">
        <v>406730.7</v>
      </c>
      <c r="FO21" s="108">
        <v>428187.7</v>
      </c>
      <c r="FP21" s="108">
        <v>433435.7</v>
      </c>
      <c r="FQ21" s="108">
        <v>453824.7</v>
      </c>
      <c r="FR21" s="108">
        <v>823247.8</v>
      </c>
      <c r="FS21" s="108">
        <v>75045</v>
      </c>
      <c r="FT21" s="108">
        <v>94987</v>
      </c>
      <c r="FU21" s="108">
        <v>341117.2</v>
      </c>
      <c r="FV21" s="108">
        <v>312098.59999999998</v>
      </c>
      <c r="FW21" s="108">
        <v>9417.9</v>
      </c>
      <c r="FX21" s="108">
        <v>29514.9</v>
      </c>
      <c r="FY21" s="108">
        <v>75045</v>
      </c>
      <c r="FZ21" s="108">
        <v>114319</v>
      </c>
      <c r="GA21" s="108">
        <v>144906.20000000001</v>
      </c>
      <c r="GB21" s="108">
        <v>170032</v>
      </c>
      <c r="GC21" s="108">
        <v>225782.9</v>
      </c>
      <c r="GD21" s="108">
        <v>380825.7</v>
      </c>
      <c r="GE21" s="108">
        <v>511149.2</v>
      </c>
      <c r="GF21" s="108">
        <v>602465</v>
      </c>
      <c r="GG21" s="108">
        <v>676812.5</v>
      </c>
      <c r="GH21" s="108">
        <v>823247.8</v>
      </c>
      <c r="GJ21" s="85">
        <v>449036</v>
      </c>
      <c r="GK21" s="85">
        <v>647011.5</v>
      </c>
      <c r="GL21" s="85">
        <v>1116758.8999999999</v>
      </c>
      <c r="GN21" s="85">
        <v>100536.4</v>
      </c>
      <c r="GO21" s="85">
        <v>326878.7</v>
      </c>
      <c r="GP21" s="85">
        <v>449036</v>
      </c>
      <c r="GQ21" s="85">
        <v>628495.1</v>
      </c>
      <c r="GR21" s="85">
        <v>804864.8</v>
      </c>
      <c r="GS21" s="85">
        <v>1096047.5</v>
      </c>
      <c r="GT21" s="85">
        <v>1368221.3</v>
      </c>
      <c r="GU21" s="85">
        <v>1729285.5</v>
      </c>
      <c r="GV21" s="85">
        <v>2212806.4</v>
      </c>
      <c r="GW21" s="85">
        <v>2616928.6</v>
      </c>
      <c r="GX21" s="85">
        <v>3076669.1</v>
      </c>
    </row>
    <row r="22" spans="1:206" s="85" customFormat="1" ht="12" x14ac:dyDescent="0.2">
      <c r="A22" s="99">
        <v>1112</v>
      </c>
      <c r="B22" s="28" t="s">
        <v>645</v>
      </c>
      <c r="C22" s="76"/>
      <c r="D22" s="108">
        <v>2661610.2000000002</v>
      </c>
      <c r="E22" s="108">
        <v>435109.3</v>
      </c>
      <c r="F22" s="108">
        <v>625105.19999999995</v>
      </c>
      <c r="G22" s="108">
        <v>713760.7</v>
      </c>
      <c r="H22" s="108">
        <v>887635</v>
      </c>
      <c r="I22" s="108">
        <v>129069.1</v>
      </c>
      <c r="J22" s="108">
        <v>282579.5</v>
      </c>
      <c r="K22" s="108">
        <v>435109.3</v>
      </c>
      <c r="L22" s="108">
        <v>703784.5</v>
      </c>
      <c r="M22" s="108">
        <v>872546.4</v>
      </c>
      <c r="N22" s="108">
        <v>1060214.5</v>
      </c>
      <c r="O22" s="108">
        <v>1350455.6</v>
      </c>
      <c r="P22" s="108">
        <v>1542854.3</v>
      </c>
      <c r="Q22" s="108">
        <v>1773975.2</v>
      </c>
      <c r="R22" s="108">
        <v>2048558.6</v>
      </c>
      <c r="S22" s="108">
        <v>2321681.5</v>
      </c>
      <c r="T22" s="108">
        <v>2661610.2000000002</v>
      </c>
      <c r="U22" s="108">
        <v>2407903.9</v>
      </c>
      <c r="V22" s="108">
        <v>653726.5</v>
      </c>
      <c r="W22" s="108">
        <v>545305.4</v>
      </c>
      <c r="X22" s="108">
        <v>537627.80000000005</v>
      </c>
      <c r="Y22" s="108">
        <v>671244.2</v>
      </c>
      <c r="Z22" s="108">
        <v>194985.60000000001</v>
      </c>
      <c r="AA22" s="108">
        <v>414569.4</v>
      </c>
      <c r="AB22" s="108">
        <v>653726.5</v>
      </c>
      <c r="AC22" s="108">
        <v>846506.4</v>
      </c>
      <c r="AD22" s="108">
        <v>1036234.7</v>
      </c>
      <c r="AE22" s="108">
        <v>1199031.8999999999</v>
      </c>
      <c r="AF22" s="108">
        <v>1385321.1</v>
      </c>
      <c r="AG22" s="108">
        <v>1557090.7</v>
      </c>
      <c r="AH22" s="108">
        <v>1736659.7</v>
      </c>
      <c r="AI22" s="108">
        <v>1953906.2</v>
      </c>
      <c r="AJ22" s="108">
        <v>2158356.1</v>
      </c>
      <c r="AK22" s="108">
        <v>2407903.9</v>
      </c>
      <c r="AL22" s="108">
        <v>2652789.5</v>
      </c>
      <c r="AM22" s="108">
        <v>555328.6</v>
      </c>
      <c r="AN22" s="108">
        <v>641042.9</v>
      </c>
      <c r="AO22" s="108">
        <v>723295.5</v>
      </c>
      <c r="AP22" s="108">
        <v>733122.5</v>
      </c>
      <c r="AQ22" s="108">
        <v>171888.7</v>
      </c>
      <c r="AR22" s="108">
        <v>351859.20000000001</v>
      </c>
      <c r="AS22" s="108">
        <v>555328.6</v>
      </c>
      <c r="AT22" s="108">
        <v>769905.2</v>
      </c>
      <c r="AU22" s="108">
        <v>979639.2</v>
      </c>
      <c r="AV22" s="108">
        <v>1196371.5</v>
      </c>
      <c r="AW22" s="108">
        <v>1443734.6</v>
      </c>
      <c r="AX22" s="108">
        <v>1662837.2</v>
      </c>
      <c r="AY22" s="108">
        <v>1919667</v>
      </c>
      <c r="AZ22" s="108">
        <v>2181183.7000000002</v>
      </c>
      <c r="BA22" s="108">
        <v>2404928.7999999998</v>
      </c>
      <c r="BB22" s="108">
        <v>2652789.5</v>
      </c>
      <c r="BC22" s="108">
        <v>2761006.9</v>
      </c>
      <c r="BD22" s="108">
        <v>616876.9</v>
      </c>
      <c r="BE22" s="108">
        <v>674077.6</v>
      </c>
      <c r="BF22" s="108">
        <v>717949</v>
      </c>
      <c r="BG22" s="108">
        <v>752103.4</v>
      </c>
      <c r="BH22" s="108">
        <v>210676.5</v>
      </c>
      <c r="BI22" s="108">
        <v>383410</v>
      </c>
      <c r="BJ22" s="108">
        <v>616876.9</v>
      </c>
      <c r="BK22" s="108">
        <v>848494.6</v>
      </c>
      <c r="BL22" s="108">
        <v>1046329.3</v>
      </c>
      <c r="BM22" s="108">
        <v>1290954.5</v>
      </c>
      <c r="BN22" s="108">
        <v>1532388.1</v>
      </c>
      <c r="BO22" s="108">
        <v>1746889.2</v>
      </c>
      <c r="BP22" s="108">
        <v>2008903.5</v>
      </c>
      <c r="BQ22" s="108">
        <v>2255509.2000000002</v>
      </c>
      <c r="BR22" s="108">
        <v>2486329</v>
      </c>
      <c r="BS22" s="108">
        <v>2761006.9</v>
      </c>
      <c r="BT22" s="108">
        <v>1840704.7</v>
      </c>
      <c r="BU22" s="108">
        <v>421839.1</v>
      </c>
      <c r="BV22" s="128">
        <v>459986.8</v>
      </c>
      <c r="BW22" s="128">
        <v>473207.4</v>
      </c>
      <c r="BX22" s="128">
        <v>485671.4</v>
      </c>
      <c r="BY22" s="108">
        <v>151308.79999999999</v>
      </c>
      <c r="BZ22" s="108">
        <v>279829</v>
      </c>
      <c r="CA22" s="108">
        <v>421839.1</v>
      </c>
      <c r="CB22" s="108">
        <v>583093.4</v>
      </c>
      <c r="CC22" s="108">
        <v>729621.9</v>
      </c>
      <c r="CD22" s="108">
        <v>881825.9</v>
      </c>
      <c r="CE22" s="108">
        <v>1057088.5</v>
      </c>
      <c r="CF22" s="108">
        <v>1205790.8999999999</v>
      </c>
      <c r="CG22" s="108">
        <v>1355033.3</v>
      </c>
      <c r="CH22" s="108">
        <v>1535650.9</v>
      </c>
      <c r="CI22" s="108">
        <v>1691269.2</v>
      </c>
      <c r="CJ22" s="108">
        <v>1840704.7</v>
      </c>
      <c r="CK22" s="108">
        <v>2168526.5</v>
      </c>
      <c r="CL22" s="108">
        <v>498239.9</v>
      </c>
      <c r="CM22" s="128">
        <v>543651.5</v>
      </c>
      <c r="CN22" s="128">
        <v>581066.69999999995</v>
      </c>
      <c r="CO22" s="128">
        <v>545568.4</v>
      </c>
      <c r="CP22" s="108">
        <v>179114.3</v>
      </c>
      <c r="CQ22" s="108">
        <v>335518.8</v>
      </c>
      <c r="CR22" s="108">
        <v>498239.9</v>
      </c>
      <c r="CS22" s="108">
        <v>685225.4</v>
      </c>
      <c r="CT22" s="108">
        <v>862985.9</v>
      </c>
      <c r="CU22" s="108">
        <v>1041891.4</v>
      </c>
      <c r="CV22" s="108">
        <v>1254449.5</v>
      </c>
      <c r="CW22" s="108">
        <v>1439572.8</v>
      </c>
      <c r="CX22" s="108">
        <v>1622958.1</v>
      </c>
      <c r="CY22" s="108">
        <v>1827156.2</v>
      </c>
      <c r="CZ22" s="108">
        <v>1994218.6</v>
      </c>
      <c r="DA22" s="108">
        <v>2168526.5</v>
      </c>
      <c r="DB22" s="108">
        <v>2274128.4</v>
      </c>
      <c r="DC22" s="108">
        <v>543742.1</v>
      </c>
      <c r="DD22" s="108">
        <v>556773.80000000005</v>
      </c>
      <c r="DE22" s="108">
        <v>582308.4</v>
      </c>
      <c r="DF22" s="108">
        <v>591304.1</v>
      </c>
      <c r="DG22" s="108">
        <v>191158.7</v>
      </c>
      <c r="DH22" s="108">
        <v>361437.3</v>
      </c>
      <c r="DI22" s="108">
        <v>543742.1</v>
      </c>
      <c r="DJ22" s="108">
        <v>742365.8</v>
      </c>
      <c r="DK22" s="108">
        <v>919896.8</v>
      </c>
      <c r="DL22" s="108">
        <v>1100515.8999999999</v>
      </c>
      <c r="DM22" s="108">
        <v>1317000.3</v>
      </c>
      <c r="DN22" s="108">
        <v>1496027.6</v>
      </c>
      <c r="DO22" s="108">
        <v>1682824.3</v>
      </c>
      <c r="DP22" s="108">
        <v>1903119.5</v>
      </c>
      <c r="DQ22" s="108">
        <v>2087749.9</v>
      </c>
      <c r="DR22" s="108">
        <v>2274128.4</v>
      </c>
      <c r="DS22" s="108">
        <v>2419033.7000000002</v>
      </c>
      <c r="DT22" s="108">
        <v>586776.4</v>
      </c>
      <c r="DU22" s="108">
        <v>607800.6</v>
      </c>
      <c r="DV22" s="108">
        <v>620822</v>
      </c>
      <c r="DW22" s="108">
        <v>603634.69999999995</v>
      </c>
      <c r="DX22" s="108">
        <v>201254.39999999999</v>
      </c>
      <c r="DY22" s="108">
        <v>389021.9</v>
      </c>
      <c r="DZ22" s="108">
        <v>586776.4</v>
      </c>
      <c r="EA22" s="108">
        <v>809428.6</v>
      </c>
      <c r="EB22" s="108">
        <v>996638</v>
      </c>
      <c r="EC22" s="108">
        <v>1194577</v>
      </c>
      <c r="ED22" s="108">
        <v>1427047.1</v>
      </c>
      <c r="EE22" s="108">
        <v>1616462.5</v>
      </c>
      <c r="EF22" s="108">
        <v>1815399</v>
      </c>
      <c r="EG22" s="108">
        <v>2038659.4</v>
      </c>
      <c r="EH22" s="108">
        <v>2229328.9</v>
      </c>
      <c r="EI22" s="108">
        <v>2419033.7000000002</v>
      </c>
      <c r="EJ22" s="108">
        <v>2529022.2999999998</v>
      </c>
      <c r="EK22" s="108">
        <v>614031.5</v>
      </c>
      <c r="EL22" s="108">
        <v>632398.30000000005</v>
      </c>
      <c r="EM22" s="108">
        <v>644744.69999999995</v>
      </c>
      <c r="EN22" s="108">
        <v>637847.80000000005</v>
      </c>
      <c r="EO22" s="108">
        <v>218675.9</v>
      </c>
      <c r="EP22" s="108">
        <v>400621.1</v>
      </c>
      <c r="EQ22" s="108">
        <v>614031.5</v>
      </c>
      <c r="ER22" s="108">
        <v>838948.7</v>
      </c>
      <c r="ES22" s="108">
        <v>1039923</v>
      </c>
      <c r="ET22" s="108">
        <v>1246429.8</v>
      </c>
      <c r="EU22" s="108">
        <v>1481412</v>
      </c>
      <c r="EV22" s="108">
        <v>1685547.9</v>
      </c>
      <c r="EW22" s="108">
        <v>1891174.5</v>
      </c>
      <c r="EX22" s="108">
        <v>2126291.6</v>
      </c>
      <c r="EY22" s="108">
        <v>2325340.9</v>
      </c>
      <c r="EZ22" s="108">
        <v>2529022.2999999998</v>
      </c>
      <c r="FA22" s="108">
        <v>2759842.2</v>
      </c>
      <c r="FB22" s="108">
        <v>661014.30000000005</v>
      </c>
      <c r="FC22" s="108">
        <v>685600.3</v>
      </c>
      <c r="FD22" s="108">
        <v>711747.4</v>
      </c>
      <c r="FE22" s="108">
        <v>701480.2</v>
      </c>
      <c r="FF22" s="108">
        <v>236208</v>
      </c>
      <c r="FG22" s="108">
        <v>438364</v>
      </c>
      <c r="FH22" s="108">
        <v>661014.30000000005</v>
      </c>
      <c r="FI22" s="108">
        <v>896408.4</v>
      </c>
      <c r="FJ22" s="108">
        <v>1118140.3</v>
      </c>
      <c r="FK22" s="108">
        <v>1346614.6</v>
      </c>
      <c r="FL22" s="108">
        <v>1609421</v>
      </c>
      <c r="FM22" s="108">
        <v>1835142.1</v>
      </c>
      <c r="FN22" s="108">
        <v>2058362</v>
      </c>
      <c r="FO22" s="108">
        <v>2320177.2000000002</v>
      </c>
      <c r="FP22" s="108">
        <v>2532582.2999999998</v>
      </c>
      <c r="FQ22" s="108">
        <v>2759842.2</v>
      </c>
      <c r="FR22" s="108">
        <v>2941339.4</v>
      </c>
      <c r="FS22" s="108">
        <v>704736.1</v>
      </c>
      <c r="FT22" s="108">
        <v>726778.1</v>
      </c>
      <c r="FU22" s="108">
        <v>770091.7</v>
      </c>
      <c r="FV22" s="108">
        <v>739733.5</v>
      </c>
      <c r="FW22" s="108">
        <v>257288.1</v>
      </c>
      <c r="FX22" s="108">
        <v>469698.7</v>
      </c>
      <c r="FY22" s="108">
        <v>704736.1</v>
      </c>
      <c r="FZ22" s="108">
        <v>957553.8</v>
      </c>
      <c r="GA22" s="108">
        <v>1185484.7</v>
      </c>
      <c r="GB22" s="108">
        <v>1431514.2</v>
      </c>
      <c r="GC22" s="108">
        <v>1713717.9</v>
      </c>
      <c r="GD22" s="108">
        <v>1961578.7</v>
      </c>
      <c r="GE22" s="108">
        <v>2201605.9</v>
      </c>
      <c r="GF22" s="108">
        <v>2480613.4</v>
      </c>
      <c r="GG22" s="108">
        <v>2708341.8</v>
      </c>
      <c r="GH22" s="108">
        <v>2941339.4</v>
      </c>
      <c r="GJ22" s="85">
        <v>648978.30000000005</v>
      </c>
      <c r="GK22" s="85">
        <v>352163.2</v>
      </c>
      <c r="GL22" s="85">
        <v>570127.19999999995</v>
      </c>
      <c r="GN22" s="85">
        <v>276516.40000000002</v>
      </c>
      <c r="GO22" s="85">
        <v>506556.7</v>
      </c>
      <c r="GP22" s="85">
        <v>648978.30000000005</v>
      </c>
      <c r="GQ22" s="85">
        <v>693974.8</v>
      </c>
      <c r="GR22" s="85">
        <v>803278.1</v>
      </c>
      <c r="GS22" s="85">
        <v>1001141.5</v>
      </c>
      <c r="GT22" s="85">
        <v>1167266.5</v>
      </c>
      <c r="GU22" s="85">
        <v>1351528.4</v>
      </c>
      <c r="GV22" s="85">
        <v>1571268.7</v>
      </c>
      <c r="GW22" s="85">
        <v>1800063.4</v>
      </c>
      <c r="GX22" s="85">
        <v>2003729.2</v>
      </c>
    </row>
    <row r="23" spans="1:206" s="85" customFormat="1" ht="12" x14ac:dyDescent="0.2">
      <c r="A23" s="99">
        <v>11121</v>
      </c>
      <c r="B23" s="28" t="s">
        <v>646</v>
      </c>
      <c r="C23" s="76"/>
      <c r="D23" s="108">
        <v>102201.60000000001</v>
      </c>
      <c r="E23" s="108">
        <v>19280</v>
      </c>
      <c r="F23" s="108">
        <v>23316.400000000001</v>
      </c>
      <c r="G23" s="108">
        <v>26781.9</v>
      </c>
      <c r="H23" s="108">
        <v>32823.300000000003</v>
      </c>
      <c r="I23" s="108">
        <v>8463.2000000000007</v>
      </c>
      <c r="J23" s="108">
        <v>13481.7</v>
      </c>
      <c r="K23" s="108">
        <v>19280</v>
      </c>
      <c r="L23" s="108">
        <v>30436.400000000001</v>
      </c>
      <c r="M23" s="108">
        <v>36467.199999999997</v>
      </c>
      <c r="N23" s="108">
        <v>42596.4</v>
      </c>
      <c r="O23" s="108">
        <v>57884.5</v>
      </c>
      <c r="P23" s="108">
        <v>63589.1</v>
      </c>
      <c r="Q23" s="108">
        <v>69378.3</v>
      </c>
      <c r="R23" s="108">
        <v>85893</v>
      </c>
      <c r="S23" s="108">
        <v>94066.9</v>
      </c>
      <c r="T23" s="108">
        <v>102201.60000000001</v>
      </c>
      <c r="U23" s="108">
        <v>130972.2</v>
      </c>
      <c r="V23" s="108">
        <v>37056.6</v>
      </c>
      <c r="W23" s="108">
        <v>22522.799999999999</v>
      </c>
      <c r="X23" s="108">
        <v>34868.300000000003</v>
      </c>
      <c r="Y23" s="108">
        <v>36524.5</v>
      </c>
      <c r="Z23" s="108">
        <v>15622.7</v>
      </c>
      <c r="AA23" s="108">
        <v>32804.6</v>
      </c>
      <c r="AB23" s="108">
        <v>37056.6</v>
      </c>
      <c r="AC23" s="108">
        <v>46413.3</v>
      </c>
      <c r="AD23" s="108">
        <v>52025.1</v>
      </c>
      <c r="AE23" s="108">
        <v>59579.4</v>
      </c>
      <c r="AF23" s="108">
        <v>72422.5</v>
      </c>
      <c r="AG23" s="108">
        <v>88121.600000000006</v>
      </c>
      <c r="AH23" s="108">
        <v>94447.7</v>
      </c>
      <c r="AI23" s="108">
        <v>111039.3</v>
      </c>
      <c r="AJ23" s="108">
        <v>119187.4</v>
      </c>
      <c r="AK23" s="108">
        <v>130972.2</v>
      </c>
      <c r="AL23" s="108">
        <v>141416.4</v>
      </c>
      <c r="AM23" s="108">
        <v>36348.1</v>
      </c>
      <c r="AN23" s="108">
        <v>35027.599999999999</v>
      </c>
      <c r="AO23" s="108">
        <v>34901.699999999997</v>
      </c>
      <c r="AP23" s="108">
        <v>35139</v>
      </c>
      <c r="AQ23" s="108">
        <v>18547</v>
      </c>
      <c r="AR23" s="108">
        <v>26386</v>
      </c>
      <c r="AS23" s="108">
        <v>36348.1</v>
      </c>
      <c r="AT23" s="108">
        <v>55480.7</v>
      </c>
      <c r="AU23" s="108">
        <v>62500.4</v>
      </c>
      <c r="AV23" s="108">
        <v>71375.7</v>
      </c>
      <c r="AW23" s="108">
        <v>89570.3</v>
      </c>
      <c r="AX23" s="108">
        <v>97399.1</v>
      </c>
      <c r="AY23" s="108">
        <v>106277.4</v>
      </c>
      <c r="AZ23" s="108">
        <v>126880.8</v>
      </c>
      <c r="BA23" s="108">
        <v>131408.29999999999</v>
      </c>
      <c r="BB23" s="108">
        <v>141416.4</v>
      </c>
      <c r="BC23" s="108">
        <v>151261.70000000001</v>
      </c>
      <c r="BD23" s="108">
        <v>40877.199999999997</v>
      </c>
      <c r="BE23" s="108">
        <v>39917.9</v>
      </c>
      <c r="BF23" s="108">
        <v>35017.9</v>
      </c>
      <c r="BG23" s="108">
        <v>35448.699999999997</v>
      </c>
      <c r="BH23" s="108">
        <v>24493.3</v>
      </c>
      <c r="BI23" s="108">
        <v>32249.5</v>
      </c>
      <c r="BJ23" s="108">
        <v>40877.199999999997</v>
      </c>
      <c r="BK23" s="108">
        <v>62872.7</v>
      </c>
      <c r="BL23" s="108">
        <v>71450.3</v>
      </c>
      <c r="BM23" s="108">
        <v>80795.100000000006</v>
      </c>
      <c r="BN23" s="108">
        <v>104939.4</v>
      </c>
      <c r="BO23" s="108">
        <v>110310.9</v>
      </c>
      <c r="BP23" s="108">
        <v>115813</v>
      </c>
      <c r="BQ23" s="108">
        <v>138066.70000000001</v>
      </c>
      <c r="BR23" s="108">
        <v>143617.1</v>
      </c>
      <c r="BS23" s="108">
        <v>151261.70000000001</v>
      </c>
      <c r="BT23" s="108">
        <v>145208.9</v>
      </c>
      <c r="BU23" s="108">
        <v>36531</v>
      </c>
      <c r="BV23" s="128">
        <v>31550.5</v>
      </c>
      <c r="BW23" s="128">
        <v>35916.800000000003</v>
      </c>
      <c r="BX23" s="128">
        <v>41210.6</v>
      </c>
      <c r="BY23" s="108">
        <v>24850.400000000001</v>
      </c>
      <c r="BZ23" s="108">
        <v>30101.200000000001</v>
      </c>
      <c r="CA23" s="108">
        <v>36531</v>
      </c>
      <c r="CB23" s="108">
        <v>55390.2</v>
      </c>
      <c r="CC23" s="108">
        <v>61170.3</v>
      </c>
      <c r="CD23" s="108">
        <v>68081.5</v>
      </c>
      <c r="CE23" s="108">
        <v>92230.399999999994</v>
      </c>
      <c r="CF23" s="108">
        <v>98228.2</v>
      </c>
      <c r="CG23" s="108">
        <v>103998.3</v>
      </c>
      <c r="CH23" s="108">
        <v>129244.8</v>
      </c>
      <c r="CI23" s="108">
        <v>136452.1</v>
      </c>
      <c r="CJ23" s="108">
        <v>145208.9</v>
      </c>
      <c r="CK23" s="108">
        <v>165599.4</v>
      </c>
      <c r="CL23" s="108">
        <v>41163.599999999999</v>
      </c>
      <c r="CM23" s="128">
        <v>40047.300000000003</v>
      </c>
      <c r="CN23" s="128">
        <v>40759.199999999997</v>
      </c>
      <c r="CO23" s="128">
        <v>43629.3</v>
      </c>
      <c r="CP23" s="108">
        <v>29129.3</v>
      </c>
      <c r="CQ23" s="108">
        <v>34557</v>
      </c>
      <c r="CR23" s="108">
        <v>41163.599999999999</v>
      </c>
      <c r="CS23" s="108">
        <v>66476.5</v>
      </c>
      <c r="CT23" s="108">
        <v>73747.199999999997</v>
      </c>
      <c r="CU23" s="108">
        <v>81210.899999999994</v>
      </c>
      <c r="CV23" s="108">
        <v>109524.9</v>
      </c>
      <c r="CW23" s="108">
        <v>115795.6</v>
      </c>
      <c r="CX23" s="108">
        <v>121970.1</v>
      </c>
      <c r="CY23" s="108">
        <v>151044.70000000001</v>
      </c>
      <c r="CZ23" s="108">
        <v>157366.39999999999</v>
      </c>
      <c r="DA23" s="108">
        <v>165599.4</v>
      </c>
      <c r="DB23" s="108">
        <v>177607.5</v>
      </c>
      <c r="DC23" s="108">
        <v>44680.3</v>
      </c>
      <c r="DD23" s="108">
        <v>40978.300000000003</v>
      </c>
      <c r="DE23" s="108">
        <v>43011.3</v>
      </c>
      <c r="DF23" s="108">
        <v>48937.599999999999</v>
      </c>
      <c r="DG23" s="108">
        <v>32208</v>
      </c>
      <c r="DH23" s="108">
        <v>38517.300000000003</v>
      </c>
      <c r="DI23" s="108">
        <v>44680.3</v>
      </c>
      <c r="DJ23" s="108">
        <v>71674.2</v>
      </c>
      <c r="DK23" s="108">
        <v>79292.2</v>
      </c>
      <c r="DL23" s="108">
        <v>85658.6</v>
      </c>
      <c r="DM23" s="108">
        <v>118012.8</v>
      </c>
      <c r="DN23" s="108">
        <v>123272.9</v>
      </c>
      <c r="DO23" s="108">
        <v>128669.9</v>
      </c>
      <c r="DP23" s="108">
        <v>161482</v>
      </c>
      <c r="DQ23" s="108">
        <v>167471.9</v>
      </c>
      <c r="DR23" s="108">
        <v>177607.5</v>
      </c>
      <c r="DS23" s="108">
        <v>210688.9</v>
      </c>
      <c r="DT23" s="108">
        <v>49720.6</v>
      </c>
      <c r="DU23" s="108">
        <v>50927.7</v>
      </c>
      <c r="DV23" s="108">
        <v>52195.199999999997</v>
      </c>
      <c r="DW23" s="108">
        <v>57845.4</v>
      </c>
      <c r="DX23" s="108">
        <v>35639.4</v>
      </c>
      <c r="DY23" s="108">
        <v>42905.8</v>
      </c>
      <c r="DZ23" s="108">
        <v>49720.6</v>
      </c>
      <c r="EA23" s="108">
        <v>85219.8</v>
      </c>
      <c r="EB23" s="108">
        <v>93271.5</v>
      </c>
      <c r="EC23" s="108">
        <v>100648.3</v>
      </c>
      <c r="ED23" s="108">
        <v>139120.29999999999</v>
      </c>
      <c r="EE23" s="108">
        <v>145144.20000000001</v>
      </c>
      <c r="EF23" s="108">
        <v>152843.5</v>
      </c>
      <c r="EG23" s="108">
        <v>186870.6</v>
      </c>
      <c r="EH23" s="108">
        <v>195888.1</v>
      </c>
      <c r="EI23" s="108">
        <v>210688.9</v>
      </c>
      <c r="EJ23" s="108">
        <v>202421.9</v>
      </c>
      <c r="EK23" s="108">
        <v>52982.8</v>
      </c>
      <c r="EL23" s="108">
        <v>43587.3</v>
      </c>
      <c r="EM23" s="108">
        <v>48362.8</v>
      </c>
      <c r="EN23" s="108">
        <v>57489</v>
      </c>
      <c r="EO23" s="108">
        <v>38056.699999999997</v>
      </c>
      <c r="EP23" s="108">
        <v>43835.1</v>
      </c>
      <c r="EQ23" s="108">
        <v>52982.8</v>
      </c>
      <c r="ER23" s="108">
        <v>82052.5</v>
      </c>
      <c r="ES23" s="108">
        <v>88129</v>
      </c>
      <c r="ET23" s="108">
        <v>96570.1</v>
      </c>
      <c r="EU23" s="108">
        <v>128322.9</v>
      </c>
      <c r="EV23" s="108">
        <v>135843.6</v>
      </c>
      <c r="EW23" s="108">
        <v>144932.9</v>
      </c>
      <c r="EX23" s="108">
        <v>182305.8</v>
      </c>
      <c r="EY23" s="108">
        <v>189660.5</v>
      </c>
      <c r="EZ23" s="108">
        <v>202421.9</v>
      </c>
      <c r="FA23" s="108">
        <v>229279.4</v>
      </c>
      <c r="FB23" s="108">
        <v>55675.6</v>
      </c>
      <c r="FC23" s="108">
        <v>50838.5</v>
      </c>
      <c r="FD23" s="108">
        <v>59025.9</v>
      </c>
      <c r="FE23" s="108">
        <v>63739.4</v>
      </c>
      <c r="FF23" s="108">
        <v>39643.300000000003</v>
      </c>
      <c r="FG23" s="108">
        <v>46942.8</v>
      </c>
      <c r="FH23" s="108">
        <v>55675.6</v>
      </c>
      <c r="FI23" s="108">
        <v>89087.4</v>
      </c>
      <c r="FJ23" s="108">
        <v>97273.3</v>
      </c>
      <c r="FK23" s="108">
        <v>106514.1</v>
      </c>
      <c r="FL23" s="108">
        <v>147360.29999999999</v>
      </c>
      <c r="FM23" s="108">
        <v>155768.70000000001</v>
      </c>
      <c r="FN23" s="108">
        <v>165540</v>
      </c>
      <c r="FO23" s="108">
        <v>207852.3</v>
      </c>
      <c r="FP23" s="108">
        <v>216450.7</v>
      </c>
      <c r="FQ23" s="108">
        <v>229279.4</v>
      </c>
      <c r="FR23" s="108">
        <v>271933</v>
      </c>
      <c r="FS23" s="108">
        <v>65566.2</v>
      </c>
      <c r="FT23" s="108">
        <v>62472.5</v>
      </c>
      <c r="FU23" s="108">
        <v>73735.899999999994</v>
      </c>
      <c r="FV23" s="108">
        <v>70158.399999999994</v>
      </c>
      <c r="FW23" s="108">
        <v>47237.4</v>
      </c>
      <c r="FX23" s="108">
        <v>55858.400000000001</v>
      </c>
      <c r="FY23" s="108">
        <v>65566.2</v>
      </c>
      <c r="FZ23" s="108">
        <v>104729.7</v>
      </c>
      <c r="GA23" s="108">
        <v>113882.4</v>
      </c>
      <c r="GB23" s="108">
        <v>128038.7</v>
      </c>
      <c r="GC23" s="108">
        <v>174468.2</v>
      </c>
      <c r="GD23" s="108">
        <v>189044.8</v>
      </c>
      <c r="GE23" s="108">
        <v>201774.6</v>
      </c>
      <c r="GF23" s="108">
        <v>248788.5</v>
      </c>
      <c r="GG23" s="108">
        <v>258940</v>
      </c>
      <c r="GH23" s="108">
        <v>271933</v>
      </c>
      <c r="GJ23" s="85">
        <v>72794.7</v>
      </c>
      <c r="GK23" s="85">
        <v>39924.300000000003</v>
      </c>
      <c r="GL23" s="85">
        <v>52817</v>
      </c>
      <c r="GN23" s="85">
        <v>53799.8</v>
      </c>
      <c r="GO23" s="85">
        <v>64821.7</v>
      </c>
      <c r="GP23" s="85">
        <v>72794.7</v>
      </c>
      <c r="GQ23" s="85">
        <v>87645.2</v>
      </c>
      <c r="GR23" s="85">
        <v>97435.7</v>
      </c>
      <c r="GS23" s="85">
        <v>112719</v>
      </c>
      <c r="GT23" s="85">
        <v>142748</v>
      </c>
      <c r="GU23" s="85">
        <v>152675.79999999999</v>
      </c>
      <c r="GV23" s="85">
        <v>165536</v>
      </c>
      <c r="GW23" s="85">
        <v>206835.1</v>
      </c>
      <c r="GX23" s="85">
        <v>220004.6</v>
      </c>
    </row>
    <row r="24" spans="1:206" s="85" customFormat="1" ht="24" x14ac:dyDescent="0.2">
      <c r="A24" s="99">
        <v>11121100</v>
      </c>
      <c r="B24" s="28" t="s">
        <v>520</v>
      </c>
      <c r="C24" s="76"/>
      <c r="D24" s="108">
        <v>102201.60000000001</v>
      </c>
      <c r="E24" s="108">
        <v>19280</v>
      </c>
      <c r="F24" s="108">
        <v>23316.400000000001</v>
      </c>
      <c r="G24" s="108">
        <v>26781.9</v>
      </c>
      <c r="H24" s="108">
        <v>32823.300000000003</v>
      </c>
      <c r="I24" s="108">
        <v>8463.2000000000007</v>
      </c>
      <c r="J24" s="108">
        <v>13481.7</v>
      </c>
      <c r="K24" s="108">
        <v>19280</v>
      </c>
      <c r="L24" s="108">
        <v>30436.400000000001</v>
      </c>
      <c r="M24" s="108">
        <v>36467.199999999997</v>
      </c>
      <c r="N24" s="108">
        <v>42596.4</v>
      </c>
      <c r="O24" s="108">
        <v>57884.5</v>
      </c>
      <c r="P24" s="108">
        <v>63589.1</v>
      </c>
      <c r="Q24" s="108">
        <v>69378.3</v>
      </c>
      <c r="R24" s="108">
        <v>85893</v>
      </c>
      <c r="S24" s="108">
        <v>94066.9</v>
      </c>
      <c r="T24" s="108">
        <v>102201.60000000001</v>
      </c>
      <c r="U24" s="108">
        <v>130972.2</v>
      </c>
      <c r="V24" s="108">
        <v>37056.6</v>
      </c>
      <c r="W24" s="108">
        <v>22522.799999999999</v>
      </c>
      <c r="X24" s="108">
        <v>34868.300000000003</v>
      </c>
      <c r="Y24" s="108">
        <v>36524.5</v>
      </c>
      <c r="Z24" s="108">
        <v>15622.7</v>
      </c>
      <c r="AA24" s="108">
        <v>32804.6</v>
      </c>
      <c r="AB24" s="108">
        <v>37056.6</v>
      </c>
      <c r="AC24" s="108">
        <v>46413.3</v>
      </c>
      <c r="AD24" s="108">
        <v>52025.1</v>
      </c>
      <c r="AE24" s="108">
        <v>59579.4</v>
      </c>
      <c r="AF24" s="108">
        <v>72422.5</v>
      </c>
      <c r="AG24" s="108">
        <v>88121.600000000006</v>
      </c>
      <c r="AH24" s="108">
        <v>94447.7</v>
      </c>
      <c r="AI24" s="108">
        <v>111039.3</v>
      </c>
      <c r="AJ24" s="108">
        <v>119187.4</v>
      </c>
      <c r="AK24" s="108">
        <v>130972.2</v>
      </c>
      <c r="AL24" s="108">
        <v>141416.4</v>
      </c>
      <c r="AM24" s="108">
        <v>36348.1</v>
      </c>
      <c r="AN24" s="108">
        <v>35027.599999999999</v>
      </c>
      <c r="AO24" s="108">
        <v>34901.699999999997</v>
      </c>
      <c r="AP24" s="108">
        <v>35139</v>
      </c>
      <c r="AQ24" s="108">
        <v>18547</v>
      </c>
      <c r="AR24" s="108">
        <v>26386</v>
      </c>
      <c r="AS24" s="108">
        <v>36348.1</v>
      </c>
      <c r="AT24" s="108">
        <v>55480.7</v>
      </c>
      <c r="AU24" s="108">
        <v>62500.4</v>
      </c>
      <c r="AV24" s="108">
        <v>71375.7</v>
      </c>
      <c r="AW24" s="108">
        <v>89570.3</v>
      </c>
      <c r="AX24" s="108">
        <v>97399.1</v>
      </c>
      <c r="AY24" s="108">
        <v>106277.4</v>
      </c>
      <c r="AZ24" s="108">
        <v>126880.8</v>
      </c>
      <c r="BA24" s="108">
        <v>131408.29999999999</v>
      </c>
      <c r="BB24" s="108">
        <v>141416.4</v>
      </c>
      <c r="BC24" s="108">
        <v>151261.70000000001</v>
      </c>
      <c r="BD24" s="108">
        <v>40877.199999999997</v>
      </c>
      <c r="BE24" s="108">
        <v>39917.9</v>
      </c>
      <c r="BF24" s="108">
        <v>35017.9</v>
      </c>
      <c r="BG24" s="108">
        <v>35448.699999999997</v>
      </c>
      <c r="BH24" s="108">
        <v>24493.3</v>
      </c>
      <c r="BI24" s="108">
        <v>32249.5</v>
      </c>
      <c r="BJ24" s="108">
        <v>40877.199999999997</v>
      </c>
      <c r="BK24" s="108">
        <v>62872.7</v>
      </c>
      <c r="BL24" s="108">
        <v>71450.3</v>
      </c>
      <c r="BM24" s="108">
        <v>80795.100000000006</v>
      </c>
      <c r="BN24" s="108">
        <v>104939.4</v>
      </c>
      <c r="BO24" s="108">
        <v>110310.9</v>
      </c>
      <c r="BP24" s="108">
        <v>115813</v>
      </c>
      <c r="BQ24" s="108">
        <v>138066.70000000001</v>
      </c>
      <c r="BR24" s="108">
        <v>143617.1</v>
      </c>
      <c r="BS24" s="108">
        <v>151261.70000000001</v>
      </c>
      <c r="BT24" s="108">
        <v>145208.9</v>
      </c>
      <c r="BU24" s="108">
        <v>36531</v>
      </c>
      <c r="BV24" s="128">
        <v>31550.5</v>
      </c>
      <c r="BW24" s="128">
        <v>35916.800000000003</v>
      </c>
      <c r="BX24" s="128">
        <v>41210.6</v>
      </c>
      <c r="BY24" s="108">
        <v>24850.400000000001</v>
      </c>
      <c r="BZ24" s="108">
        <v>30101.200000000001</v>
      </c>
      <c r="CA24" s="108">
        <v>36531</v>
      </c>
      <c r="CB24" s="108">
        <v>55390.2</v>
      </c>
      <c r="CC24" s="108">
        <v>61170.3</v>
      </c>
      <c r="CD24" s="108">
        <v>68081.5</v>
      </c>
      <c r="CE24" s="108">
        <v>92230.399999999994</v>
      </c>
      <c r="CF24" s="108">
        <v>98228.2</v>
      </c>
      <c r="CG24" s="108">
        <v>103998.3</v>
      </c>
      <c r="CH24" s="108">
        <v>129244.8</v>
      </c>
      <c r="CI24" s="108">
        <v>136452.1</v>
      </c>
      <c r="CJ24" s="108">
        <v>145208.9</v>
      </c>
      <c r="CK24" s="108">
        <v>165599.4</v>
      </c>
      <c r="CL24" s="108">
        <v>41163.599999999999</v>
      </c>
      <c r="CM24" s="128">
        <v>40047.300000000003</v>
      </c>
      <c r="CN24" s="128">
        <v>40759.199999999997</v>
      </c>
      <c r="CO24" s="128">
        <v>43629.3</v>
      </c>
      <c r="CP24" s="108">
        <v>29129.3</v>
      </c>
      <c r="CQ24" s="108">
        <v>34557</v>
      </c>
      <c r="CR24" s="108">
        <v>41163.599999999999</v>
      </c>
      <c r="CS24" s="108">
        <v>66476.5</v>
      </c>
      <c r="CT24" s="108">
        <v>73747.199999999997</v>
      </c>
      <c r="CU24" s="108">
        <v>81210.899999999994</v>
      </c>
      <c r="CV24" s="108">
        <v>109524.9</v>
      </c>
      <c r="CW24" s="108">
        <v>115795.6</v>
      </c>
      <c r="CX24" s="108">
        <v>121970.1</v>
      </c>
      <c r="CY24" s="108">
        <v>151044.70000000001</v>
      </c>
      <c r="CZ24" s="108">
        <v>157366.39999999999</v>
      </c>
      <c r="DA24" s="108">
        <v>165599.4</v>
      </c>
      <c r="DB24" s="108">
        <v>177607.5</v>
      </c>
      <c r="DC24" s="108">
        <v>44680.3</v>
      </c>
      <c r="DD24" s="108">
        <v>40978.300000000003</v>
      </c>
      <c r="DE24" s="108">
        <v>43011.3</v>
      </c>
      <c r="DF24" s="108">
        <v>48937.599999999999</v>
      </c>
      <c r="DG24" s="108">
        <v>32208</v>
      </c>
      <c r="DH24" s="108">
        <v>38517.300000000003</v>
      </c>
      <c r="DI24" s="108">
        <v>44680.3</v>
      </c>
      <c r="DJ24" s="108">
        <v>71674.2</v>
      </c>
      <c r="DK24" s="108">
        <v>79292.2</v>
      </c>
      <c r="DL24" s="108">
        <v>85658.6</v>
      </c>
      <c r="DM24" s="108">
        <v>118012.8</v>
      </c>
      <c r="DN24" s="108">
        <v>123272.9</v>
      </c>
      <c r="DO24" s="108">
        <v>128669.9</v>
      </c>
      <c r="DP24" s="108">
        <v>161482</v>
      </c>
      <c r="DQ24" s="108">
        <v>167471.9</v>
      </c>
      <c r="DR24" s="108">
        <v>177607.5</v>
      </c>
      <c r="DS24" s="108">
        <v>210688.9</v>
      </c>
      <c r="DT24" s="108">
        <v>49720.6</v>
      </c>
      <c r="DU24" s="108">
        <v>50927.7</v>
      </c>
      <c r="DV24" s="108">
        <v>52195.199999999997</v>
      </c>
      <c r="DW24" s="108">
        <v>57845.4</v>
      </c>
      <c r="DX24" s="108">
        <v>35639.4</v>
      </c>
      <c r="DY24" s="108">
        <v>42905.8</v>
      </c>
      <c r="DZ24" s="108">
        <v>49720.6</v>
      </c>
      <c r="EA24" s="108">
        <v>85219.8</v>
      </c>
      <c r="EB24" s="108">
        <v>93271.5</v>
      </c>
      <c r="EC24" s="108">
        <v>100648.3</v>
      </c>
      <c r="ED24" s="108">
        <v>139120.29999999999</v>
      </c>
      <c r="EE24" s="108">
        <v>145144.20000000001</v>
      </c>
      <c r="EF24" s="108">
        <v>152843.5</v>
      </c>
      <c r="EG24" s="108">
        <v>186870.6</v>
      </c>
      <c r="EH24" s="108">
        <v>195888.1</v>
      </c>
      <c r="EI24" s="108">
        <v>210688.9</v>
      </c>
      <c r="EJ24" s="108">
        <v>202421.9</v>
      </c>
      <c r="EK24" s="108">
        <v>52982.8</v>
      </c>
      <c r="EL24" s="108">
        <v>43587.3</v>
      </c>
      <c r="EM24" s="108">
        <v>48362.8</v>
      </c>
      <c r="EN24" s="108">
        <v>57489</v>
      </c>
      <c r="EO24" s="108">
        <v>38056.699999999997</v>
      </c>
      <c r="EP24" s="108">
        <v>43835.1</v>
      </c>
      <c r="EQ24" s="108">
        <v>52982.8</v>
      </c>
      <c r="ER24" s="108">
        <v>82052.5</v>
      </c>
      <c r="ES24" s="108">
        <v>88129</v>
      </c>
      <c r="ET24" s="108">
        <v>96570.1</v>
      </c>
      <c r="EU24" s="108">
        <v>128322.9</v>
      </c>
      <c r="EV24" s="108">
        <v>135843.6</v>
      </c>
      <c r="EW24" s="108">
        <v>144932.9</v>
      </c>
      <c r="EX24" s="108">
        <v>182305.8</v>
      </c>
      <c r="EY24" s="108">
        <v>189660.5</v>
      </c>
      <c r="EZ24" s="108">
        <v>202421.9</v>
      </c>
      <c r="FA24" s="108">
        <v>229279.4</v>
      </c>
      <c r="FB24" s="108">
        <v>55675.6</v>
      </c>
      <c r="FC24" s="108">
        <v>50838.5</v>
      </c>
      <c r="FD24" s="108">
        <v>59025.9</v>
      </c>
      <c r="FE24" s="108">
        <v>63739.4</v>
      </c>
      <c r="FF24" s="108">
        <v>39643.300000000003</v>
      </c>
      <c r="FG24" s="108">
        <v>46942.8</v>
      </c>
      <c r="FH24" s="108">
        <v>55675.6</v>
      </c>
      <c r="FI24" s="108">
        <v>89087.4</v>
      </c>
      <c r="FJ24" s="108">
        <v>97273.3</v>
      </c>
      <c r="FK24" s="108">
        <v>106514.1</v>
      </c>
      <c r="FL24" s="108">
        <v>147360.29999999999</v>
      </c>
      <c r="FM24" s="108">
        <v>155768.70000000001</v>
      </c>
      <c r="FN24" s="108">
        <v>165540</v>
      </c>
      <c r="FO24" s="108">
        <v>207852.3</v>
      </c>
      <c r="FP24" s="108">
        <v>216450.7</v>
      </c>
      <c r="FQ24" s="108">
        <v>229279.4</v>
      </c>
      <c r="FR24" s="108">
        <v>271933</v>
      </c>
      <c r="FS24" s="108">
        <v>65566.2</v>
      </c>
      <c r="FT24" s="108">
        <v>62472.5</v>
      </c>
      <c r="FU24" s="108">
        <v>73735.899999999994</v>
      </c>
      <c r="FV24" s="108">
        <v>70158.399999999994</v>
      </c>
      <c r="FW24" s="108">
        <v>47237.4</v>
      </c>
      <c r="FX24" s="108">
        <v>55858.400000000001</v>
      </c>
      <c r="FY24" s="108">
        <v>65566.2</v>
      </c>
      <c r="FZ24" s="108">
        <v>104729.7</v>
      </c>
      <c r="GA24" s="108">
        <v>113882.4</v>
      </c>
      <c r="GB24" s="108">
        <v>128038.7</v>
      </c>
      <c r="GC24" s="108">
        <v>174468.2</v>
      </c>
      <c r="GD24" s="108">
        <v>189044.8</v>
      </c>
      <c r="GE24" s="108">
        <v>201774.6</v>
      </c>
      <c r="GF24" s="108">
        <v>248788.5</v>
      </c>
      <c r="GG24" s="108">
        <v>258940</v>
      </c>
      <c r="GH24" s="108">
        <v>271933</v>
      </c>
      <c r="GJ24" s="85">
        <v>72794.7</v>
      </c>
      <c r="GK24" s="85">
        <v>39924.300000000003</v>
      </c>
      <c r="GL24" s="85">
        <v>52817</v>
      </c>
      <c r="GN24" s="85">
        <v>53799.8</v>
      </c>
      <c r="GO24" s="85">
        <v>64821.7</v>
      </c>
      <c r="GP24" s="85">
        <v>72794.7</v>
      </c>
      <c r="GQ24" s="85">
        <v>87645.2</v>
      </c>
      <c r="GR24" s="85">
        <v>97435.7</v>
      </c>
      <c r="GS24" s="85">
        <v>112719</v>
      </c>
      <c r="GT24" s="85">
        <v>142748</v>
      </c>
      <c r="GU24" s="85">
        <v>152675.79999999999</v>
      </c>
      <c r="GV24" s="85">
        <v>165536</v>
      </c>
      <c r="GW24" s="85">
        <v>206835.1</v>
      </c>
      <c r="GX24" s="85">
        <v>220004.6</v>
      </c>
    </row>
    <row r="25" spans="1:206" s="85" customFormat="1" ht="12" x14ac:dyDescent="0.2">
      <c r="A25" s="99">
        <v>11122</v>
      </c>
      <c r="B25" s="28" t="s">
        <v>647</v>
      </c>
      <c r="C25" s="76"/>
      <c r="D25" s="108">
        <v>1688623.8</v>
      </c>
      <c r="E25" s="108">
        <v>408054.3</v>
      </c>
      <c r="F25" s="108">
        <v>449871.5</v>
      </c>
      <c r="G25" s="108">
        <v>420522.1</v>
      </c>
      <c r="H25" s="108">
        <v>410175.9</v>
      </c>
      <c r="I25" s="108">
        <v>119472.4</v>
      </c>
      <c r="J25" s="108">
        <v>265345.8</v>
      </c>
      <c r="K25" s="108">
        <v>408054.3</v>
      </c>
      <c r="L25" s="108">
        <v>563755.4</v>
      </c>
      <c r="M25" s="108">
        <v>711343.2</v>
      </c>
      <c r="N25" s="108">
        <v>857925.8</v>
      </c>
      <c r="O25" s="108">
        <v>1005854.4</v>
      </c>
      <c r="P25" s="108">
        <v>1141109.1000000001</v>
      </c>
      <c r="Q25" s="108">
        <v>1278447.8999999999</v>
      </c>
      <c r="R25" s="108">
        <v>1416597.2</v>
      </c>
      <c r="S25" s="108">
        <v>1543634.7</v>
      </c>
      <c r="T25" s="108">
        <v>1688623.8</v>
      </c>
      <c r="U25" s="108">
        <v>1492668.6</v>
      </c>
      <c r="V25" s="108">
        <v>424153.9</v>
      </c>
      <c r="W25" s="108">
        <v>357067.3</v>
      </c>
      <c r="X25" s="108">
        <v>356199.1</v>
      </c>
      <c r="Y25" s="108">
        <v>355248.3</v>
      </c>
      <c r="Z25" s="108">
        <v>121353.8</v>
      </c>
      <c r="AA25" s="108">
        <v>261698.7</v>
      </c>
      <c r="AB25" s="108">
        <v>424153.9</v>
      </c>
      <c r="AC25" s="108">
        <v>548142.6</v>
      </c>
      <c r="AD25" s="108">
        <v>676960.9</v>
      </c>
      <c r="AE25" s="108">
        <v>781221.2</v>
      </c>
      <c r="AF25" s="108">
        <v>898126.1</v>
      </c>
      <c r="AG25" s="108">
        <v>1012899</v>
      </c>
      <c r="AH25" s="108">
        <v>1137420.3</v>
      </c>
      <c r="AI25" s="108">
        <v>1254885.3999999999</v>
      </c>
      <c r="AJ25" s="108">
        <v>1375458</v>
      </c>
      <c r="AK25" s="108">
        <v>1492668.6</v>
      </c>
      <c r="AL25" s="108">
        <v>1528717.5</v>
      </c>
      <c r="AM25" s="108">
        <v>359151</v>
      </c>
      <c r="AN25" s="108">
        <v>375346</v>
      </c>
      <c r="AO25" s="108">
        <v>404669.2</v>
      </c>
      <c r="AP25" s="108">
        <v>389551.3</v>
      </c>
      <c r="AQ25" s="108">
        <v>105726.3</v>
      </c>
      <c r="AR25" s="108">
        <v>229762.7</v>
      </c>
      <c r="AS25" s="108">
        <v>359151</v>
      </c>
      <c r="AT25" s="108">
        <v>486401.5</v>
      </c>
      <c r="AU25" s="108">
        <v>611706.4</v>
      </c>
      <c r="AV25" s="108">
        <v>734497</v>
      </c>
      <c r="AW25" s="108">
        <v>872529.5</v>
      </c>
      <c r="AX25" s="108">
        <v>1000541.1</v>
      </c>
      <c r="AY25" s="108">
        <v>1139166.2</v>
      </c>
      <c r="AZ25" s="108">
        <v>1275873</v>
      </c>
      <c r="BA25" s="108">
        <v>1410575.1</v>
      </c>
      <c r="BB25" s="108">
        <v>1528717.5</v>
      </c>
      <c r="BC25" s="108">
        <v>1378491.7</v>
      </c>
      <c r="BD25" s="108">
        <v>304778.09999999998</v>
      </c>
      <c r="BE25" s="108">
        <v>344751.2</v>
      </c>
      <c r="BF25" s="108">
        <v>371722.4</v>
      </c>
      <c r="BG25" s="108">
        <v>357240</v>
      </c>
      <c r="BH25" s="108">
        <v>90182.2</v>
      </c>
      <c r="BI25" s="108">
        <v>193447.2</v>
      </c>
      <c r="BJ25" s="108">
        <v>304778.09999999998</v>
      </c>
      <c r="BK25" s="108">
        <v>417459.20000000001</v>
      </c>
      <c r="BL25" s="108">
        <v>533106.1</v>
      </c>
      <c r="BM25" s="108">
        <v>649529.30000000005</v>
      </c>
      <c r="BN25" s="108">
        <v>774195.5</v>
      </c>
      <c r="BO25" s="108">
        <v>900618.5</v>
      </c>
      <c r="BP25" s="108">
        <v>1021251.7</v>
      </c>
      <c r="BQ25" s="108">
        <v>1144727.3999999999</v>
      </c>
      <c r="BR25" s="108">
        <v>1266081.6000000001</v>
      </c>
      <c r="BS25" s="108">
        <v>1378491.7</v>
      </c>
      <c r="BT25" s="108">
        <v>1695495.8</v>
      </c>
      <c r="BU25" s="108">
        <v>385308.1</v>
      </c>
      <c r="BV25" s="128">
        <v>428436.3</v>
      </c>
      <c r="BW25" s="128">
        <v>437290.6</v>
      </c>
      <c r="BX25" s="128">
        <v>444460.79999999999</v>
      </c>
      <c r="BY25" s="108">
        <v>126458.4</v>
      </c>
      <c r="BZ25" s="108">
        <v>249727.8</v>
      </c>
      <c r="CA25" s="108">
        <v>385308.1</v>
      </c>
      <c r="CB25" s="108">
        <v>527703.19999999995</v>
      </c>
      <c r="CC25" s="108">
        <v>668451.6</v>
      </c>
      <c r="CD25" s="108">
        <v>813744.4</v>
      </c>
      <c r="CE25" s="108">
        <v>964858.1</v>
      </c>
      <c r="CF25" s="108">
        <v>1107562.7</v>
      </c>
      <c r="CG25" s="108">
        <v>1251035</v>
      </c>
      <c r="CH25" s="108">
        <v>1406406.1</v>
      </c>
      <c r="CI25" s="108">
        <v>1554817.1</v>
      </c>
      <c r="CJ25" s="108">
        <v>1695495.8</v>
      </c>
      <c r="CK25" s="108">
        <v>2002927.1</v>
      </c>
      <c r="CL25" s="108">
        <v>457076.3</v>
      </c>
      <c r="CM25" s="128">
        <v>503604.2</v>
      </c>
      <c r="CN25" s="128">
        <v>540307.5</v>
      </c>
      <c r="CO25" s="128">
        <v>501939.1</v>
      </c>
      <c r="CP25" s="108">
        <v>149985</v>
      </c>
      <c r="CQ25" s="108">
        <v>300961.8</v>
      </c>
      <c r="CR25" s="108">
        <v>457076.3</v>
      </c>
      <c r="CS25" s="108">
        <v>618748.9</v>
      </c>
      <c r="CT25" s="108">
        <v>789238.7</v>
      </c>
      <c r="CU25" s="108">
        <v>960680.5</v>
      </c>
      <c r="CV25" s="108">
        <v>1144924.6000000001</v>
      </c>
      <c r="CW25" s="108">
        <v>1323777.2</v>
      </c>
      <c r="CX25" s="108">
        <v>1500988</v>
      </c>
      <c r="CY25" s="108">
        <v>1676111.5</v>
      </c>
      <c r="CZ25" s="108">
        <v>1836852.2</v>
      </c>
      <c r="DA25" s="108">
        <v>2002927.1</v>
      </c>
      <c r="DB25" s="108">
        <v>2096520.9</v>
      </c>
      <c r="DC25" s="108">
        <v>499061.8</v>
      </c>
      <c r="DD25" s="108">
        <v>515795.5</v>
      </c>
      <c r="DE25" s="108">
        <v>539297.1</v>
      </c>
      <c r="DF25" s="108">
        <v>542366.5</v>
      </c>
      <c r="DG25" s="108">
        <v>158950.70000000001</v>
      </c>
      <c r="DH25" s="108">
        <v>322920</v>
      </c>
      <c r="DI25" s="108">
        <v>499061.8</v>
      </c>
      <c r="DJ25" s="108">
        <v>670691.6</v>
      </c>
      <c r="DK25" s="108">
        <v>840604.6</v>
      </c>
      <c r="DL25" s="108">
        <v>1014857.3</v>
      </c>
      <c r="DM25" s="108">
        <v>1198987.5</v>
      </c>
      <c r="DN25" s="108">
        <v>1372754.7</v>
      </c>
      <c r="DO25" s="108">
        <v>1554154.4</v>
      </c>
      <c r="DP25" s="108">
        <v>1741637.5</v>
      </c>
      <c r="DQ25" s="108">
        <v>1920278</v>
      </c>
      <c r="DR25" s="108">
        <v>2096520.9</v>
      </c>
      <c r="DS25" s="108">
        <v>2208344.7999999998</v>
      </c>
      <c r="DT25" s="108">
        <v>537055.80000000005</v>
      </c>
      <c r="DU25" s="108">
        <v>556872.9</v>
      </c>
      <c r="DV25" s="108">
        <v>568626.80000000005</v>
      </c>
      <c r="DW25" s="108">
        <v>545789.30000000005</v>
      </c>
      <c r="DX25" s="108">
        <v>165615</v>
      </c>
      <c r="DY25" s="108">
        <v>346116.1</v>
      </c>
      <c r="DZ25" s="108">
        <v>537055.80000000005</v>
      </c>
      <c r="EA25" s="108">
        <v>724208.8</v>
      </c>
      <c r="EB25" s="108">
        <v>903366.5</v>
      </c>
      <c r="EC25" s="108">
        <v>1093928.7</v>
      </c>
      <c r="ED25" s="108">
        <v>1287926.8</v>
      </c>
      <c r="EE25" s="108">
        <v>1471318.3</v>
      </c>
      <c r="EF25" s="108">
        <v>1662555.5</v>
      </c>
      <c r="EG25" s="108">
        <v>1851788.8</v>
      </c>
      <c r="EH25" s="108">
        <v>2033440.8</v>
      </c>
      <c r="EI25" s="108">
        <v>2208344.7999999998</v>
      </c>
      <c r="EJ25" s="108">
        <v>2326600.4</v>
      </c>
      <c r="EK25" s="108">
        <v>561048.69999999995</v>
      </c>
      <c r="EL25" s="108">
        <v>588811</v>
      </c>
      <c r="EM25" s="108">
        <v>596381.9</v>
      </c>
      <c r="EN25" s="108">
        <v>580358.80000000005</v>
      </c>
      <c r="EO25" s="108">
        <v>180619.2</v>
      </c>
      <c r="EP25" s="108">
        <v>356786</v>
      </c>
      <c r="EQ25" s="108">
        <v>561048.69999999995</v>
      </c>
      <c r="ER25" s="108">
        <v>756896.2</v>
      </c>
      <c r="ES25" s="108">
        <v>951794</v>
      </c>
      <c r="ET25" s="108">
        <v>1149859.7</v>
      </c>
      <c r="EU25" s="108">
        <v>1353089.1</v>
      </c>
      <c r="EV25" s="108">
        <v>1549704.3</v>
      </c>
      <c r="EW25" s="108">
        <v>1746241.6</v>
      </c>
      <c r="EX25" s="108">
        <v>1943985.8</v>
      </c>
      <c r="EY25" s="108">
        <v>2135680.4</v>
      </c>
      <c r="EZ25" s="108">
        <v>2326600.4</v>
      </c>
      <c r="FA25" s="108">
        <v>2530562.7999999998</v>
      </c>
      <c r="FB25" s="108">
        <v>605338.69999999995</v>
      </c>
      <c r="FC25" s="108">
        <v>634761.80000000005</v>
      </c>
      <c r="FD25" s="108">
        <v>652721.5</v>
      </c>
      <c r="FE25" s="108">
        <v>637740.80000000005</v>
      </c>
      <c r="FF25" s="108">
        <v>196564.7</v>
      </c>
      <c r="FG25" s="108">
        <v>391421.2</v>
      </c>
      <c r="FH25" s="108">
        <v>605338.69999999995</v>
      </c>
      <c r="FI25" s="108">
        <v>807321</v>
      </c>
      <c r="FJ25" s="108">
        <v>1020867</v>
      </c>
      <c r="FK25" s="108">
        <v>1240100.5</v>
      </c>
      <c r="FL25" s="108">
        <v>1462060.7</v>
      </c>
      <c r="FM25" s="108">
        <v>1679373.4</v>
      </c>
      <c r="FN25" s="108">
        <v>1892822</v>
      </c>
      <c r="FO25" s="108">
        <v>2112324.9</v>
      </c>
      <c r="FP25" s="108">
        <v>2316131.6</v>
      </c>
      <c r="FQ25" s="108">
        <v>2530562.7999999998</v>
      </c>
      <c r="FR25" s="108">
        <v>2669406.4</v>
      </c>
      <c r="FS25" s="108">
        <v>639169.9</v>
      </c>
      <c r="FT25" s="108">
        <v>664305.6</v>
      </c>
      <c r="FU25" s="108">
        <v>696355.8</v>
      </c>
      <c r="FV25" s="108">
        <v>669575.1</v>
      </c>
      <c r="FW25" s="108">
        <v>210050.7</v>
      </c>
      <c r="FX25" s="108">
        <v>413840.3</v>
      </c>
      <c r="FY25" s="108">
        <v>639169.9</v>
      </c>
      <c r="FZ25" s="108">
        <v>852824.1</v>
      </c>
      <c r="GA25" s="108">
        <v>1071602.3</v>
      </c>
      <c r="GB25" s="108">
        <v>1303475.5</v>
      </c>
      <c r="GC25" s="108">
        <v>1539249.7</v>
      </c>
      <c r="GD25" s="108">
        <v>1772533.9</v>
      </c>
      <c r="GE25" s="108">
        <v>1999831.3</v>
      </c>
      <c r="GF25" s="108">
        <v>2231824.9</v>
      </c>
      <c r="GG25" s="108">
        <v>2449401.7999999998</v>
      </c>
      <c r="GH25" s="108">
        <v>2669406.4</v>
      </c>
      <c r="GJ25" s="85">
        <v>576183.6</v>
      </c>
      <c r="GK25" s="85">
        <v>312238.90000000002</v>
      </c>
      <c r="GL25" s="85">
        <v>517310.2</v>
      </c>
      <c r="GN25" s="85">
        <v>222716.6</v>
      </c>
      <c r="GO25" s="85">
        <v>441735</v>
      </c>
      <c r="GP25" s="85">
        <v>576183.6</v>
      </c>
      <c r="GQ25" s="85">
        <v>606329.59999999998</v>
      </c>
      <c r="GR25" s="85">
        <v>705842.4</v>
      </c>
      <c r="GS25" s="85">
        <v>888422.5</v>
      </c>
      <c r="GT25" s="85">
        <v>1024518.5</v>
      </c>
      <c r="GU25" s="85">
        <v>1198852.6000000001</v>
      </c>
      <c r="GV25" s="85">
        <v>1405732.7</v>
      </c>
      <c r="GW25" s="85">
        <v>1593228.3</v>
      </c>
      <c r="GX25" s="85">
        <v>1783724.6</v>
      </c>
    </row>
    <row r="26" spans="1:206" s="85" customFormat="1" ht="12" x14ac:dyDescent="0.2">
      <c r="A26" s="99">
        <v>11122100</v>
      </c>
      <c r="B26" s="28" t="s">
        <v>648</v>
      </c>
      <c r="C26" s="76"/>
      <c r="D26" s="108">
        <v>722088.1</v>
      </c>
      <c r="E26" s="108">
        <v>200459.8</v>
      </c>
      <c r="F26" s="108">
        <v>197422.8</v>
      </c>
      <c r="G26" s="108">
        <v>160253</v>
      </c>
      <c r="H26" s="108">
        <v>163952.5</v>
      </c>
      <c r="I26" s="108">
        <v>64844.5</v>
      </c>
      <c r="J26" s="108">
        <v>132583.5</v>
      </c>
      <c r="K26" s="108">
        <v>200459.8</v>
      </c>
      <c r="L26" s="108">
        <v>268270</v>
      </c>
      <c r="M26" s="108">
        <v>332871.3</v>
      </c>
      <c r="N26" s="108">
        <v>397882.6</v>
      </c>
      <c r="O26" s="108">
        <v>453054.2</v>
      </c>
      <c r="P26" s="108">
        <v>504310.5</v>
      </c>
      <c r="Q26" s="108">
        <v>558135.6</v>
      </c>
      <c r="R26" s="108">
        <v>610770</v>
      </c>
      <c r="S26" s="108">
        <v>659505.4</v>
      </c>
      <c r="T26" s="108">
        <v>722088.1</v>
      </c>
      <c r="U26" s="108">
        <v>518666</v>
      </c>
      <c r="V26" s="108">
        <v>150552.29999999999</v>
      </c>
      <c r="W26" s="108">
        <v>118050.5</v>
      </c>
      <c r="X26" s="108">
        <v>119790.3</v>
      </c>
      <c r="Y26" s="108">
        <v>130272.9</v>
      </c>
      <c r="Z26" s="108">
        <v>41689.4</v>
      </c>
      <c r="AA26" s="108">
        <v>91758.9</v>
      </c>
      <c r="AB26" s="108">
        <v>150552.29999999999</v>
      </c>
      <c r="AC26" s="108">
        <v>190288.4</v>
      </c>
      <c r="AD26" s="108">
        <v>232422.8</v>
      </c>
      <c r="AE26" s="108">
        <v>268602.8</v>
      </c>
      <c r="AF26" s="108">
        <v>309123.8</v>
      </c>
      <c r="AG26" s="108">
        <v>344339.4</v>
      </c>
      <c r="AH26" s="108">
        <v>388393.1</v>
      </c>
      <c r="AI26" s="108">
        <v>431364.7</v>
      </c>
      <c r="AJ26" s="108">
        <v>475745.7</v>
      </c>
      <c r="AK26" s="108">
        <v>518666</v>
      </c>
      <c r="AL26" s="108">
        <v>499233</v>
      </c>
      <c r="AM26" s="108">
        <v>119134.2</v>
      </c>
      <c r="AN26" s="108">
        <v>114186.6</v>
      </c>
      <c r="AO26" s="108">
        <v>133596.70000000001</v>
      </c>
      <c r="AP26" s="108">
        <v>132315.5</v>
      </c>
      <c r="AQ26" s="108">
        <v>39735.300000000003</v>
      </c>
      <c r="AR26" s="108">
        <v>77818.5</v>
      </c>
      <c r="AS26" s="108">
        <v>119134.2</v>
      </c>
      <c r="AT26" s="108">
        <v>157780.4</v>
      </c>
      <c r="AU26" s="108">
        <v>195769.4</v>
      </c>
      <c r="AV26" s="108">
        <v>233320.8</v>
      </c>
      <c r="AW26" s="108">
        <v>280603</v>
      </c>
      <c r="AX26" s="108">
        <v>321832.2</v>
      </c>
      <c r="AY26" s="108">
        <v>366917.5</v>
      </c>
      <c r="AZ26" s="108">
        <v>413096.4</v>
      </c>
      <c r="BA26" s="108">
        <v>458956.9</v>
      </c>
      <c r="BB26" s="108">
        <v>499233</v>
      </c>
      <c r="BC26" s="108">
        <v>110654.8</v>
      </c>
      <c r="BD26" s="108">
        <v>22354.9</v>
      </c>
      <c r="BE26" s="108">
        <v>23430.9</v>
      </c>
      <c r="BF26" s="108">
        <v>34101</v>
      </c>
      <c r="BG26" s="108">
        <v>30768</v>
      </c>
      <c r="BH26" s="108">
        <v>7446.6</v>
      </c>
      <c r="BI26" s="108">
        <v>14473.3</v>
      </c>
      <c r="BJ26" s="108">
        <v>22354.9</v>
      </c>
      <c r="BK26" s="108">
        <v>29905.7</v>
      </c>
      <c r="BL26" s="108">
        <v>37634.300000000003</v>
      </c>
      <c r="BM26" s="108">
        <v>45785.8</v>
      </c>
      <c r="BN26" s="108">
        <v>56018.1</v>
      </c>
      <c r="BO26" s="108">
        <v>70001.100000000006</v>
      </c>
      <c r="BP26" s="108">
        <v>79886.8</v>
      </c>
      <c r="BQ26" s="108">
        <v>90187.8</v>
      </c>
      <c r="BR26" s="108">
        <v>100518.8</v>
      </c>
      <c r="BS26" s="108">
        <v>110654.8</v>
      </c>
      <c r="BT26" s="108">
        <v>160122.4</v>
      </c>
      <c r="BU26" s="108">
        <v>33674.9</v>
      </c>
      <c r="BV26" s="128">
        <v>33840.699999999997</v>
      </c>
      <c r="BW26" s="128">
        <v>36975.1</v>
      </c>
      <c r="BX26" s="128">
        <v>55631.7</v>
      </c>
      <c r="BY26" s="108">
        <v>10852.2</v>
      </c>
      <c r="BZ26" s="108">
        <v>21903.3</v>
      </c>
      <c r="CA26" s="108">
        <v>33674.9</v>
      </c>
      <c r="CB26" s="108">
        <v>45632.9</v>
      </c>
      <c r="CC26" s="108">
        <v>56626.2</v>
      </c>
      <c r="CD26" s="108">
        <v>67515.600000000006</v>
      </c>
      <c r="CE26" s="108">
        <v>78313.2</v>
      </c>
      <c r="CF26" s="108">
        <v>89071.3</v>
      </c>
      <c r="CG26" s="108">
        <v>104490.7</v>
      </c>
      <c r="CH26" s="108">
        <v>123238.3</v>
      </c>
      <c r="CI26" s="108">
        <v>141815.29999999999</v>
      </c>
      <c r="CJ26" s="108">
        <v>160122.4</v>
      </c>
      <c r="CK26" s="108">
        <v>246954.1</v>
      </c>
      <c r="CL26" s="108">
        <v>52697.1</v>
      </c>
      <c r="CM26" s="128">
        <v>63842.8</v>
      </c>
      <c r="CN26" s="128">
        <v>63501.7</v>
      </c>
      <c r="CO26" s="128">
        <v>66912.5</v>
      </c>
      <c r="CP26" s="108">
        <v>17320.900000000001</v>
      </c>
      <c r="CQ26" s="108">
        <v>35025.800000000003</v>
      </c>
      <c r="CR26" s="108">
        <v>52697.1</v>
      </c>
      <c r="CS26" s="108">
        <v>72534.600000000006</v>
      </c>
      <c r="CT26" s="108">
        <v>93848</v>
      </c>
      <c r="CU26" s="108">
        <v>116539.9</v>
      </c>
      <c r="CV26" s="108">
        <v>138284.29999999999</v>
      </c>
      <c r="CW26" s="108">
        <v>158697.29999999999</v>
      </c>
      <c r="CX26" s="108">
        <v>180041.60000000001</v>
      </c>
      <c r="CY26" s="108">
        <v>201990.1</v>
      </c>
      <c r="CZ26" s="108">
        <v>223690.7</v>
      </c>
      <c r="DA26" s="108">
        <v>246954.1</v>
      </c>
      <c r="DB26" s="108">
        <v>247486.9</v>
      </c>
      <c r="DC26" s="108">
        <v>66066</v>
      </c>
      <c r="DD26" s="108">
        <v>59471.9</v>
      </c>
      <c r="DE26" s="108">
        <v>61443.6</v>
      </c>
      <c r="DF26" s="108">
        <v>60505.4</v>
      </c>
      <c r="DG26" s="108">
        <v>19708.8</v>
      </c>
      <c r="DH26" s="108">
        <v>42546.6</v>
      </c>
      <c r="DI26" s="108">
        <v>66066</v>
      </c>
      <c r="DJ26" s="108">
        <v>86199.8</v>
      </c>
      <c r="DK26" s="108">
        <v>105394.6</v>
      </c>
      <c r="DL26" s="108">
        <v>125537.9</v>
      </c>
      <c r="DM26" s="108">
        <v>147199.70000000001</v>
      </c>
      <c r="DN26" s="108">
        <v>166770.20000000001</v>
      </c>
      <c r="DO26" s="108">
        <v>186981.5</v>
      </c>
      <c r="DP26" s="108">
        <v>207334.9</v>
      </c>
      <c r="DQ26" s="108">
        <v>227022.9</v>
      </c>
      <c r="DR26" s="108">
        <v>247486.9</v>
      </c>
      <c r="DS26" s="108">
        <v>258452.4</v>
      </c>
      <c r="DT26" s="108">
        <v>62365.2</v>
      </c>
      <c r="DU26" s="108">
        <v>64266.1</v>
      </c>
      <c r="DV26" s="108">
        <v>65216.9</v>
      </c>
      <c r="DW26" s="108">
        <v>66604.2</v>
      </c>
      <c r="DX26" s="108">
        <v>19288.599999999999</v>
      </c>
      <c r="DY26" s="108">
        <v>40139.4</v>
      </c>
      <c r="DZ26" s="108">
        <v>62365.2</v>
      </c>
      <c r="EA26" s="108">
        <v>83824.100000000006</v>
      </c>
      <c r="EB26" s="108">
        <v>105271.7</v>
      </c>
      <c r="EC26" s="108">
        <v>126631.3</v>
      </c>
      <c r="ED26" s="108">
        <v>148485.70000000001</v>
      </c>
      <c r="EE26" s="108">
        <v>169402.9</v>
      </c>
      <c r="EF26" s="108">
        <v>191848.2</v>
      </c>
      <c r="EG26" s="108">
        <v>213556</v>
      </c>
      <c r="EH26" s="108">
        <v>236033.9</v>
      </c>
      <c r="EI26" s="108">
        <v>258452.4</v>
      </c>
      <c r="EJ26" s="108">
        <v>265222.3</v>
      </c>
      <c r="EK26" s="108">
        <v>65996.3</v>
      </c>
      <c r="EL26" s="108">
        <v>65798.8</v>
      </c>
      <c r="EM26" s="108">
        <v>65258.9</v>
      </c>
      <c r="EN26" s="108">
        <v>68168.3</v>
      </c>
      <c r="EO26" s="108">
        <v>21170.7</v>
      </c>
      <c r="EP26" s="108">
        <v>42089.7</v>
      </c>
      <c r="EQ26" s="108">
        <v>65996.3</v>
      </c>
      <c r="ER26" s="108">
        <v>88175.6</v>
      </c>
      <c r="ES26" s="108">
        <v>109927.4</v>
      </c>
      <c r="ET26" s="108">
        <v>131795.1</v>
      </c>
      <c r="EU26" s="108">
        <v>153315.4</v>
      </c>
      <c r="EV26" s="108">
        <v>174523.9</v>
      </c>
      <c r="EW26" s="108">
        <v>197054</v>
      </c>
      <c r="EX26" s="108">
        <v>219681.1</v>
      </c>
      <c r="EY26" s="108">
        <v>242159</v>
      </c>
      <c r="EZ26" s="108">
        <v>265222.3</v>
      </c>
      <c r="FA26" s="108">
        <v>286858.7</v>
      </c>
      <c r="FB26" s="108">
        <v>69682.7</v>
      </c>
      <c r="FC26" s="108">
        <v>71609.100000000006</v>
      </c>
      <c r="FD26" s="108">
        <v>71619.600000000006</v>
      </c>
      <c r="FE26" s="108">
        <v>73947.3</v>
      </c>
      <c r="FF26" s="108">
        <v>22982</v>
      </c>
      <c r="FG26" s="108">
        <v>45702.2</v>
      </c>
      <c r="FH26" s="108">
        <v>69682.7</v>
      </c>
      <c r="FI26" s="108">
        <v>92004.6</v>
      </c>
      <c r="FJ26" s="108">
        <v>116451.3</v>
      </c>
      <c r="FK26" s="108">
        <v>141291.79999999999</v>
      </c>
      <c r="FL26" s="108">
        <v>164552.6</v>
      </c>
      <c r="FM26" s="108">
        <v>187879.6</v>
      </c>
      <c r="FN26" s="108">
        <v>212911.4</v>
      </c>
      <c r="FO26" s="108">
        <v>238683.9</v>
      </c>
      <c r="FP26" s="108">
        <v>261882.9</v>
      </c>
      <c r="FQ26" s="108">
        <v>286858.7</v>
      </c>
      <c r="FR26" s="108">
        <v>304349.8</v>
      </c>
      <c r="FS26" s="108">
        <v>74479.100000000006</v>
      </c>
      <c r="FT26" s="108">
        <v>78015.600000000006</v>
      </c>
      <c r="FU26" s="108">
        <v>74880.399999999994</v>
      </c>
      <c r="FV26" s="108">
        <v>76974.7</v>
      </c>
      <c r="FW26" s="108">
        <v>24786.2</v>
      </c>
      <c r="FX26" s="108">
        <v>49496.2</v>
      </c>
      <c r="FY26" s="108">
        <v>74479.100000000006</v>
      </c>
      <c r="FZ26" s="108">
        <v>100016.5</v>
      </c>
      <c r="GA26" s="108">
        <v>125467.4</v>
      </c>
      <c r="GB26" s="108">
        <v>152494.70000000001</v>
      </c>
      <c r="GC26" s="108">
        <v>175596.7</v>
      </c>
      <c r="GD26" s="108">
        <v>201211.3</v>
      </c>
      <c r="GE26" s="108">
        <v>227375.1</v>
      </c>
      <c r="GF26" s="108">
        <v>254009.4</v>
      </c>
      <c r="GG26" s="108">
        <v>278392.5</v>
      </c>
      <c r="GH26" s="108">
        <v>304349.8</v>
      </c>
      <c r="GJ26" s="85">
        <v>65629.2</v>
      </c>
      <c r="GK26" s="85">
        <v>28723.599999999999</v>
      </c>
      <c r="GL26" s="85">
        <v>55399.4</v>
      </c>
      <c r="GN26" s="85">
        <v>25802.7</v>
      </c>
      <c r="GO26" s="85">
        <v>51573.9</v>
      </c>
      <c r="GP26" s="85">
        <v>65629.2</v>
      </c>
      <c r="GQ26" s="85">
        <v>66556.899999999994</v>
      </c>
      <c r="GR26" s="85">
        <v>75332.7</v>
      </c>
      <c r="GS26" s="85">
        <v>94352.8</v>
      </c>
      <c r="GT26" s="85">
        <v>108766.3</v>
      </c>
      <c r="GU26" s="85">
        <v>126124.8</v>
      </c>
      <c r="GV26" s="85">
        <v>149752.20000000001</v>
      </c>
      <c r="GW26" s="85">
        <v>170010.8</v>
      </c>
      <c r="GX26" s="85">
        <v>192663.5</v>
      </c>
    </row>
    <row r="27" spans="1:206" s="85" customFormat="1" ht="12" x14ac:dyDescent="0.2">
      <c r="A27" s="99">
        <v>11122200</v>
      </c>
      <c r="B27" s="28" t="s">
        <v>649</v>
      </c>
      <c r="C27" s="76"/>
      <c r="D27" s="108">
        <v>966535.7</v>
      </c>
      <c r="E27" s="108">
        <v>207594.5</v>
      </c>
      <c r="F27" s="108">
        <v>252448.7</v>
      </c>
      <c r="G27" s="108">
        <v>260269.1</v>
      </c>
      <c r="H27" s="108">
        <v>246223.4</v>
      </c>
      <c r="I27" s="108">
        <v>54627.9</v>
      </c>
      <c r="J27" s="108">
        <v>132762.29999999999</v>
      </c>
      <c r="K27" s="108">
        <v>207594.5</v>
      </c>
      <c r="L27" s="108">
        <v>295485.40000000002</v>
      </c>
      <c r="M27" s="108">
        <v>378471.9</v>
      </c>
      <c r="N27" s="108">
        <v>460043.2</v>
      </c>
      <c r="O27" s="108">
        <v>552800.19999999995</v>
      </c>
      <c r="P27" s="108">
        <v>636798.6</v>
      </c>
      <c r="Q27" s="108">
        <v>720312.3</v>
      </c>
      <c r="R27" s="108">
        <v>805827.2</v>
      </c>
      <c r="S27" s="108">
        <v>884129.3</v>
      </c>
      <c r="T27" s="108">
        <v>966535.7</v>
      </c>
      <c r="U27" s="108">
        <v>974002.6</v>
      </c>
      <c r="V27" s="108">
        <v>273601.59999999998</v>
      </c>
      <c r="W27" s="108">
        <v>239016.8</v>
      </c>
      <c r="X27" s="108">
        <v>236408.8</v>
      </c>
      <c r="Y27" s="108">
        <v>224975.4</v>
      </c>
      <c r="Z27" s="108">
        <v>79664.399999999994</v>
      </c>
      <c r="AA27" s="108">
        <v>169939.8</v>
      </c>
      <c r="AB27" s="108">
        <v>273601.59999999998</v>
      </c>
      <c r="AC27" s="108">
        <v>357854.2</v>
      </c>
      <c r="AD27" s="108">
        <v>444538.1</v>
      </c>
      <c r="AE27" s="108">
        <v>512618.4</v>
      </c>
      <c r="AF27" s="108">
        <v>589002.30000000005</v>
      </c>
      <c r="AG27" s="108">
        <v>668559.6</v>
      </c>
      <c r="AH27" s="108">
        <v>749027.2</v>
      </c>
      <c r="AI27" s="108">
        <v>823520.7</v>
      </c>
      <c r="AJ27" s="108">
        <v>899712.3</v>
      </c>
      <c r="AK27" s="108">
        <v>974002.6</v>
      </c>
      <c r="AL27" s="108">
        <v>1029484.5</v>
      </c>
      <c r="AM27" s="108">
        <v>240016.8</v>
      </c>
      <c r="AN27" s="108">
        <v>261159.4</v>
      </c>
      <c r="AO27" s="108">
        <v>271072.5</v>
      </c>
      <c r="AP27" s="108">
        <v>257235.8</v>
      </c>
      <c r="AQ27" s="108">
        <v>65991</v>
      </c>
      <c r="AR27" s="108">
        <v>151944.20000000001</v>
      </c>
      <c r="AS27" s="108">
        <v>240016.8</v>
      </c>
      <c r="AT27" s="108">
        <v>328621.09999999998</v>
      </c>
      <c r="AU27" s="108">
        <v>415937</v>
      </c>
      <c r="AV27" s="108">
        <v>501176.2</v>
      </c>
      <c r="AW27" s="108">
        <v>591926.5</v>
      </c>
      <c r="AX27" s="108">
        <v>678708.9</v>
      </c>
      <c r="AY27" s="108">
        <v>772248.7</v>
      </c>
      <c r="AZ27" s="108">
        <v>862776.6</v>
      </c>
      <c r="BA27" s="108">
        <v>951618.2</v>
      </c>
      <c r="BB27" s="108">
        <v>1029484.5</v>
      </c>
      <c r="BC27" s="108">
        <v>1267836.8999999999</v>
      </c>
      <c r="BD27" s="108">
        <v>282423.2</v>
      </c>
      <c r="BE27" s="108">
        <v>321320.3</v>
      </c>
      <c r="BF27" s="108">
        <v>337621.4</v>
      </c>
      <c r="BG27" s="108">
        <v>326472</v>
      </c>
      <c r="BH27" s="108">
        <v>82735.600000000006</v>
      </c>
      <c r="BI27" s="108">
        <v>178973.9</v>
      </c>
      <c r="BJ27" s="108">
        <v>282423.2</v>
      </c>
      <c r="BK27" s="108">
        <v>387553.5</v>
      </c>
      <c r="BL27" s="108">
        <v>495471.8</v>
      </c>
      <c r="BM27" s="108">
        <v>603743.5</v>
      </c>
      <c r="BN27" s="108">
        <v>718177.4</v>
      </c>
      <c r="BO27" s="108">
        <v>830617.4</v>
      </c>
      <c r="BP27" s="108">
        <v>941364.9</v>
      </c>
      <c r="BQ27" s="108">
        <v>1054539.6000000001</v>
      </c>
      <c r="BR27" s="108">
        <v>1165562.8</v>
      </c>
      <c r="BS27" s="108">
        <v>1267836.8999999999</v>
      </c>
      <c r="BT27" s="108">
        <v>1535373.4</v>
      </c>
      <c r="BU27" s="108">
        <v>351633.2</v>
      </c>
      <c r="BV27" s="128">
        <v>394595.6</v>
      </c>
      <c r="BW27" s="128">
        <v>400315.5</v>
      </c>
      <c r="BX27" s="128">
        <v>388829.1</v>
      </c>
      <c r="BY27" s="108">
        <v>115606.2</v>
      </c>
      <c r="BZ27" s="108">
        <v>227824.5</v>
      </c>
      <c r="CA27" s="108">
        <v>351633.2</v>
      </c>
      <c r="CB27" s="108">
        <v>482070.3</v>
      </c>
      <c r="CC27" s="108">
        <v>611825.4</v>
      </c>
      <c r="CD27" s="108">
        <v>746228.8</v>
      </c>
      <c r="CE27" s="108">
        <v>886544.9</v>
      </c>
      <c r="CF27" s="108">
        <v>1018491.4</v>
      </c>
      <c r="CG27" s="108">
        <v>1146544.3</v>
      </c>
      <c r="CH27" s="108">
        <v>1283167.8</v>
      </c>
      <c r="CI27" s="108">
        <v>1413001.8</v>
      </c>
      <c r="CJ27" s="108">
        <v>1535373.4</v>
      </c>
      <c r="CK27" s="108">
        <v>1755973</v>
      </c>
      <c r="CL27" s="108">
        <v>404379.2</v>
      </c>
      <c r="CM27" s="128">
        <v>439761.4</v>
      </c>
      <c r="CN27" s="128">
        <v>476805.8</v>
      </c>
      <c r="CO27" s="128">
        <v>435026.6</v>
      </c>
      <c r="CP27" s="108">
        <v>132664.1</v>
      </c>
      <c r="CQ27" s="108">
        <v>265936</v>
      </c>
      <c r="CR27" s="108">
        <v>404379.2</v>
      </c>
      <c r="CS27" s="108">
        <v>546214.30000000005</v>
      </c>
      <c r="CT27" s="108">
        <v>695390.7</v>
      </c>
      <c r="CU27" s="108">
        <v>844140.6</v>
      </c>
      <c r="CV27" s="108">
        <v>1006640.3</v>
      </c>
      <c r="CW27" s="108">
        <v>1165079.8999999999</v>
      </c>
      <c r="CX27" s="108">
        <v>1320946.3999999999</v>
      </c>
      <c r="CY27" s="108">
        <v>1474121.4</v>
      </c>
      <c r="CZ27" s="108">
        <v>1613161.5</v>
      </c>
      <c r="DA27" s="108">
        <v>1755973</v>
      </c>
      <c r="DB27" s="108">
        <v>1849034</v>
      </c>
      <c r="DC27" s="108">
        <v>432995.8</v>
      </c>
      <c r="DD27" s="108">
        <v>456323.6</v>
      </c>
      <c r="DE27" s="108">
        <v>477853.5</v>
      </c>
      <c r="DF27" s="108">
        <v>481861.1</v>
      </c>
      <c r="DG27" s="108">
        <v>139241.9</v>
      </c>
      <c r="DH27" s="108">
        <v>280373.40000000002</v>
      </c>
      <c r="DI27" s="108">
        <v>432995.8</v>
      </c>
      <c r="DJ27" s="108">
        <v>584491.80000000005</v>
      </c>
      <c r="DK27" s="108">
        <v>735210</v>
      </c>
      <c r="DL27" s="108">
        <v>889319.4</v>
      </c>
      <c r="DM27" s="108">
        <v>1051787.8</v>
      </c>
      <c r="DN27" s="108">
        <v>1205984.5</v>
      </c>
      <c r="DO27" s="108">
        <v>1367172.9</v>
      </c>
      <c r="DP27" s="108">
        <v>1534302.6</v>
      </c>
      <c r="DQ27" s="108">
        <v>1693255.1</v>
      </c>
      <c r="DR27" s="108">
        <v>1849034</v>
      </c>
      <c r="DS27" s="108">
        <v>1949892.4</v>
      </c>
      <c r="DT27" s="108">
        <v>474690.6</v>
      </c>
      <c r="DU27" s="108">
        <v>492606.8</v>
      </c>
      <c r="DV27" s="108">
        <v>503409.9</v>
      </c>
      <c r="DW27" s="108">
        <v>479185.1</v>
      </c>
      <c r="DX27" s="108">
        <v>146326.39999999999</v>
      </c>
      <c r="DY27" s="108">
        <v>305976.7</v>
      </c>
      <c r="DZ27" s="108">
        <v>474690.6</v>
      </c>
      <c r="EA27" s="108">
        <v>640384.69999999995</v>
      </c>
      <c r="EB27" s="108">
        <v>798094.8</v>
      </c>
      <c r="EC27" s="108">
        <v>967297.4</v>
      </c>
      <c r="ED27" s="108">
        <v>1139441.1000000001</v>
      </c>
      <c r="EE27" s="108">
        <v>1301915.3999999999</v>
      </c>
      <c r="EF27" s="108">
        <v>1470707.3</v>
      </c>
      <c r="EG27" s="108">
        <v>1638232.8</v>
      </c>
      <c r="EH27" s="108">
        <v>1797406.9</v>
      </c>
      <c r="EI27" s="108">
        <v>1949892.4</v>
      </c>
      <c r="EJ27" s="108">
        <v>2061378.1</v>
      </c>
      <c r="EK27" s="108">
        <v>495052.4</v>
      </c>
      <c r="EL27" s="108">
        <v>523012.2</v>
      </c>
      <c r="EM27" s="108">
        <v>531123</v>
      </c>
      <c r="EN27" s="108">
        <v>512190.5</v>
      </c>
      <c r="EO27" s="108">
        <v>159448.5</v>
      </c>
      <c r="EP27" s="108">
        <v>314696.3</v>
      </c>
      <c r="EQ27" s="108">
        <v>495052.4</v>
      </c>
      <c r="ER27" s="108">
        <v>668720.6</v>
      </c>
      <c r="ES27" s="108">
        <v>841866.6</v>
      </c>
      <c r="ET27" s="108">
        <v>1018064.6</v>
      </c>
      <c r="EU27" s="108">
        <v>1199773.7</v>
      </c>
      <c r="EV27" s="108">
        <v>1375180.4</v>
      </c>
      <c r="EW27" s="108">
        <v>1549187.6</v>
      </c>
      <c r="EX27" s="108">
        <v>1724304.7</v>
      </c>
      <c r="EY27" s="108">
        <v>1893521.4</v>
      </c>
      <c r="EZ27" s="108">
        <v>2061378.1</v>
      </c>
      <c r="FA27" s="108">
        <v>2243704.1</v>
      </c>
      <c r="FB27" s="108">
        <v>535656</v>
      </c>
      <c r="FC27" s="108">
        <v>563152.69999999995</v>
      </c>
      <c r="FD27" s="108">
        <v>581101.9</v>
      </c>
      <c r="FE27" s="108">
        <v>563793.5</v>
      </c>
      <c r="FF27" s="108">
        <v>173582.7</v>
      </c>
      <c r="FG27" s="108">
        <v>345719</v>
      </c>
      <c r="FH27" s="108">
        <v>535656</v>
      </c>
      <c r="FI27" s="108">
        <v>715316.4</v>
      </c>
      <c r="FJ27" s="108">
        <v>904415.7</v>
      </c>
      <c r="FK27" s="108">
        <v>1098808.7</v>
      </c>
      <c r="FL27" s="108">
        <v>1297508.1000000001</v>
      </c>
      <c r="FM27" s="108">
        <v>1491493.8</v>
      </c>
      <c r="FN27" s="108">
        <v>1679910.6</v>
      </c>
      <c r="FO27" s="108">
        <v>1873641</v>
      </c>
      <c r="FP27" s="108">
        <v>2054248.7</v>
      </c>
      <c r="FQ27" s="108">
        <v>2243704.1</v>
      </c>
      <c r="FR27" s="108">
        <v>2365056.6</v>
      </c>
      <c r="FS27" s="108">
        <v>564690.80000000005</v>
      </c>
      <c r="FT27" s="108">
        <v>586290</v>
      </c>
      <c r="FU27" s="108">
        <v>621475.4</v>
      </c>
      <c r="FV27" s="108">
        <v>592600.4</v>
      </c>
      <c r="FW27" s="108">
        <v>185264.5</v>
      </c>
      <c r="FX27" s="108">
        <v>364344.1</v>
      </c>
      <c r="FY27" s="108">
        <v>564690.80000000005</v>
      </c>
      <c r="FZ27" s="108">
        <v>752807.6</v>
      </c>
      <c r="GA27" s="108">
        <v>946134.9</v>
      </c>
      <c r="GB27" s="108">
        <v>1150980.8</v>
      </c>
      <c r="GC27" s="108">
        <v>1363653</v>
      </c>
      <c r="GD27" s="108">
        <v>1571322.6</v>
      </c>
      <c r="GE27" s="108">
        <v>1772456.2</v>
      </c>
      <c r="GF27" s="108">
        <v>1977815.5</v>
      </c>
      <c r="GG27" s="108">
        <v>2171009.2999999998</v>
      </c>
      <c r="GH27" s="108">
        <v>2365056.6</v>
      </c>
      <c r="GJ27" s="85">
        <v>510554.4</v>
      </c>
      <c r="GK27" s="85">
        <v>283515.3</v>
      </c>
      <c r="GL27" s="85">
        <v>461910.8</v>
      </c>
      <c r="GN27" s="85">
        <v>196913.9</v>
      </c>
      <c r="GO27" s="85">
        <v>390161.1</v>
      </c>
      <c r="GP27" s="85">
        <v>510554.4</v>
      </c>
      <c r="GQ27" s="85">
        <v>539772.69999999995</v>
      </c>
      <c r="GR27" s="85">
        <v>630509.69999999995</v>
      </c>
      <c r="GS27" s="85">
        <v>794069.7</v>
      </c>
      <c r="GT27" s="85">
        <v>915752.2</v>
      </c>
      <c r="GU27" s="85">
        <v>1072727.8</v>
      </c>
      <c r="GV27" s="85">
        <v>1255980.5</v>
      </c>
      <c r="GW27" s="85">
        <v>1423217.5</v>
      </c>
      <c r="GX27" s="85">
        <v>1591061.1</v>
      </c>
    </row>
    <row r="28" spans="1:206" s="85" customFormat="1" ht="24" x14ac:dyDescent="0.2">
      <c r="A28" s="99">
        <v>11123</v>
      </c>
      <c r="B28" s="28" t="s">
        <v>650</v>
      </c>
      <c r="C28" s="76"/>
      <c r="D28" s="108">
        <v>870784.8</v>
      </c>
      <c r="E28" s="108">
        <v>7775</v>
      </c>
      <c r="F28" s="108">
        <v>151917.29999999999</v>
      </c>
      <c r="G28" s="108">
        <v>266456.7</v>
      </c>
      <c r="H28" s="108">
        <v>444635.8</v>
      </c>
      <c r="I28" s="108">
        <v>1133.5</v>
      </c>
      <c r="J28" s="108">
        <v>3752</v>
      </c>
      <c r="K28" s="108">
        <v>7775</v>
      </c>
      <c r="L28" s="108">
        <v>109592.7</v>
      </c>
      <c r="M28" s="108">
        <v>124736</v>
      </c>
      <c r="N28" s="108">
        <v>159692.29999999999</v>
      </c>
      <c r="O28" s="108">
        <v>286716.7</v>
      </c>
      <c r="P28" s="108">
        <v>338156.1</v>
      </c>
      <c r="Q28" s="108">
        <v>426149</v>
      </c>
      <c r="R28" s="108">
        <v>546068.4</v>
      </c>
      <c r="S28" s="108">
        <v>683979.9</v>
      </c>
      <c r="T28" s="108">
        <v>870784.8</v>
      </c>
      <c r="U28" s="108">
        <v>784263.1</v>
      </c>
      <c r="V28" s="108">
        <v>192516</v>
      </c>
      <c r="W28" s="108">
        <v>165715.29999999999</v>
      </c>
      <c r="X28" s="108">
        <v>146560.4</v>
      </c>
      <c r="Y28" s="108">
        <v>279471.40000000002</v>
      </c>
      <c r="Z28" s="108">
        <v>58009.1</v>
      </c>
      <c r="AA28" s="108">
        <v>120066.1</v>
      </c>
      <c r="AB28" s="108">
        <v>192516</v>
      </c>
      <c r="AC28" s="108">
        <v>251950.5</v>
      </c>
      <c r="AD28" s="108">
        <v>307248.7</v>
      </c>
      <c r="AE28" s="108">
        <v>358231.3</v>
      </c>
      <c r="AF28" s="108">
        <v>414772.5</v>
      </c>
      <c r="AG28" s="108">
        <v>456070.1</v>
      </c>
      <c r="AH28" s="108">
        <v>504791.7</v>
      </c>
      <c r="AI28" s="108">
        <v>587981.5</v>
      </c>
      <c r="AJ28" s="108">
        <v>663710.69999999995</v>
      </c>
      <c r="AK28" s="108">
        <v>784263.1</v>
      </c>
      <c r="AL28" s="108">
        <v>982655.6</v>
      </c>
      <c r="AM28" s="108">
        <v>159829.5</v>
      </c>
      <c r="AN28" s="108">
        <v>230669.3</v>
      </c>
      <c r="AO28" s="108">
        <v>283724.59999999998</v>
      </c>
      <c r="AP28" s="108">
        <v>308432.2</v>
      </c>
      <c r="AQ28" s="108">
        <v>47615.4</v>
      </c>
      <c r="AR28" s="108">
        <v>95710.5</v>
      </c>
      <c r="AS28" s="108">
        <v>159829.5</v>
      </c>
      <c r="AT28" s="108">
        <v>228023</v>
      </c>
      <c r="AU28" s="108">
        <v>305432.40000000002</v>
      </c>
      <c r="AV28" s="108">
        <v>390498.8</v>
      </c>
      <c r="AW28" s="108">
        <v>481634.8</v>
      </c>
      <c r="AX28" s="108">
        <v>564897</v>
      </c>
      <c r="AY28" s="108">
        <v>674223.4</v>
      </c>
      <c r="AZ28" s="108">
        <v>778429.9</v>
      </c>
      <c r="BA28" s="108">
        <v>862945.4</v>
      </c>
      <c r="BB28" s="108">
        <v>982655.6</v>
      </c>
      <c r="BC28" s="108">
        <v>1231253.5</v>
      </c>
      <c r="BD28" s="108">
        <v>271221.59999999998</v>
      </c>
      <c r="BE28" s="108">
        <v>289408.5</v>
      </c>
      <c r="BF28" s="108">
        <v>311208.7</v>
      </c>
      <c r="BG28" s="108">
        <v>359414.7</v>
      </c>
      <c r="BH28" s="108">
        <v>96001</v>
      </c>
      <c r="BI28" s="108">
        <v>157713.29999999999</v>
      </c>
      <c r="BJ28" s="108">
        <v>271221.59999999998</v>
      </c>
      <c r="BK28" s="108">
        <v>368162.7</v>
      </c>
      <c r="BL28" s="108">
        <v>441772.9</v>
      </c>
      <c r="BM28" s="108">
        <v>560630.1</v>
      </c>
      <c r="BN28" s="108">
        <v>653253.19999999995</v>
      </c>
      <c r="BO28" s="108">
        <v>735959.8</v>
      </c>
      <c r="BP28" s="108">
        <v>871838.8</v>
      </c>
      <c r="BQ28" s="108">
        <v>972715.1</v>
      </c>
      <c r="BR28" s="108">
        <v>1076630.3</v>
      </c>
      <c r="BS28" s="108">
        <v>1231253.5</v>
      </c>
      <c r="BT28" s="108"/>
      <c r="BU28" s="108">
        <v>0</v>
      </c>
      <c r="BV28" s="128">
        <v>0</v>
      </c>
      <c r="BW28" s="128">
        <v>0</v>
      </c>
      <c r="BX28" s="128"/>
      <c r="BY28" s="108">
        <v>0</v>
      </c>
      <c r="BZ28" s="108">
        <v>0</v>
      </c>
      <c r="CA28" s="108">
        <v>0</v>
      </c>
      <c r="CB28" s="108">
        <v>0</v>
      </c>
      <c r="CC28" s="108">
        <v>0</v>
      </c>
      <c r="CD28" s="108">
        <v>0</v>
      </c>
      <c r="CE28" s="108">
        <v>0</v>
      </c>
      <c r="CF28" s="108">
        <v>0</v>
      </c>
      <c r="CG28" s="108">
        <v>0</v>
      </c>
      <c r="CH28" s="108">
        <v>0</v>
      </c>
      <c r="CI28" s="108">
        <v>0</v>
      </c>
      <c r="CJ28" s="108"/>
      <c r="CK28" s="108">
        <v>0</v>
      </c>
      <c r="CL28" s="108"/>
      <c r="CM28" s="128"/>
      <c r="CN28" s="128"/>
      <c r="CO28" s="128">
        <v>0</v>
      </c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>
        <v>0</v>
      </c>
      <c r="DB28" s="108">
        <v>0</v>
      </c>
      <c r="DC28" s="108">
        <v>0</v>
      </c>
      <c r="DD28" s="108">
        <v>0</v>
      </c>
      <c r="DE28" s="108">
        <v>0</v>
      </c>
      <c r="DF28" s="108">
        <v>0</v>
      </c>
      <c r="DG28" s="108">
        <v>0</v>
      </c>
      <c r="DH28" s="108">
        <v>0</v>
      </c>
      <c r="DI28" s="108">
        <v>0</v>
      </c>
      <c r="DJ28" s="108">
        <v>0</v>
      </c>
      <c r="DK28" s="108">
        <v>0</v>
      </c>
      <c r="DL28" s="108">
        <v>0</v>
      </c>
      <c r="DM28" s="108">
        <v>0</v>
      </c>
      <c r="DN28" s="108">
        <v>0</v>
      </c>
      <c r="DO28" s="108">
        <v>0</v>
      </c>
      <c r="DP28" s="108">
        <v>0</v>
      </c>
      <c r="DQ28" s="108">
        <v>0</v>
      </c>
      <c r="DR28" s="108">
        <v>0</v>
      </c>
      <c r="DS28" s="108">
        <v>0</v>
      </c>
      <c r="DT28" s="108">
        <v>0</v>
      </c>
      <c r="DU28" s="108">
        <v>0</v>
      </c>
      <c r="DV28" s="108">
        <v>0</v>
      </c>
      <c r="DW28" s="108">
        <v>0</v>
      </c>
      <c r="DX28" s="108">
        <v>0</v>
      </c>
      <c r="DY28" s="108">
        <v>0</v>
      </c>
      <c r="DZ28" s="108">
        <v>0</v>
      </c>
      <c r="EA28" s="108">
        <v>0</v>
      </c>
      <c r="EB28" s="108">
        <v>0</v>
      </c>
      <c r="EC28" s="108">
        <v>0</v>
      </c>
      <c r="ED28" s="108">
        <v>0</v>
      </c>
      <c r="EE28" s="108">
        <v>0</v>
      </c>
      <c r="EF28" s="108">
        <v>0</v>
      </c>
      <c r="EG28" s="108">
        <v>0</v>
      </c>
      <c r="EH28" s="108">
        <v>0</v>
      </c>
      <c r="EI28" s="108">
        <v>0</v>
      </c>
      <c r="EJ28" s="108">
        <v>0</v>
      </c>
      <c r="EK28" s="108">
        <v>0</v>
      </c>
      <c r="EL28" s="108">
        <v>0</v>
      </c>
      <c r="EM28" s="108">
        <v>0</v>
      </c>
      <c r="EN28" s="108">
        <v>0</v>
      </c>
      <c r="EO28" s="108">
        <v>0</v>
      </c>
      <c r="EP28" s="108">
        <v>0</v>
      </c>
      <c r="EQ28" s="108">
        <v>0</v>
      </c>
      <c r="ER28" s="108">
        <v>0</v>
      </c>
      <c r="ES28" s="108">
        <v>0</v>
      </c>
      <c r="ET28" s="108">
        <v>0</v>
      </c>
      <c r="EU28" s="108">
        <v>0</v>
      </c>
      <c r="EV28" s="108">
        <v>0</v>
      </c>
      <c r="EW28" s="108">
        <v>0</v>
      </c>
      <c r="EX28" s="108">
        <v>0</v>
      </c>
      <c r="EY28" s="108">
        <v>0</v>
      </c>
      <c r="EZ28" s="108">
        <v>0</v>
      </c>
      <c r="FA28" s="108">
        <v>0</v>
      </c>
      <c r="FB28" s="108">
        <v>0</v>
      </c>
      <c r="FC28" s="108">
        <v>0</v>
      </c>
      <c r="FD28" s="108">
        <v>0</v>
      </c>
      <c r="FE28" s="108">
        <v>0</v>
      </c>
      <c r="FF28" s="108">
        <v>0</v>
      </c>
      <c r="FG28" s="108">
        <v>0</v>
      </c>
      <c r="FH28" s="108">
        <v>0</v>
      </c>
      <c r="FI28" s="108">
        <v>0</v>
      </c>
      <c r="FJ28" s="108">
        <v>0</v>
      </c>
      <c r="FK28" s="108">
        <v>0</v>
      </c>
      <c r="FL28" s="108">
        <v>0</v>
      </c>
      <c r="FM28" s="108">
        <v>0</v>
      </c>
      <c r="FN28" s="108">
        <v>0</v>
      </c>
      <c r="FO28" s="108">
        <v>0</v>
      </c>
      <c r="FP28" s="108">
        <v>0</v>
      </c>
      <c r="FQ28" s="108">
        <v>0</v>
      </c>
      <c r="FR28" s="108">
        <v>0</v>
      </c>
      <c r="FS28" s="108">
        <v>0</v>
      </c>
      <c r="FT28" s="108">
        <v>0</v>
      </c>
      <c r="FU28" s="108">
        <v>0</v>
      </c>
      <c r="FV28" s="108">
        <v>0</v>
      </c>
      <c r="FW28" s="108">
        <v>0</v>
      </c>
      <c r="FX28" s="108">
        <v>0</v>
      </c>
      <c r="FY28" s="108">
        <v>0</v>
      </c>
      <c r="FZ28" s="108">
        <v>0</v>
      </c>
      <c r="GA28" s="108">
        <v>0</v>
      </c>
      <c r="GB28" s="108">
        <v>0</v>
      </c>
      <c r="GC28" s="108">
        <v>0</v>
      </c>
      <c r="GD28" s="108">
        <v>0</v>
      </c>
      <c r="GE28" s="108">
        <v>0</v>
      </c>
      <c r="GF28" s="108">
        <v>0</v>
      </c>
      <c r="GG28" s="108">
        <v>0</v>
      </c>
      <c r="GH28" s="108">
        <v>0</v>
      </c>
      <c r="GJ28" s="85">
        <v>0</v>
      </c>
      <c r="GK28" s="85">
        <v>0</v>
      </c>
      <c r="GL28" s="85">
        <v>0</v>
      </c>
      <c r="GN28" s="85">
        <v>0</v>
      </c>
      <c r="GO28" s="85">
        <v>0</v>
      </c>
      <c r="GP28" s="85">
        <v>0</v>
      </c>
      <c r="GQ28" s="85">
        <v>0</v>
      </c>
      <c r="GR28" s="85">
        <v>0</v>
      </c>
      <c r="GS28" s="85">
        <v>0</v>
      </c>
      <c r="GT28" s="85">
        <v>0</v>
      </c>
      <c r="GU28" s="85">
        <v>0</v>
      </c>
      <c r="GV28" s="85">
        <v>0</v>
      </c>
      <c r="GW28" s="85">
        <v>0</v>
      </c>
      <c r="GX28" s="85">
        <v>0</v>
      </c>
    </row>
    <row r="29" spans="1:206" s="85" customFormat="1" ht="24" x14ac:dyDescent="0.2">
      <c r="A29" s="99">
        <v>11123100</v>
      </c>
      <c r="B29" s="28" t="s">
        <v>650</v>
      </c>
      <c r="C29" s="76"/>
      <c r="D29" s="108">
        <v>870784.8</v>
      </c>
      <c r="E29" s="108"/>
      <c r="F29" s="108"/>
      <c r="G29" s="108"/>
      <c r="H29" s="108">
        <v>444635.8</v>
      </c>
      <c r="I29" s="108">
        <v>1133.5</v>
      </c>
      <c r="J29" s="108">
        <v>3752</v>
      </c>
      <c r="K29" s="108">
        <v>7775</v>
      </c>
      <c r="L29" s="108">
        <v>109592.7</v>
      </c>
      <c r="M29" s="108">
        <v>124736</v>
      </c>
      <c r="N29" s="108">
        <v>159692.29999999999</v>
      </c>
      <c r="O29" s="108">
        <v>286716.7</v>
      </c>
      <c r="P29" s="108">
        <v>338156.1</v>
      </c>
      <c r="Q29" s="108">
        <v>426149</v>
      </c>
      <c r="R29" s="108">
        <v>546068.4</v>
      </c>
      <c r="S29" s="108">
        <v>683979.9</v>
      </c>
      <c r="T29" s="108">
        <v>870784.8</v>
      </c>
      <c r="U29" s="108">
        <v>784263.1</v>
      </c>
      <c r="V29" s="108">
        <v>192516</v>
      </c>
      <c r="W29" s="108">
        <v>165715.29999999999</v>
      </c>
      <c r="X29" s="108">
        <v>146560.4</v>
      </c>
      <c r="Y29" s="108">
        <v>279471.40000000002</v>
      </c>
      <c r="Z29" s="108">
        <v>58009.1</v>
      </c>
      <c r="AA29" s="108">
        <v>120066.1</v>
      </c>
      <c r="AB29" s="108">
        <v>192516</v>
      </c>
      <c r="AC29" s="108">
        <v>251950.5</v>
      </c>
      <c r="AD29" s="108">
        <v>307248.7</v>
      </c>
      <c r="AE29" s="108">
        <v>358231.3</v>
      </c>
      <c r="AF29" s="108">
        <v>414772.5</v>
      </c>
      <c r="AG29" s="108">
        <v>456070.1</v>
      </c>
      <c r="AH29" s="108">
        <v>504791.7</v>
      </c>
      <c r="AI29" s="108">
        <v>587981.5</v>
      </c>
      <c r="AJ29" s="108">
        <v>663710.69999999995</v>
      </c>
      <c r="AK29" s="108">
        <v>784263.1</v>
      </c>
      <c r="AL29" s="108">
        <v>982655.6</v>
      </c>
      <c r="AM29" s="108">
        <v>159829.5</v>
      </c>
      <c r="AN29" s="108">
        <v>230669.3</v>
      </c>
      <c r="AO29" s="108">
        <v>283724.59999999998</v>
      </c>
      <c r="AP29" s="108">
        <v>308432.2</v>
      </c>
      <c r="AQ29" s="108">
        <v>47615.4</v>
      </c>
      <c r="AR29" s="108">
        <v>95710.5</v>
      </c>
      <c r="AS29" s="108">
        <v>159829.5</v>
      </c>
      <c r="AT29" s="108">
        <v>228023</v>
      </c>
      <c r="AU29" s="108">
        <v>305432.40000000002</v>
      </c>
      <c r="AV29" s="108">
        <v>390498.8</v>
      </c>
      <c r="AW29" s="108">
        <v>481634.8</v>
      </c>
      <c r="AX29" s="108">
        <v>564897</v>
      </c>
      <c r="AY29" s="108">
        <v>674223.4</v>
      </c>
      <c r="AZ29" s="108">
        <v>778429.9</v>
      </c>
      <c r="BA29" s="108">
        <v>862945.4</v>
      </c>
      <c r="BB29" s="108">
        <v>982655.6</v>
      </c>
      <c r="BC29" s="108">
        <v>1231253.5</v>
      </c>
      <c r="BD29" s="108">
        <v>271221.59999999998</v>
      </c>
      <c r="BE29" s="108">
        <v>289408.5</v>
      </c>
      <c r="BF29" s="108">
        <v>311208.7</v>
      </c>
      <c r="BG29" s="108">
        <v>359414.7</v>
      </c>
      <c r="BH29" s="108">
        <v>197087.7</v>
      </c>
      <c r="BI29" s="108">
        <v>157713.29999999999</v>
      </c>
      <c r="BJ29" s="108">
        <v>271221.59999999998</v>
      </c>
      <c r="BK29" s="108">
        <v>368162.7</v>
      </c>
      <c r="BL29" s="108">
        <v>441772.9</v>
      </c>
      <c r="BM29" s="108">
        <v>560630.1</v>
      </c>
      <c r="BN29" s="108">
        <v>653253.19999999995</v>
      </c>
      <c r="BO29" s="108">
        <v>735959.8</v>
      </c>
      <c r="BP29" s="108">
        <v>871838.8</v>
      </c>
      <c r="BQ29" s="108">
        <v>972715.1</v>
      </c>
      <c r="BR29" s="108">
        <v>1076630.3</v>
      </c>
      <c r="BS29" s="108">
        <v>1231253.5</v>
      </c>
      <c r="BT29" s="108"/>
      <c r="BU29" s="108"/>
      <c r="BV29" s="128"/>
      <c r="BW29" s="128"/>
      <c r="BX29" s="128"/>
      <c r="BY29" s="108"/>
      <c r="BZ29" s="108"/>
      <c r="CA29" s="108"/>
      <c r="CB29" s="108"/>
      <c r="CC29" s="108"/>
      <c r="CD29" s="108"/>
      <c r="CE29" s="108"/>
      <c r="CF29" s="108"/>
      <c r="CG29" s="108"/>
      <c r="CH29" s="108"/>
      <c r="CI29" s="108"/>
      <c r="CJ29" s="108"/>
      <c r="CK29" s="108"/>
      <c r="CL29" s="108"/>
      <c r="CM29" s="128"/>
      <c r="CN29" s="128"/>
      <c r="CO29" s="128">
        <v>0</v>
      </c>
      <c r="CP29" s="108"/>
      <c r="CQ29" s="108"/>
      <c r="CR29" s="108"/>
      <c r="CS29" s="108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8"/>
      <c r="DI29" s="108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>
        <v>0</v>
      </c>
      <c r="DT29" s="108">
        <v>0</v>
      </c>
      <c r="DU29" s="108">
        <v>0</v>
      </c>
      <c r="DV29" s="108">
        <v>0</v>
      </c>
      <c r="DW29" s="108">
        <v>0</v>
      </c>
      <c r="DX29" s="108"/>
      <c r="DY29" s="108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>
        <v>0</v>
      </c>
      <c r="EJ29" s="108"/>
      <c r="EK29" s="108">
        <v>0</v>
      </c>
      <c r="EL29" s="108">
        <v>0</v>
      </c>
      <c r="EM29" s="108">
        <v>0</v>
      </c>
      <c r="EN29" s="108">
        <v>0</v>
      </c>
      <c r="EO29" s="108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>
        <v>0</v>
      </c>
      <c r="FB29" s="108"/>
      <c r="FC29" s="108"/>
      <c r="FD29" s="108"/>
      <c r="FE29" s="108">
        <v>0</v>
      </c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>
        <v>0</v>
      </c>
      <c r="FR29" s="108"/>
      <c r="FS29" s="108"/>
      <c r="FT29" s="108"/>
      <c r="FU29" s="108"/>
      <c r="FV29" s="108">
        <v>0</v>
      </c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K29" s="85">
        <v>0</v>
      </c>
      <c r="GL29" s="85">
        <v>0</v>
      </c>
    </row>
    <row r="30" spans="1:206" s="85" customFormat="1" ht="12" x14ac:dyDescent="0.2">
      <c r="A30" s="77">
        <v>1113</v>
      </c>
      <c r="B30" s="28" t="s">
        <v>665</v>
      </c>
      <c r="C30" s="76"/>
      <c r="D30" s="108">
        <v>1942350.2</v>
      </c>
      <c r="E30" s="108">
        <v>0</v>
      </c>
      <c r="F30" s="108">
        <v>986826</v>
      </c>
      <c r="G30" s="108">
        <v>302764.09999999998</v>
      </c>
      <c r="H30" s="108">
        <v>652760.1</v>
      </c>
      <c r="I30" s="108">
        <v>0</v>
      </c>
      <c r="J30" s="108">
        <v>0</v>
      </c>
      <c r="K30" s="108">
        <v>0</v>
      </c>
      <c r="L30" s="108">
        <v>0</v>
      </c>
      <c r="M30" s="108">
        <v>0</v>
      </c>
      <c r="N30" s="108">
        <v>986826</v>
      </c>
      <c r="O30" s="108">
        <v>986826</v>
      </c>
      <c r="P30" s="108">
        <v>1144893.7</v>
      </c>
      <c r="Q30" s="108">
        <v>1289590.1000000001</v>
      </c>
      <c r="R30" s="108">
        <v>1542252.4</v>
      </c>
      <c r="S30" s="108">
        <v>1722526.8</v>
      </c>
      <c r="T30" s="108">
        <v>1942350.2</v>
      </c>
      <c r="U30" s="108">
        <v>4364009.4000000004</v>
      </c>
      <c r="V30" s="108">
        <v>1798146.1</v>
      </c>
      <c r="W30" s="108">
        <v>1073593.2</v>
      </c>
      <c r="X30" s="108">
        <v>882528.2</v>
      </c>
      <c r="Y30" s="108">
        <v>609741.9</v>
      </c>
      <c r="Z30" s="108">
        <v>999140.2</v>
      </c>
      <c r="AA30" s="108">
        <v>1592599.3</v>
      </c>
      <c r="AB30" s="108">
        <v>1798146.1</v>
      </c>
      <c r="AC30" s="108">
        <v>2194336.1</v>
      </c>
      <c r="AD30" s="108">
        <v>2527912.4</v>
      </c>
      <c r="AE30" s="108">
        <v>2871739.3</v>
      </c>
      <c r="AF30" s="108">
        <v>3077426</v>
      </c>
      <c r="AG30" s="108">
        <v>3410222.3</v>
      </c>
      <c r="AH30" s="108">
        <v>3754267.5</v>
      </c>
      <c r="AI30" s="108">
        <v>4028651.6</v>
      </c>
      <c r="AJ30" s="108">
        <v>4190971.1</v>
      </c>
      <c r="AK30" s="108">
        <v>4364009.4000000004</v>
      </c>
      <c r="AL30" s="108">
        <v>6066426.7999999998</v>
      </c>
      <c r="AM30" s="108">
        <v>2084792.1</v>
      </c>
      <c r="AN30" s="108">
        <v>1047340</v>
      </c>
      <c r="AO30" s="108">
        <v>1363690.4</v>
      </c>
      <c r="AP30" s="108">
        <v>1570604.3</v>
      </c>
      <c r="AQ30" s="108">
        <v>533651.6</v>
      </c>
      <c r="AR30" s="108">
        <v>1379499</v>
      </c>
      <c r="AS30" s="108">
        <v>2084792.1</v>
      </c>
      <c r="AT30" s="108">
        <v>2241353.5</v>
      </c>
      <c r="AU30" s="108">
        <v>2690700.4</v>
      </c>
      <c r="AV30" s="108">
        <v>3132132.1</v>
      </c>
      <c r="AW30" s="108">
        <v>3542796</v>
      </c>
      <c r="AX30" s="108">
        <v>3994432.8</v>
      </c>
      <c r="AY30" s="108">
        <v>4495822.5</v>
      </c>
      <c r="AZ30" s="108">
        <v>5011718.3</v>
      </c>
      <c r="BA30" s="108">
        <v>5479245</v>
      </c>
      <c r="BB30" s="108">
        <v>6066426.7999999998</v>
      </c>
      <c r="BC30" s="108">
        <v>4543946.0999999996</v>
      </c>
      <c r="BD30" s="108">
        <v>947663.7</v>
      </c>
      <c r="BE30" s="108">
        <v>1919136.6</v>
      </c>
      <c r="BF30" s="108">
        <v>340361</v>
      </c>
      <c r="BG30" s="108">
        <v>1336784.8</v>
      </c>
      <c r="BH30" s="108">
        <v>363978</v>
      </c>
      <c r="BI30" s="108">
        <v>652771.5</v>
      </c>
      <c r="BJ30" s="108">
        <v>947663.7</v>
      </c>
      <c r="BK30" s="108">
        <v>1099410.5</v>
      </c>
      <c r="BL30" s="108">
        <v>2715035</v>
      </c>
      <c r="BM30" s="108">
        <v>2866800.3</v>
      </c>
      <c r="BN30" s="108">
        <v>2991556.7</v>
      </c>
      <c r="BO30" s="108">
        <v>3108206.8</v>
      </c>
      <c r="BP30" s="108">
        <v>3207161.3</v>
      </c>
      <c r="BQ30" s="108">
        <v>3312896.8</v>
      </c>
      <c r="BR30" s="108">
        <v>3786742.4</v>
      </c>
      <c r="BS30" s="108">
        <v>4543946.0999999996</v>
      </c>
      <c r="BT30" s="108">
        <v>3568064.4</v>
      </c>
      <c r="BU30" s="108">
        <v>954959.5</v>
      </c>
      <c r="BV30" s="128">
        <v>924124.3</v>
      </c>
      <c r="BW30" s="128">
        <v>419794.1</v>
      </c>
      <c r="BX30" s="128">
        <v>1269186.5</v>
      </c>
      <c r="BY30" s="108">
        <v>447569.7</v>
      </c>
      <c r="BZ30" s="108">
        <v>701140.5</v>
      </c>
      <c r="CA30" s="108">
        <v>954959.5</v>
      </c>
      <c r="CB30" s="108">
        <v>1345298.5</v>
      </c>
      <c r="CC30" s="108">
        <v>1535978.4</v>
      </c>
      <c r="CD30" s="108">
        <v>1879083.8</v>
      </c>
      <c r="CE30" s="108">
        <v>1974603.5</v>
      </c>
      <c r="CF30" s="108">
        <v>2148600.9</v>
      </c>
      <c r="CG30" s="108">
        <v>2298877.9</v>
      </c>
      <c r="CH30" s="108">
        <v>2412326.7000000002</v>
      </c>
      <c r="CI30" s="108">
        <v>2926846.7</v>
      </c>
      <c r="CJ30" s="108">
        <v>3568064.4</v>
      </c>
      <c r="CK30" s="108">
        <v>4624314.3</v>
      </c>
      <c r="CL30" s="108">
        <v>1558557.9</v>
      </c>
      <c r="CM30" s="128">
        <v>485040.9</v>
      </c>
      <c r="CN30" s="128">
        <v>694603.7</v>
      </c>
      <c r="CO30" s="128">
        <v>1886111.8</v>
      </c>
      <c r="CP30" s="108">
        <v>847905.2</v>
      </c>
      <c r="CQ30" s="108">
        <v>1316000.8</v>
      </c>
      <c r="CR30" s="108">
        <v>1558557.9</v>
      </c>
      <c r="CS30" s="108">
        <v>1629173.7</v>
      </c>
      <c r="CT30" s="108">
        <v>1832589.2</v>
      </c>
      <c r="CU30" s="108">
        <v>2043598.8</v>
      </c>
      <c r="CV30" s="108">
        <v>2401180.2000000002</v>
      </c>
      <c r="CW30" s="108">
        <v>2508531</v>
      </c>
      <c r="CX30" s="108">
        <v>2738202.5</v>
      </c>
      <c r="CY30" s="108">
        <v>2971280.1</v>
      </c>
      <c r="CZ30" s="108">
        <v>3770840.9</v>
      </c>
      <c r="DA30" s="108">
        <v>4624314.3</v>
      </c>
      <c r="DB30" s="108">
        <v>5873796.9000000004</v>
      </c>
      <c r="DC30" s="108">
        <v>2157735.2999999998</v>
      </c>
      <c r="DD30" s="108">
        <v>1462597.3</v>
      </c>
      <c r="DE30" s="108">
        <v>895096.2</v>
      </c>
      <c r="DF30" s="108">
        <v>1358368.1</v>
      </c>
      <c r="DG30" s="108">
        <v>881180.9</v>
      </c>
      <c r="DH30" s="108">
        <v>1682113.1</v>
      </c>
      <c r="DI30" s="108">
        <v>2157735.2999999998</v>
      </c>
      <c r="DJ30" s="108">
        <v>2594295.5</v>
      </c>
      <c r="DK30" s="108">
        <v>3191768.4</v>
      </c>
      <c r="DL30" s="108">
        <v>3620332.6</v>
      </c>
      <c r="DM30" s="108">
        <v>3973417.8</v>
      </c>
      <c r="DN30" s="108">
        <v>4332706.4000000004</v>
      </c>
      <c r="DO30" s="108">
        <v>4515428.8</v>
      </c>
      <c r="DP30" s="108">
        <v>4862671.8</v>
      </c>
      <c r="DQ30" s="108">
        <v>5302971.7</v>
      </c>
      <c r="DR30" s="108">
        <v>5873796.9000000004</v>
      </c>
      <c r="DS30" s="108">
        <v>5580303.0999999996</v>
      </c>
      <c r="DT30" s="108">
        <v>1118073.8</v>
      </c>
      <c r="DU30" s="108">
        <v>957170.6</v>
      </c>
      <c r="DV30" s="108">
        <v>1436117.9</v>
      </c>
      <c r="DW30" s="108">
        <v>2068940.8</v>
      </c>
      <c r="DX30" s="108">
        <v>409923</v>
      </c>
      <c r="DY30" s="108">
        <v>658391.6</v>
      </c>
      <c r="DZ30" s="108">
        <v>1118073.8</v>
      </c>
      <c r="EA30" s="108">
        <v>1340003.2</v>
      </c>
      <c r="EB30" s="108">
        <v>1615495.2</v>
      </c>
      <c r="EC30" s="108">
        <v>2075244.4</v>
      </c>
      <c r="ED30" s="108">
        <v>2421326.6</v>
      </c>
      <c r="EE30" s="108">
        <v>2962569.1</v>
      </c>
      <c r="EF30" s="108">
        <v>3511362.3</v>
      </c>
      <c r="EG30" s="108">
        <v>4422354.3</v>
      </c>
      <c r="EH30" s="108">
        <v>4993654.7</v>
      </c>
      <c r="EI30" s="108">
        <v>5580303.0999999996</v>
      </c>
      <c r="EJ30" s="108">
        <v>6452088.5999999996</v>
      </c>
      <c r="EK30" s="108">
        <v>1606244.5</v>
      </c>
      <c r="EL30" s="108">
        <v>1845533.3</v>
      </c>
      <c r="EM30" s="108">
        <v>1568369.5</v>
      </c>
      <c r="EN30" s="108">
        <v>1431941.3</v>
      </c>
      <c r="EO30" s="108">
        <v>1152133.3</v>
      </c>
      <c r="EP30" s="108">
        <v>1255013.7</v>
      </c>
      <c r="EQ30" s="108">
        <v>1606244.5</v>
      </c>
      <c r="ER30" s="108">
        <v>2498877.1</v>
      </c>
      <c r="ES30" s="108">
        <v>2959476.2</v>
      </c>
      <c r="ET30" s="108">
        <v>3451777.8</v>
      </c>
      <c r="EU30" s="108">
        <v>3947323.4</v>
      </c>
      <c r="EV30" s="108">
        <v>4504397.3</v>
      </c>
      <c r="EW30" s="108">
        <v>5020147.3</v>
      </c>
      <c r="EX30" s="108">
        <v>5283217.2</v>
      </c>
      <c r="EY30" s="108">
        <v>5489170.7999999998</v>
      </c>
      <c r="EZ30" s="108">
        <v>6452088.5999999996</v>
      </c>
      <c r="FA30" s="108">
        <v>6963787.7999999998</v>
      </c>
      <c r="FB30" s="108">
        <v>1516508.8</v>
      </c>
      <c r="FC30" s="108">
        <v>1372276.2</v>
      </c>
      <c r="FD30" s="108">
        <v>979920.6</v>
      </c>
      <c r="FE30" s="108">
        <v>3095082.2</v>
      </c>
      <c r="FF30" s="108">
        <v>993087.2</v>
      </c>
      <c r="FG30" s="108">
        <v>1281677.8</v>
      </c>
      <c r="FH30" s="108">
        <v>1516508.8</v>
      </c>
      <c r="FI30" s="108">
        <v>2079700.2</v>
      </c>
      <c r="FJ30" s="108">
        <v>2581838.6</v>
      </c>
      <c r="FK30" s="108">
        <v>2888785</v>
      </c>
      <c r="FL30" s="108">
        <v>3265549</v>
      </c>
      <c r="FM30" s="108">
        <v>3583086.3</v>
      </c>
      <c r="FN30" s="108">
        <v>3868705.6</v>
      </c>
      <c r="FO30" s="108">
        <v>4408880.2</v>
      </c>
      <c r="FP30" s="108">
        <v>4712613.8</v>
      </c>
      <c r="FQ30" s="108">
        <v>6963787.7999999998</v>
      </c>
      <c r="FR30" s="108">
        <v>7549751.9000000004</v>
      </c>
      <c r="FS30" s="108">
        <v>763870.5</v>
      </c>
      <c r="FT30" s="108">
        <v>2065826.9</v>
      </c>
      <c r="FU30" s="108">
        <v>1621738</v>
      </c>
      <c r="FV30" s="108">
        <v>3098316.5</v>
      </c>
      <c r="FW30" s="108">
        <v>8.6</v>
      </c>
      <c r="FX30" s="108">
        <v>251351.5</v>
      </c>
      <c r="FY30" s="108">
        <v>763870.5</v>
      </c>
      <c r="FZ30" s="108">
        <v>1777976.3</v>
      </c>
      <c r="GA30" s="108">
        <v>2322212</v>
      </c>
      <c r="GB30" s="108">
        <v>2829697.4</v>
      </c>
      <c r="GC30" s="108">
        <v>3577703.1</v>
      </c>
      <c r="GD30" s="108">
        <v>4048186.4</v>
      </c>
      <c r="GE30" s="108">
        <v>4451435.4000000004</v>
      </c>
      <c r="GF30" s="108">
        <v>5100813.2</v>
      </c>
      <c r="GG30" s="108">
        <v>5920125.0999999996</v>
      </c>
      <c r="GH30" s="108">
        <v>7549751.9000000004</v>
      </c>
      <c r="GJ30" s="85">
        <v>1130243.2</v>
      </c>
      <c r="GK30" s="85">
        <v>2880057.5</v>
      </c>
      <c r="GL30" s="85">
        <v>2625918.9</v>
      </c>
      <c r="GO30" s="85">
        <v>280251.2</v>
      </c>
      <c r="GP30" s="85">
        <v>1130243.2</v>
      </c>
      <c r="GQ30" s="85">
        <v>2029289.1</v>
      </c>
      <c r="GR30" s="85">
        <v>2868577.7</v>
      </c>
      <c r="GS30" s="85">
        <v>4010300.7</v>
      </c>
      <c r="GT30" s="85">
        <v>5275921.5999999996</v>
      </c>
      <c r="GU30" s="85">
        <v>6133428.2999999998</v>
      </c>
      <c r="GV30" s="85">
        <v>6636219.5999999996</v>
      </c>
      <c r="GW30" s="85">
        <v>8036582</v>
      </c>
      <c r="GX30" s="85">
        <v>8554985.9000000004</v>
      </c>
    </row>
    <row r="31" spans="1:206" s="85" customFormat="1" ht="12" x14ac:dyDescent="0.2">
      <c r="A31" s="77">
        <v>11131100</v>
      </c>
      <c r="B31" s="28" t="s">
        <v>666</v>
      </c>
      <c r="C31" s="76"/>
      <c r="D31" s="108">
        <v>1942350.2</v>
      </c>
      <c r="E31" s="108">
        <v>0</v>
      </c>
      <c r="F31" s="108">
        <v>986826</v>
      </c>
      <c r="G31" s="108">
        <v>302764.09999999998</v>
      </c>
      <c r="H31" s="108">
        <v>652760.1</v>
      </c>
      <c r="I31" s="108">
        <v>0</v>
      </c>
      <c r="J31" s="108">
        <v>0</v>
      </c>
      <c r="K31" s="108">
        <v>0</v>
      </c>
      <c r="L31" s="108">
        <v>0</v>
      </c>
      <c r="M31" s="108">
        <v>0</v>
      </c>
      <c r="N31" s="108">
        <v>986826</v>
      </c>
      <c r="O31" s="108">
        <v>986826</v>
      </c>
      <c r="P31" s="108">
        <v>1144893.7</v>
      </c>
      <c r="Q31" s="108">
        <v>1289590.1000000001</v>
      </c>
      <c r="R31" s="108">
        <v>1542252.4</v>
      </c>
      <c r="S31" s="108">
        <v>1722526.8</v>
      </c>
      <c r="T31" s="108">
        <v>1942350.2</v>
      </c>
      <c r="U31" s="108">
        <v>4364009.4000000004</v>
      </c>
      <c r="V31" s="108">
        <v>1798146.1</v>
      </c>
      <c r="W31" s="108">
        <v>1073593.2</v>
      </c>
      <c r="X31" s="108">
        <v>882528.2</v>
      </c>
      <c r="Y31" s="108">
        <v>609741.9</v>
      </c>
      <c r="Z31" s="108">
        <v>999140.2</v>
      </c>
      <c r="AA31" s="108">
        <v>1592599.3</v>
      </c>
      <c r="AB31" s="108">
        <v>1798146.1</v>
      </c>
      <c r="AC31" s="108">
        <v>2194336.1</v>
      </c>
      <c r="AD31" s="108">
        <v>2527912.4</v>
      </c>
      <c r="AE31" s="108">
        <v>2871739.3</v>
      </c>
      <c r="AF31" s="108">
        <v>3077426</v>
      </c>
      <c r="AG31" s="108">
        <v>3410222.3</v>
      </c>
      <c r="AH31" s="108">
        <v>3754267.5</v>
      </c>
      <c r="AI31" s="108">
        <v>4028651.6</v>
      </c>
      <c r="AJ31" s="108">
        <v>4190971.1</v>
      </c>
      <c r="AK31" s="108">
        <v>4364009.4000000004</v>
      </c>
      <c r="AL31" s="108">
        <v>6066426.7999999998</v>
      </c>
      <c r="AM31" s="108">
        <v>2084792.1</v>
      </c>
      <c r="AN31" s="108">
        <v>1047340</v>
      </c>
      <c r="AO31" s="108">
        <v>1363690.4</v>
      </c>
      <c r="AP31" s="108">
        <v>1570604.3</v>
      </c>
      <c r="AQ31" s="108">
        <v>533651.6</v>
      </c>
      <c r="AR31" s="108">
        <v>1379499</v>
      </c>
      <c r="AS31" s="108">
        <v>2084792.1</v>
      </c>
      <c r="AT31" s="108">
        <v>2241353.5</v>
      </c>
      <c r="AU31" s="108">
        <v>2690700.4</v>
      </c>
      <c r="AV31" s="108">
        <v>3132132.1</v>
      </c>
      <c r="AW31" s="108">
        <v>3542796</v>
      </c>
      <c r="AX31" s="108">
        <v>3994432.8</v>
      </c>
      <c r="AY31" s="108">
        <v>4495822.5</v>
      </c>
      <c r="AZ31" s="108">
        <v>5011718.3</v>
      </c>
      <c r="BA31" s="108">
        <v>5479245</v>
      </c>
      <c r="BB31" s="108">
        <v>6066426.7999999998</v>
      </c>
      <c r="BC31" s="108">
        <v>4543946.0999999996</v>
      </c>
      <c r="BD31" s="108">
        <v>947663.7</v>
      </c>
      <c r="BE31" s="108">
        <v>1919136.6</v>
      </c>
      <c r="BF31" s="108">
        <v>340361</v>
      </c>
      <c r="BG31" s="108">
        <v>1336784.8</v>
      </c>
      <c r="BH31" s="108">
        <v>363978</v>
      </c>
      <c r="BI31" s="108">
        <v>652771.5</v>
      </c>
      <c r="BJ31" s="108">
        <v>947663.7</v>
      </c>
      <c r="BK31" s="108">
        <v>1099410.5</v>
      </c>
      <c r="BL31" s="108">
        <v>2715035</v>
      </c>
      <c r="BM31" s="108">
        <v>2866800.3</v>
      </c>
      <c r="BN31" s="108">
        <v>2991556.7</v>
      </c>
      <c r="BO31" s="108">
        <v>3108206.8</v>
      </c>
      <c r="BP31" s="108">
        <v>3207161.3</v>
      </c>
      <c r="BQ31" s="108">
        <v>3312896.8</v>
      </c>
      <c r="BR31" s="108">
        <v>3786742.4</v>
      </c>
      <c r="BS31" s="108">
        <v>4543946.0999999996</v>
      </c>
      <c r="BT31" s="108">
        <v>3568064.4</v>
      </c>
      <c r="BU31" s="108">
        <v>954959.5</v>
      </c>
      <c r="BV31" s="128">
        <v>924124.3</v>
      </c>
      <c r="BW31" s="128">
        <v>419794.1</v>
      </c>
      <c r="BX31" s="128">
        <v>1269186.5</v>
      </c>
      <c r="BY31" s="108">
        <v>447569.7</v>
      </c>
      <c r="BZ31" s="108">
        <v>701140.5</v>
      </c>
      <c r="CA31" s="108">
        <v>954959.5</v>
      </c>
      <c r="CB31" s="108">
        <v>1345298.5</v>
      </c>
      <c r="CC31" s="108">
        <v>1535978.4</v>
      </c>
      <c r="CD31" s="108">
        <v>1879083.8</v>
      </c>
      <c r="CE31" s="108">
        <v>1974603.5</v>
      </c>
      <c r="CF31" s="108">
        <v>2148600.9</v>
      </c>
      <c r="CG31" s="108">
        <v>2298877.9</v>
      </c>
      <c r="CH31" s="108">
        <v>2412326.7000000002</v>
      </c>
      <c r="CI31" s="108">
        <v>2926846.7</v>
      </c>
      <c r="CJ31" s="108">
        <v>3568064.4</v>
      </c>
      <c r="CK31" s="108">
        <v>4624314.3</v>
      </c>
      <c r="CL31" s="108">
        <v>1558557.9</v>
      </c>
      <c r="CM31" s="128">
        <v>485040.9</v>
      </c>
      <c r="CN31" s="128">
        <v>694603.7</v>
      </c>
      <c r="CO31" s="128">
        <v>1886111.8</v>
      </c>
      <c r="CP31" s="108">
        <v>847905.2</v>
      </c>
      <c r="CQ31" s="108">
        <v>1316000.8</v>
      </c>
      <c r="CR31" s="108">
        <v>1558557.9</v>
      </c>
      <c r="CS31" s="108">
        <v>1629173.7</v>
      </c>
      <c r="CT31" s="108">
        <v>1832589.2</v>
      </c>
      <c r="CU31" s="108">
        <v>2043598.8</v>
      </c>
      <c r="CV31" s="108">
        <v>2401180.2000000002</v>
      </c>
      <c r="CW31" s="108">
        <v>2508531</v>
      </c>
      <c r="CX31" s="108">
        <v>2738202.5</v>
      </c>
      <c r="CY31" s="108">
        <v>2971280.1</v>
      </c>
      <c r="CZ31" s="108">
        <v>3770840.9</v>
      </c>
      <c r="DA31" s="108">
        <v>4624314.3</v>
      </c>
      <c r="DB31" s="108">
        <v>5873796.9000000004</v>
      </c>
      <c r="DC31" s="108">
        <v>2157735.2999999998</v>
      </c>
      <c r="DD31" s="108">
        <v>1462597.3</v>
      </c>
      <c r="DE31" s="108">
        <v>895096.2</v>
      </c>
      <c r="DF31" s="108">
        <v>1358368.1</v>
      </c>
      <c r="DG31" s="108">
        <v>881180.9</v>
      </c>
      <c r="DH31" s="108">
        <v>1682113.1</v>
      </c>
      <c r="DI31" s="108">
        <v>2157735.2999999998</v>
      </c>
      <c r="DJ31" s="108">
        <v>2594295.5</v>
      </c>
      <c r="DK31" s="108">
        <v>3191768.4</v>
      </c>
      <c r="DL31" s="108">
        <v>3620332.6</v>
      </c>
      <c r="DM31" s="108">
        <v>3973417.8</v>
      </c>
      <c r="DN31" s="108">
        <v>4332706.4000000004</v>
      </c>
      <c r="DO31" s="108">
        <v>4515428.8</v>
      </c>
      <c r="DP31" s="108">
        <v>4862671.8</v>
      </c>
      <c r="DQ31" s="108">
        <v>5302971.7</v>
      </c>
      <c r="DR31" s="108">
        <v>5873796.9000000004</v>
      </c>
      <c r="DS31" s="108">
        <v>5580303.0999999996</v>
      </c>
      <c r="DT31" s="108">
        <v>1118073.8</v>
      </c>
      <c r="DU31" s="108">
        <v>957170.6</v>
      </c>
      <c r="DV31" s="108">
        <v>1436117.9</v>
      </c>
      <c r="DW31" s="108">
        <v>2068940.8</v>
      </c>
      <c r="DX31" s="108">
        <v>409923</v>
      </c>
      <c r="DY31" s="108">
        <v>658391.6</v>
      </c>
      <c r="DZ31" s="108">
        <v>1118073.8</v>
      </c>
      <c r="EA31" s="108">
        <v>1340003.2</v>
      </c>
      <c r="EB31" s="108">
        <v>1615495.2</v>
      </c>
      <c r="EC31" s="108">
        <v>2075244.4</v>
      </c>
      <c r="ED31" s="108">
        <v>2421326.6</v>
      </c>
      <c r="EE31" s="108">
        <v>2962569.1</v>
      </c>
      <c r="EF31" s="108">
        <v>3511362.3</v>
      </c>
      <c r="EG31" s="108">
        <v>4422354.3</v>
      </c>
      <c r="EH31" s="108">
        <v>4993654.7</v>
      </c>
      <c r="EI31" s="108">
        <v>5580303.0999999996</v>
      </c>
      <c r="EJ31" s="108">
        <v>6452088.5999999996</v>
      </c>
      <c r="EK31" s="108">
        <v>1606244.5</v>
      </c>
      <c r="EL31" s="108">
        <v>1845533.3</v>
      </c>
      <c r="EM31" s="108">
        <v>1568369.5</v>
      </c>
      <c r="EN31" s="108">
        <v>1431941.3</v>
      </c>
      <c r="EO31" s="108">
        <v>1152133.3</v>
      </c>
      <c r="EP31" s="108">
        <v>1255013.7</v>
      </c>
      <c r="EQ31" s="108">
        <v>1606244.5</v>
      </c>
      <c r="ER31" s="108">
        <v>2498877.1</v>
      </c>
      <c r="ES31" s="108">
        <v>2959476.2</v>
      </c>
      <c r="ET31" s="108">
        <v>3451777.8</v>
      </c>
      <c r="EU31" s="108">
        <v>3947323.4</v>
      </c>
      <c r="EV31" s="108">
        <v>4504397.3</v>
      </c>
      <c r="EW31" s="108">
        <v>5020147.3</v>
      </c>
      <c r="EX31" s="108">
        <v>5283217.2</v>
      </c>
      <c r="EY31" s="108">
        <v>5489170.7999999998</v>
      </c>
      <c r="EZ31" s="108">
        <v>6452088.5999999996</v>
      </c>
      <c r="FA31" s="108">
        <v>6963787.7999999998</v>
      </c>
      <c r="FB31" s="108">
        <v>1516508.8</v>
      </c>
      <c r="FC31" s="108">
        <v>1372276.2</v>
      </c>
      <c r="FD31" s="108">
        <v>979920.6</v>
      </c>
      <c r="FE31" s="108">
        <v>3095082.2</v>
      </c>
      <c r="FF31" s="108">
        <v>993087.2</v>
      </c>
      <c r="FG31" s="108">
        <v>1281677.8</v>
      </c>
      <c r="FH31" s="108">
        <v>1516508.8</v>
      </c>
      <c r="FI31" s="108">
        <v>2079700.2</v>
      </c>
      <c r="FJ31" s="108">
        <v>2581838.6</v>
      </c>
      <c r="FK31" s="108">
        <v>2888785</v>
      </c>
      <c r="FL31" s="108">
        <v>3265549</v>
      </c>
      <c r="FM31" s="108">
        <v>3583086.3</v>
      </c>
      <c r="FN31" s="108">
        <v>3868705.6</v>
      </c>
      <c r="FO31" s="108">
        <v>4408880.2</v>
      </c>
      <c r="FP31" s="108">
        <v>4712613.8</v>
      </c>
      <c r="FQ31" s="108">
        <v>6963787.7999999998</v>
      </c>
      <c r="FR31" s="108">
        <v>7549751.9000000004</v>
      </c>
      <c r="FS31" s="108">
        <v>763870.5</v>
      </c>
      <c r="FT31" s="108">
        <v>2065826.9</v>
      </c>
      <c r="FU31" s="108">
        <v>1621738</v>
      </c>
      <c r="FV31" s="108">
        <v>3098316.5</v>
      </c>
      <c r="FW31" s="108">
        <v>8.6</v>
      </c>
      <c r="FX31" s="108">
        <v>251351.5</v>
      </c>
      <c r="FY31" s="108">
        <v>763870.5</v>
      </c>
      <c r="FZ31" s="108">
        <v>1777976.3</v>
      </c>
      <c r="GA31" s="108">
        <v>2322212</v>
      </c>
      <c r="GB31" s="108">
        <v>2829697.4</v>
      </c>
      <c r="GC31" s="108">
        <v>3577703.1</v>
      </c>
      <c r="GD31" s="108">
        <v>4048186.4</v>
      </c>
      <c r="GE31" s="108">
        <v>4451435.4000000004</v>
      </c>
      <c r="GF31" s="108">
        <v>5100813.2</v>
      </c>
      <c r="GG31" s="108">
        <v>5920125.0999999996</v>
      </c>
      <c r="GH31" s="108">
        <v>7549751.9000000004</v>
      </c>
      <c r="GJ31" s="85">
        <v>1130243.2</v>
      </c>
      <c r="GK31" s="85">
        <v>2880057.5</v>
      </c>
      <c r="GL31" s="85">
        <v>2625918.9</v>
      </c>
      <c r="GO31" s="85">
        <v>280251.2</v>
      </c>
      <c r="GP31" s="85">
        <v>1130243.2</v>
      </c>
      <c r="GQ31" s="85">
        <v>2029289.1</v>
      </c>
      <c r="GR31" s="85">
        <v>2868577.7</v>
      </c>
      <c r="GS31" s="85">
        <v>4010300.7</v>
      </c>
      <c r="GT31" s="85">
        <v>5275921.5999999996</v>
      </c>
      <c r="GU31" s="85">
        <v>6133428.2999999998</v>
      </c>
      <c r="GV31" s="85">
        <v>6636219.5999999996</v>
      </c>
      <c r="GW31" s="85">
        <v>8036582</v>
      </c>
      <c r="GX31" s="85">
        <v>8554985.9000000004</v>
      </c>
    </row>
    <row r="32" spans="1:206" s="85" customFormat="1" ht="12" x14ac:dyDescent="0.2">
      <c r="A32" s="99">
        <v>113</v>
      </c>
      <c r="B32" s="28" t="s">
        <v>528</v>
      </c>
      <c r="C32" s="76"/>
      <c r="D32" s="108">
        <v>1385452.4</v>
      </c>
      <c r="E32" s="108">
        <v>219679</v>
      </c>
      <c r="F32" s="108">
        <v>508599.3</v>
      </c>
      <c r="G32" s="108">
        <v>388633.7</v>
      </c>
      <c r="H32" s="108">
        <v>268540.40000000002</v>
      </c>
      <c r="I32" s="108">
        <v>73916.3</v>
      </c>
      <c r="J32" s="108">
        <v>157783.9</v>
      </c>
      <c r="K32" s="108">
        <v>219679</v>
      </c>
      <c r="L32" s="108">
        <v>354999.8</v>
      </c>
      <c r="M32" s="108">
        <v>557550.9</v>
      </c>
      <c r="N32" s="108">
        <v>728278.3</v>
      </c>
      <c r="O32" s="108">
        <v>852951.6</v>
      </c>
      <c r="P32" s="108">
        <v>942139.1</v>
      </c>
      <c r="Q32" s="108">
        <v>1116912</v>
      </c>
      <c r="R32" s="108">
        <v>1219224.6000000001</v>
      </c>
      <c r="S32" s="108">
        <v>1296311.2</v>
      </c>
      <c r="T32" s="108">
        <v>1385452.4</v>
      </c>
      <c r="U32" s="108">
        <v>1664138.6</v>
      </c>
      <c r="V32" s="108">
        <v>364935.5</v>
      </c>
      <c r="W32" s="108">
        <v>418007.6</v>
      </c>
      <c r="X32" s="108">
        <v>505904.1</v>
      </c>
      <c r="Y32" s="108">
        <v>375291.4</v>
      </c>
      <c r="Z32" s="108">
        <v>95272.8</v>
      </c>
      <c r="AA32" s="108">
        <v>176594.6</v>
      </c>
      <c r="AB32" s="108">
        <v>364935.5</v>
      </c>
      <c r="AC32" s="108">
        <v>486101.2</v>
      </c>
      <c r="AD32" s="108">
        <v>626064.4</v>
      </c>
      <c r="AE32" s="108">
        <v>782943.1</v>
      </c>
      <c r="AF32" s="108">
        <v>971412</v>
      </c>
      <c r="AG32" s="108">
        <v>1151229.2</v>
      </c>
      <c r="AH32" s="108">
        <v>1288847.2</v>
      </c>
      <c r="AI32" s="108">
        <v>1393722.7</v>
      </c>
      <c r="AJ32" s="108">
        <v>1517523.8</v>
      </c>
      <c r="AK32" s="108">
        <v>1664138.6</v>
      </c>
      <c r="AL32" s="108">
        <v>1682294.5</v>
      </c>
      <c r="AM32" s="108">
        <v>412115.20000000001</v>
      </c>
      <c r="AN32" s="108">
        <v>602875.69999999995</v>
      </c>
      <c r="AO32" s="108">
        <v>430087.3</v>
      </c>
      <c r="AP32" s="108">
        <v>237216.3</v>
      </c>
      <c r="AQ32" s="108">
        <v>101229.1</v>
      </c>
      <c r="AR32" s="108">
        <v>227827.1</v>
      </c>
      <c r="AS32" s="108">
        <v>412115.20000000001</v>
      </c>
      <c r="AT32" s="108">
        <v>587629.19999999995</v>
      </c>
      <c r="AU32" s="108">
        <v>777198</v>
      </c>
      <c r="AV32" s="108">
        <v>1014990.9</v>
      </c>
      <c r="AW32" s="108">
        <v>1194956.2</v>
      </c>
      <c r="AX32" s="108">
        <v>1316740.1000000001</v>
      </c>
      <c r="AY32" s="108">
        <v>1445078.2</v>
      </c>
      <c r="AZ32" s="108">
        <v>1545371.8</v>
      </c>
      <c r="BA32" s="108">
        <v>1577603.5</v>
      </c>
      <c r="BB32" s="108">
        <v>1682294.5</v>
      </c>
      <c r="BC32" s="108">
        <v>1724208.5</v>
      </c>
      <c r="BD32" s="108">
        <v>354881.6</v>
      </c>
      <c r="BE32" s="108">
        <v>462540.6</v>
      </c>
      <c r="BF32" s="108">
        <v>614592.80000000005</v>
      </c>
      <c r="BG32" s="108">
        <v>292193.5</v>
      </c>
      <c r="BH32" s="108">
        <v>103384</v>
      </c>
      <c r="BI32" s="108">
        <v>196909.6</v>
      </c>
      <c r="BJ32" s="108">
        <v>354881.6</v>
      </c>
      <c r="BK32" s="108">
        <v>497789</v>
      </c>
      <c r="BL32" s="108">
        <v>636340.1</v>
      </c>
      <c r="BM32" s="108">
        <v>817422.2</v>
      </c>
      <c r="BN32" s="108">
        <v>1103867.7</v>
      </c>
      <c r="BO32" s="108">
        <v>1293686.1000000001</v>
      </c>
      <c r="BP32" s="108">
        <v>1432015</v>
      </c>
      <c r="BQ32" s="108">
        <v>1541239.3</v>
      </c>
      <c r="BR32" s="108">
        <v>1614086.9</v>
      </c>
      <c r="BS32" s="108">
        <v>1724208.5</v>
      </c>
      <c r="BT32" s="108">
        <v>2064548.3</v>
      </c>
      <c r="BU32" s="108">
        <v>432990</v>
      </c>
      <c r="BV32" s="128">
        <v>525447.1</v>
      </c>
      <c r="BW32" s="128">
        <v>717922.9</v>
      </c>
      <c r="BX32" s="128">
        <v>388188.3</v>
      </c>
      <c r="BY32" s="108">
        <v>134784.9</v>
      </c>
      <c r="BZ32" s="108">
        <v>242417.6</v>
      </c>
      <c r="CA32" s="108">
        <v>432990</v>
      </c>
      <c r="CB32" s="108">
        <v>612018.80000000005</v>
      </c>
      <c r="CC32" s="108">
        <v>755462</v>
      </c>
      <c r="CD32" s="108">
        <v>958437.1</v>
      </c>
      <c r="CE32" s="108">
        <v>1186767</v>
      </c>
      <c r="CF32" s="108">
        <v>1500875.7</v>
      </c>
      <c r="CG32" s="108">
        <v>1676360</v>
      </c>
      <c r="CH32" s="108">
        <v>1807929.8</v>
      </c>
      <c r="CI32" s="108">
        <v>1897583.3</v>
      </c>
      <c r="CJ32" s="108">
        <v>2064548.3</v>
      </c>
      <c r="CK32" s="108">
        <v>2209712.1</v>
      </c>
      <c r="CL32" s="108">
        <v>509988.7</v>
      </c>
      <c r="CM32" s="128">
        <v>531912.9</v>
      </c>
      <c r="CN32" s="128">
        <v>767245.2</v>
      </c>
      <c r="CO32" s="128">
        <v>400565.3</v>
      </c>
      <c r="CP32" s="108">
        <v>165971.1</v>
      </c>
      <c r="CQ32" s="108">
        <v>299758.90000000002</v>
      </c>
      <c r="CR32" s="108">
        <v>509988.7</v>
      </c>
      <c r="CS32" s="108">
        <v>692509.2</v>
      </c>
      <c r="CT32" s="108">
        <v>833804.2</v>
      </c>
      <c r="CU32" s="108">
        <v>1041901.6</v>
      </c>
      <c r="CV32" s="108">
        <v>1259216.6000000001</v>
      </c>
      <c r="CW32" s="108">
        <v>1557588.7</v>
      </c>
      <c r="CX32" s="108">
        <v>1809146.8</v>
      </c>
      <c r="CY32" s="108">
        <v>1951918</v>
      </c>
      <c r="CZ32" s="108">
        <v>2049003.1</v>
      </c>
      <c r="DA32" s="108">
        <v>2209712.1</v>
      </c>
      <c r="DB32" s="108">
        <v>2286068.2000000002</v>
      </c>
      <c r="DC32" s="108">
        <v>556238.1</v>
      </c>
      <c r="DD32" s="108">
        <v>508749.5</v>
      </c>
      <c r="DE32" s="108">
        <v>803641.5</v>
      </c>
      <c r="DF32" s="108">
        <v>417439.1</v>
      </c>
      <c r="DG32" s="108">
        <v>183358.9</v>
      </c>
      <c r="DH32" s="108">
        <v>334520.7</v>
      </c>
      <c r="DI32" s="108">
        <v>556238.1</v>
      </c>
      <c r="DJ32" s="108">
        <v>746647.7</v>
      </c>
      <c r="DK32" s="108">
        <v>872872.5</v>
      </c>
      <c r="DL32" s="108">
        <v>1064987.6000000001</v>
      </c>
      <c r="DM32" s="108">
        <v>1292524.3</v>
      </c>
      <c r="DN32" s="108">
        <v>1586981.6</v>
      </c>
      <c r="DO32" s="108">
        <v>1868629.1</v>
      </c>
      <c r="DP32" s="108">
        <v>2029868.8</v>
      </c>
      <c r="DQ32" s="108">
        <v>2125452.6</v>
      </c>
      <c r="DR32" s="108">
        <v>2286068.2000000002</v>
      </c>
      <c r="DS32" s="108">
        <v>2494846.7999999998</v>
      </c>
      <c r="DT32" s="108">
        <v>601495.30000000005</v>
      </c>
      <c r="DU32" s="108">
        <v>553629</v>
      </c>
      <c r="DV32" s="108">
        <v>913270.3</v>
      </c>
      <c r="DW32" s="108">
        <v>426452.2</v>
      </c>
      <c r="DX32" s="108">
        <v>186563.4</v>
      </c>
      <c r="DY32" s="108">
        <v>341193.2</v>
      </c>
      <c r="DZ32" s="108">
        <v>601495.30000000005</v>
      </c>
      <c r="EA32" s="108">
        <v>801807.8</v>
      </c>
      <c r="EB32" s="108">
        <v>917241.7</v>
      </c>
      <c r="EC32" s="108">
        <v>1155124.3</v>
      </c>
      <c r="ED32" s="108">
        <v>1363772.9</v>
      </c>
      <c r="EE32" s="108">
        <v>1735358</v>
      </c>
      <c r="EF32" s="108">
        <v>2068394.6</v>
      </c>
      <c r="EG32" s="108">
        <v>2219302.1</v>
      </c>
      <c r="EH32" s="108">
        <v>2320904.5</v>
      </c>
      <c r="EI32" s="108">
        <v>2494846.7999999998</v>
      </c>
      <c r="EJ32" s="108">
        <v>2625091.9</v>
      </c>
      <c r="EK32" s="108">
        <v>692779.9</v>
      </c>
      <c r="EL32" s="108">
        <v>539902.69999999995</v>
      </c>
      <c r="EM32" s="108">
        <v>948648.3</v>
      </c>
      <c r="EN32" s="108">
        <v>443761</v>
      </c>
      <c r="EO32" s="108">
        <v>216542.6</v>
      </c>
      <c r="EP32" s="108">
        <v>391310.9</v>
      </c>
      <c r="EQ32" s="108">
        <v>692779.9</v>
      </c>
      <c r="ER32" s="108">
        <v>890700.3</v>
      </c>
      <c r="ES32" s="108">
        <v>1022800.2</v>
      </c>
      <c r="ET32" s="108">
        <v>1232682.6000000001</v>
      </c>
      <c r="EU32" s="108">
        <v>1428135.3</v>
      </c>
      <c r="EV32" s="108">
        <v>1866379.4</v>
      </c>
      <c r="EW32" s="108">
        <v>2181330.9</v>
      </c>
      <c r="EX32" s="108">
        <v>2345874.9</v>
      </c>
      <c r="EY32" s="108">
        <v>2445741.4</v>
      </c>
      <c r="EZ32" s="108">
        <v>2625091.9</v>
      </c>
      <c r="FA32" s="108">
        <v>2809893.3</v>
      </c>
      <c r="FB32" s="108">
        <v>737032.1</v>
      </c>
      <c r="FC32" s="108">
        <v>595571.9</v>
      </c>
      <c r="FD32" s="108">
        <v>1001873.1</v>
      </c>
      <c r="FE32" s="108">
        <v>475416.2</v>
      </c>
      <c r="FF32" s="108">
        <v>243932.2</v>
      </c>
      <c r="FG32" s="108">
        <v>427144.4</v>
      </c>
      <c r="FH32" s="108">
        <v>737032.1</v>
      </c>
      <c r="FI32" s="108">
        <v>956250.9</v>
      </c>
      <c r="FJ32" s="108">
        <v>1095944.3</v>
      </c>
      <c r="FK32" s="108">
        <v>1332604</v>
      </c>
      <c r="FL32" s="108">
        <v>1547162</v>
      </c>
      <c r="FM32" s="108">
        <v>1988671.7</v>
      </c>
      <c r="FN32" s="108">
        <v>2334477.1</v>
      </c>
      <c r="FO32" s="108">
        <v>2502504.9</v>
      </c>
      <c r="FP32" s="108">
        <v>2621662</v>
      </c>
      <c r="FQ32" s="108">
        <v>2809893.3</v>
      </c>
      <c r="FR32" s="108">
        <v>2950132.4</v>
      </c>
      <c r="FS32" s="108">
        <v>787915.1</v>
      </c>
      <c r="FT32" s="108">
        <v>581911.5</v>
      </c>
      <c r="FU32" s="108">
        <v>1087226.2</v>
      </c>
      <c r="FV32" s="108">
        <v>493079.6</v>
      </c>
      <c r="FW32" s="108">
        <v>278327.59999999998</v>
      </c>
      <c r="FX32" s="108">
        <v>471045.6</v>
      </c>
      <c r="FY32" s="108">
        <v>787915.1</v>
      </c>
      <c r="FZ32" s="108">
        <v>998448</v>
      </c>
      <c r="GA32" s="108">
        <v>1135743.8</v>
      </c>
      <c r="GB32" s="108">
        <v>1369826.6</v>
      </c>
      <c r="GC32" s="108">
        <v>1614796.3</v>
      </c>
      <c r="GD32" s="108">
        <v>2130456.4</v>
      </c>
      <c r="GE32" s="108">
        <v>2457052.7999999998</v>
      </c>
      <c r="GF32" s="108">
        <v>2625546.5</v>
      </c>
      <c r="GG32" s="108">
        <v>2724972.3</v>
      </c>
      <c r="GH32" s="108">
        <v>2950132.4</v>
      </c>
      <c r="GJ32" s="85">
        <v>706243.2</v>
      </c>
      <c r="GK32" s="85">
        <v>353293.1</v>
      </c>
      <c r="GL32" s="85">
        <v>1184479.8999999999</v>
      </c>
      <c r="GN32" s="85">
        <v>273752.90000000002</v>
      </c>
      <c r="GO32" s="85">
        <v>492856.7</v>
      </c>
      <c r="GP32" s="85">
        <v>706243.2</v>
      </c>
      <c r="GQ32" s="85">
        <v>766281.3</v>
      </c>
      <c r="GR32" s="85">
        <v>836207.8</v>
      </c>
      <c r="GS32" s="85">
        <v>1059536.3</v>
      </c>
      <c r="GT32" s="85">
        <v>1216902.6000000001</v>
      </c>
      <c r="GU32" s="85">
        <v>1814716.5</v>
      </c>
      <c r="GV32" s="85">
        <v>2244016.2000000002</v>
      </c>
      <c r="GW32" s="85">
        <v>2414217.2000000002</v>
      </c>
      <c r="GX32" s="85">
        <v>2557631.9</v>
      </c>
    </row>
    <row r="33" spans="1:206" s="85" customFormat="1" ht="12" x14ac:dyDescent="0.2">
      <c r="A33" s="99">
        <v>1131</v>
      </c>
      <c r="B33" s="28" t="s">
        <v>651</v>
      </c>
      <c r="C33" s="76"/>
      <c r="D33" s="108">
        <v>468191.7</v>
      </c>
      <c r="E33" s="108">
        <v>48576</v>
      </c>
      <c r="F33" s="108">
        <v>339335.1</v>
      </c>
      <c r="G33" s="108">
        <v>68703.399999999994</v>
      </c>
      <c r="H33" s="108">
        <v>11577.2</v>
      </c>
      <c r="I33" s="108">
        <v>9291.7000000000007</v>
      </c>
      <c r="J33" s="108">
        <v>32185.200000000001</v>
      </c>
      <c r="K33" s="108">
        <v>48576</v>
      </c>
      <c r="L33" s="108">
        <v>105073.3</v>
      </c>
      <c r="M33" s="108">
        <v>269198.59999999998</v>
      </c>
      <c r="N33" s="108">
        <v>387911.1</v>
      </c>
      <c r="O33" s="108">
        <v>429215.9</v>
      </c>
      <c r="P33" s="108">
        <v>447230.1</v>
      </c>
      <c r="Q33" s="108">
        <v>456614.5</v>
      </c>
      <c r="R33" s="108">
        <v>464186.7</v>
      </c>
      <c r="S33" s="108">
        <v>466012.6</v>
      </c>
      <c r="T33" s="108">
        <v>468191.7</v>
      </c>
      <c r="U33" s="108">
        <v>865301.1</v>
      </c>
      <c r="V33" s="108">
        <v>166272.70000000001</v>
      </c>
      <c r="W33" s="108">
        <v>274379.09999999998</v>
      </c>
      <c r="X33" s="108">
        <v>283954</v>
      </c>
      <c r="Y33" s="108">
        <v>140695.29999999999</v>
      </c>
      <c r="Z33" s="108">
        <v>8845.7999999999993</v>
      </c>
      <c r="AA33" s="108">
        <v>30791</v>
      </c>
      <c r="AB33" s="108">
        <v>166272.70000000001</v>
      </c>
      <c r="AC33" s="108">
        <v>224797.3</v>
      </c>
      <c r="AD33" s="108">
        <v>324185.7</v>
      </c>
      <c r="AE33" s="108">
        <v>440651.8</v>
      </c>
      <c r="AF33" s="108">
        <v>551622.30000000005</v>
      </c>
      <c r="AG33" s="108">
        <v>655093.80000000005</v>
      </c>
      <c r="AH33" s="108">
        <v>724605.8</v>
      </c>
      <c r="AI33" s="108">
        <v>751553.3</v>
      </c>
      <c r="AJ33" s="108">
        <v>795025.2</v>
      </c>
      <c r="AK33" s="108">
        <v>865301.1</v>
      </c>
      <c r="AL33" s="108">
        <v>920472.6</v>
      </c>
      <c r="AM33" s="108">
        <v>223252.6</v>
      </c>
      <c r="AN33" s="108">
        <v>401981.4</v>
      </c>
      <c r="AO33" s="108">
        <v>227377.9</v>
      </c>
      <c r="AP33" s="108">
        <v>67860.7</v>
      </c>
      <c r="AQ33" s="108">
        <v>32703</v>
      </c>
      <c r="AR33" s="108">
        <v>98717.4</v>
      </c>
      <c r="AS33" s="108">
        <v>223252.6</v>
      </c>
      <c r="AT33" s="108">
        <v>318015.3</v>
      </c>
      <c r="AU33" s="108">
        <v>445401.4</v>
      </c>
      <c r="AV33" s="108">
        <v>625234</v>
      </c>
      <c r="AW33" s="108">
        <v>728525.6</v>
      </c>
      <c r="AX33" s="108">
        <v>786813.6</v>
      </c>
      <c r="AY33" s="108">
        <v>852611.9</v>
      </c>
      <c r="AZ33" s="108">
        <v>879590.5</v>
      </c>
      <c r="BA33" s="108">
        <v>869015.1</v>
      </c>
      <c r="BB33" s="108">
        <v>920472.6</v>
      </c>
      <c r="BC33" s="108">
        <v>967131.4</v>
      </c>
      <c r="BD33" s="108">
        <v>180027.1</v>
      </c>
      <c r="BE33" s="108">
        <v>289418.90000000002</v>
      </c>
      <c r="BF33" s="108">
        <v>396727.2</v>
      </c>
      <c r="BG33" s="108">
        <v>100958.2</v>
      </c>
      <c r="BH33" s="108">
        <v>27145.5</v>
      </c>
      <c r="BI33" s="108">
        <v>72948.800000000003</v>
      </c>
      <c r="BJ33" s="108">
        <v>180027.1</v>
      </c>
      <c r="BK33" s="108">
        <v>245182.3</v>
      </c>
      <c r="BL33" s="108">
        <v>339904.6</v>
      </c>
      <c r="BM33" s="108">
        <v>469446</v>
      </c>
      <c r="BN33" s="108">
        <v>674775.6</v>
      </c>
      <c r="BO33" s="108">
        <v>793483.7</v>
      </c>
      <c r="BP33" s="108">
        <v>866173.2</v>
      </c>
      <c r="BQ33" s="108">
        <v>893772.4</v>
      </c>
      <c r="BR33" s="108">
        <v>915455.5</v>
      </c>
      <c r="BS33" s="108">
        <v>967131.4</v>
      </c>
      <c r="BT33" s="108">
        <v>1176339.2</v>
      </c>
      <c r="BU33" s="108">
        <v>231568.6</v>
      </c>
      <c r="BV33" s="128">
        <v>312633.90000000002</v>
      </c>
      <c r="BW33" s="128">
        <v>484757.6</v>
      </c>
      <c r="BX33" s="128">
        <v>147379.1</v>
      </c>
      <c r="BY33" s="108">
        <v>39472.199999999997</v>
      </c>
      <c r="BZ33" s="108">
        <v>96007.5</v>
      </c>
      <c r="CA33" s="108">
        <v>231568.6</v>
      </c>
      <c r="CB33" s="108">
        <v>312560.90000000002</v>
      </c>
      <c r="CC33" s="108">
        <v>402795</v>
      </c>
      <c r="CD33" s="108">
        <v>544202.5</v>
      </c>
      <c r="CE33" s="108">
        <v>673198.1</v>
      </c>
      <c r="CF33" s="108">
        <v>916893</v>
      </c>
      <c r="CG33" s="108">
        <v>1028960.1</v>
      </c>
      <c r="CH33" s="108">
        <v>1070574.5</v>
      </c>
      <c r="CI33" s="108">
        <v>1099234.6000000001</v>
      </c>
      <c r="CJ33" s="108">
        <v>1176339.2</v>
      </c>
      <c r="CK33" s="108">
        <v>1289702.2</v>
      </c>
      <c r="CL33" s="108">
        <v>279337.59999999998</v>
      </c>
      <c r="CM33" s="128">
        <v>302993.2</v>
      </c>
      <c r="CN33" s="128">
        <v>520023.4</v>
      </c>
      <c r="CO33" s="128">
        <v>187348</v>
      </c>
      <c r="CP33" s="108">
        <v>55887</v>
      </c>
      <c r="CQ33" s="108">
        <v>131133.5</v>
      </c>
      <c r="CR33" s="108">
        <v>279337.59999999998</v>
      </c>
      <c r="CS33" s="108">
        <v>354931.6</v>
      </c>
      <c r="CT33" s="108">
        <v>438317.9</v>
      </c>
      <c r="CU33" s="108">
        <v>582330.80000000005</v>
      </c>
      <c r="CV33" s="108">
        <v>701971.2</v>
      </c>
      <c r="CW33" s="108">
        <v>917588.4</v>
      </c>
      <c r="CX33" s="108">
        <v>1102354.2</v>
      </c>
      <c r="CY33" s="108">
        <v>1152848.5</v>
      </c>
      <c r="CZ33" s="108">
        <v>1190471.3</v>
      </c>
      <c r="DA33" s="108">
        <v>1289702.2</v>
      </c>
      <c r="DB33" s="108">
        <v>1332209.5</v>
      </c>
      <c r="DC33" s="108">
        <v>305032.7</v>
      </c>
      <c r="DD33" s="108">
        <v>281696.8</v>
      </c>
      <c r="DE33" s="108">
        <v>555463.19999999995</v>
      </c>
      <c r="DF33" s="108">
        <v>190016.8</v>
      </c>
      <c r="DG33" s="108">
        <v>61205.9</v>
      </c>
      <c r="DH33" s="108">
        <v>150460.79999999999</v>
      </c>
      <c r="DI33" s="108">
        <v>305032.7</v>
      </c>
      <c r="DJ33" s="108">
        <v>379868.3</v>
      </c>
      <c r="DK33" s="108">
        <v>454509.7</v>
      </c>
      <c r="DL33" s="108">
        <v>586729.5</v>
      </c>
      <c r="DM33" s="108">
        <v>708183</v>
      </c>
      <c r="DN33" s="108">
        <v>923503.3</v>
      </c>
      <c r="DO33" s="108">
        <v>1142192.7</v>
      </c>
      <c r="DP33" s="108">
        <v>1200493.1000000001</v>
      </c>
      <c r="DQ33" s="108">
        <v>1238512.2</v>
      </c>
      <c r="DR33" s="108">
        <v>1332209.5</v>
      </c>
      <c r="DS33" s="108">
        <v>1504594.3</v>
      </c>
      <c r="DT33" s="108">
        <v>346322.6</v>
      </c>
      <c r="DU33" s="108">
        <v>318722</v>
      </c>
      <c r="DV33" s="108">
        <v>647602.9</v>
      </c>
      <c r="DW33" s="108">
        <v>191946.8</v>
      </c>
      <c r="DX33" s="108">
        <v>65245.7</v>
      </c>
      <c r="DY33" s="108">
        <v>159014.39999999999</v>
      </c>
      <c r="DZ33" s="108">
        <v>346322.6</v>
      </c>
      <c r="EA33" s="108">
        <v>433378.3</v>
      </c>
      <c r="EB33" s="108">
        <v>501663</v>
      </c>
      <c r="EC33" s="108">
        <v>665044.6</v>
      </c>
      <c r="ED33" s="108">
        <v>774310.3</v>
      </c>
      <c r="EE33" s="108">
        <v>1053632.7</v>
      </c>
      <c r="EF33" s="108">
        <v>1312647.5</v>
      </c>
      <c r="EG33" s="108">
        <v>1369238.8</v>
      </c>
      <c r="EH33" s="108">
        <v>1409601.1</v>
      </c>
      <c r="EI33" s="108">
        <v>1504594.3</v>
      </c>
      <c r="EJ33" s="108">
        <v>1572909.4</v>
      </c>
      <c r="EK33" s="108">
        <v>384190.7</v>
      </c>
      <c r="EL33" s="108">
        <v>306561.40000000002</v>
      </c>
      <c r="EM33" s="108">
        <v>670133.1</v>
      </c>
      <c r="EN33" s="108">
        <v>212024.2</v>
      </c>
      <c r="EO33" s="108">
        <v>76264.7</v>
      </c>
      <c r="EP33" s="108">
        <v>179896.7</v>
      </c>
      <c r="EQ33" s="108">
        <v>384190.7</v>
      </c>
      <c r="ER33" s="108">
        <v>467406</v>
      </c>
      <c r="ES33" s="108">
        <v>545692.19999999995</v>
      </c>
      <c r="ET33" s="108">
        <v>690752.1</v>
      </c>
      <c r="EU33" s="108">
        <v>787976.1</v>
      </c>
      <c r="EV33" s="108">
        <v>1122971.7</v>
      </c>
      <c r="EW33" s="108">
        <v>1360885.2</v>
      </c>
      <c r="EX33" s="108">
        <v>1423569.9</v>
      </c>
      <c r="EY33" s="108">
        <v>1466001.2</v>
      </c>
      <c r="EZ33" s="108">
        <v>1572909.4</v>
      </c>
      <c r="FA33" s="108">
        <v>1681803</v>
      </c>
      <c r="FB33" s="108">
        <v>413101.6</v>
      </c>
      <c r="FC33" s="108">
        <v>336705.1</v>
      </c>
      <c r="FD33" s="108">
        <v>705440</v>
      </c>
      <c r="FE33" s="108">
        <v>226556.3</v>
      </c>
      <c r="FF33" s="108">
        <v>87510.9</v>
      </c>
      <c r="FG33" s="108">
        <v>197978.8</v>
      </c>
      <c r="FH33" s="108">
        <v>413101.6</v>
      </c>
      <c r="FI33" s="108">
        <v>507886.8</v>
      </c>
      <c r="FJ33" s="108">
        <v>587611.9</v>
      </c>
      <c r="FK33" s="108">
        <v>749806.7</v>
      </c>
      <c r="FL33" s="108">
        <v>856475.2</v>
      </c>
      <c r="FM33" s="108">
        <v>1192626</v>
      </c>
      <c r="FN33" s="108">
        <v>1455246.7</v>
      </c>
      <c r="FO33" s="108">
        <v>1525997.1</v>
      </c>
      <c r="FP33" s="108">
        <v>1570526.6</v>
      </c>
      <c r="FQ33" s="108">
        <v>1681803</v>
      </c>
      <c r="FR33" s="108">
        <v>1721444</v>
      </c>
      <c r="FS33" s="108">
        <v>448152</v>
      </c>
      <c r="FT33" s="108">
        <v>320535.09999999998</v>
      </c>
      <c r="FU33" s="108">
        <v>735707.4</v>
      </c>
      <c r="FV33" s="108">
        <v>217049.5</v>
      </c>
      <c r="FW33" s="108">
        <v>110287</v>
      </c>
      <c r="FX33" s="108">
        <v>226452.5</v>
      </c>
      <c r="FY33" s="108">
        <v>448152</v>
      </c>
      <c r="FZ33" s="108">
        <v>532008.5</v>
      </c>
      <c r="GA33" s="108">
        <v>607205.9</v>
      </c>
      <c r="GB33" s="108">
        <v>768687.1</v>
      </c>
      <c r="GC33" s="108">
        <v>865764.8</v>
      </c>
      <c r="GD33" s="108">
        <v>1256864.7</v>
      </c>
      <c r="GE33" s="108">
        <v>1504394.5</v>
      </c>
      <c r="GF33" s="108">
        <v>1567679.7</v>
      </c>
      <c r="GG33" s="108">
        <v>1610705.5</v>
      </c>
      <c r="GH33" s="108">
        <v>1721444</v>
      </c>
      <c r="GJ33" s="85">
        <v>389967.8</v>
      </c>
      <c r="GK33" s="85">
        <v>180748.4</v>
      </c>
      <c r="GL33" s="85">
        <v>824747</v>
      </c>
      <c r="GN33" s="85">
        <v>110887.5</v>
      </c>
      <c r="GO33" s="85">
        <v>243278.7</v>
      </c>
      <c r="GP33" s="85">
        <v>389967.8</v>
      </c>
      <c r="GQ33" s="85">
        <v>402225.9</v>
      </c>
      <c r="GR33" s="85">
        <v>431550.7</v>
      </c>
      <c r="GS33" s="85">
        <v>570716.19999999995</v>
      </c>
      <c r="GT33" s="85">
        <v>630694.5</v>
      </c>
      <c r="GU33" s="85">
        <v>1072969.6000000001</v>
      </c>
      <c r="GV33" s="85">
        <v>1395463.2</v>
      </c>
      <c r="GW33" s="85">
        <v>1463594</v>
      </c>
      <c r="GX33" s="85">
        <v>1535919.1</v>
      </c>
    </row>
    <row r="34" spans="1:206" s="85" customFormat="1" ht="12" x14ac:dyDescent="0.2">
      <c r="A34" s="99">
        <v>11311</v>
      </c>
      <c r="B34" s="28" t="s">
        <v>530</v>
      </c>
      <c r="C34" s="76"/>
      <c r="D34" s="108">
        <v>12942.1</v>
      </c>
      <c r="E34" s="108">
        <v>24173.3</v>
      </c>
      <c r="F34" s="108">
        <v>-7912.2</v>
      </c>
      <c r="G34" s="108">
        <v>-1349.8</v>
      </c>
      <c r="H34" s="108">
        <v>-1969.2</v>
      </c>
      <c r="I34" s="108">
        <v>3444.5</v>
      </c>
      <c r="J34" s="108">
        <v>19076.599999999999</v>
      </c>
      <c r="K34" s="108">
        <v>24173.3</v>
      </c>
      <c r="L34" s="108">
        <v>21668.7</v>
      </c>
      <c r="M34" s="108">
        <v>17462.8</v>
      </c>
      <c r="N34" s="108">
        <v>16261.1</v>
      </c>
      <c r="O34" s="108">
        <v>15220.4</v>
      </c>
      <c r="P34" s="108">
        <v>15057.7</v>
      </c>
      <c r="Q34" s="108">
        <v>14911.3</v>
      </c>
      <c r="R34" s="108">
        <v>14269</v>
      </c>
      <c r="S34" s="108">
        <v>13477.5</v>
      </c>
      <c r="T34" s="108">
        <v>12942.1</v>
      </c>
      <c r="U34" s="108">
        <v>464680.1</v>
      </c>
      <c r="V34" s="108">
        <v>113283</v>
      </c>
      <c r="W34" s="108">
        <v>88803.9</v>
      </c>
      <c r="X34" s="108">
        <v>136022.1</v>
      </c>
      <c r="Y34" s="108">
        <v>126571.1</v>
      </c>
      <c r="Z34" s="108">
        <v>889.5</v>
      </c>
      <c r="AA34" s="108">
        <v>11340.6</v>
      </c>
      <c r="AB34" s="108">
        <v>113283</v>
      </c>
      <c r="AC34" s="108">
        <v>131510.9</v>
      </c>
      <c r="AD34" s="108">
        <v>155373.6</v>
      </c>
      <c r="AE34" s="108">
        <v>202086.9</v>
      </c>
      <c r="AF34" s="108">
        <v>228994.9</v>
      </c>
      <c r="AG34" s="108">
        <v>280883.40000000002</v>
      </c>
      <c r="AH34" s="108">
        <v>338109</v>
      </c>
      <c r="AI34" s="108">
        <v>361387.7</v>
      </c>
      <c r="AJ34" s="108">
        <v>400252.7</v>
      </c>
      <c r="AK34" s="108">
        <v>464680.1</v>
      </c>
      <c r="AL34" s="108">
        <v>487780</v>
      </c>
      <c r="AM34" s="108">
        <v>169068.6</v>
      </c>
      <c r="AN34" s="108">
        <v>167911</v>
      </c>
      <c r="AO34" s="108">
        <v>86315.5</v>
      </c>
      <c r="AP34" s="108">
        <v>64484.9</v>
      </c>
      <c r="AQ34" s="108">
        <v>28305.599999999999</v>
      </c>
      <c r="AR34" s="108">
        <v>80375.899999999994</v>
      </c>
      <c r="AS34" s="108">
        <v>169068.6</v>
      </c>
      <c r="AT34" s="108">
        <v>210451.4</v>
      </c>
      <c r="AU34" s="108">
        <v>249252.9</v>
      </c>
      <c r="AV34" s="108">
        <v>336979.6</v>
      </c>
      <c r="AW34" s="108">
        <v>355024.2</v>
      </c>
      <c r="AX34" s="108">
        <v>369176.9</v>
      </c>
      <c r="AY34" s="108">
        <v>423295.1</v>
      </c>
      <c r="AZ34" s="108">
        <v>444025.7</v>
      </c>
      <c r="BA34" s="108">
        <v>439362.9</v>
      </c>
      <c r="BB34" s="108">
        <v>487780</v>
      </c>
      <c r="BC34" s="108">
        <v>413759.5</v>
      </c>
      <c r="BD34" s="108">
        <v>135206.70000000001</v>
      </c>
      <c r="BE34" s="108">
        <v>103908.2</v>
      </c>
      <c r="BF34" s="108">
        <v>96355.9</v>
      </c>
      <c r="BG34" s="108">
        <v>78288.7</v>
      </c>
      <c r="BH34" s="108">
        <v>21642.2</v>
      </c>
      <c r="BI34" s="108">
        <v>53949.1</v>
      </c>
      <c r="BJ34" s="108">
        <v>135206.70000000001</v>
      </c>
      <c r="BK34" s="108">
        <v>162588.79999999999</v>
      </c>
      <c r="BL34" s="108">
        <v>184482.5</v>
      </c>
      <c r="BM34" s="108">
        <v>239114.9</v>
      </c>
      <c r="BN34" s="108">
        <v>259664.2</v>
      </c>
      <c r="BO34" s="108">
        <v>281730.40000000002</v>
      </c>
      <c r="BP34" s="108">
        <v>335470.8</v>
      </c>
      <c r="BQ34" s="108">
        <v>349815.3</v>
      </c>
      <c r="BR34" s="108">
        <v>366279.7</v>
      </c>
      <c r="BS34" s="108">
        <v>413759.5</v>
      </c>
      <c r="BT34" s="108">
        <v>561198.19999999995</v>
      </c>
      <c r="BU34" s="108">
        <v>170405.9</v>
      </c>
      <c r="BV34" s="128">
        <v>147095</v>
      </c>
      <c r="BW34" s="128">
        <v>133127.6</v>
      </c>
      <c r="BX34" s="128">
        <v>110569.7</v>
      </c>
      <c r="BY34" s="108">
        <v>29028.1</v>
      </c>
      <c r="BZ34" s="108">
        <v>69212.5</v>
      </c>
      <c r="CA34" s="108">
        <v>170405.9</v>
      </c>
      <c r="CB34" s="108">
        <v>209143.1</v>
      </c>
      <c r="CC34" s="108">
        <v>244688.7</v>
      </c>
      <c r="CD34" s="108">
        <v>317500.90000000002</v>
      </c>
      <c r="CE34" s="108">
        <v>349816.7</v>
      </c>
      <c r="CF34" s="108">
        <v>383359</v>
      </c>
      <c r="CG34" s="108">
        <v>450628.5</v>
      </c>
      <c r="CH34" s="108">
        <v>473010</v>
      </c>
      <c r="CI34" s="108">
        <v>492259.9</v>
      </c>
      <c r="CJ34" s="108">
        <v>561198.19999999995</v>
      </c>
      <c r="CK34" s="108">
        <v>619084.30000000005</v>
      </c>
      <c r="CL34" s="108">
        <v>203052.79999999999</v>
      </c>
      <c r="CM34" s="128">
        <v>150431.70000000001</v>
      </c>
      <c r="CN34" s="128">
        <v>140414.1</v>
      </c>
      <c r="CO34" s="128">
        <v>125185.7</v>
      </c>
      <c r="CP34" s="108">
        <v>41261.199999999997</v>
      </c>
      <c r="CQ34" s="108">
        <v>98543.7</v>
      </c>
      <c r="CR34" s="108">
        <v>203052.79999999999</v>
      </c>
      <c r="CS34" s="108">
        <v>235600.3</v>
      </c>
      <c r="CT34" s="108">
        <v>270379.40000000002</v>
      </c>
      <c r="CU34" s="108">
        <v>353484.5</v>
      </c>
      <c r="CV34" s="108">
        <v>383280.3</v>
      </c>
      <c r="CW34" s="108">
        <v>415453.6</v>
      </c>
      <c r="CX34" s="108">
        <v>493898.6</v>
      </c>
      <c r="CY34" s="108">
        <v>518049.4</v>
      </c>
      <c r="CZ34" s="108">
        <v>540726</v>
      </c>
      <c r="DA34" s="108">
        <v>619084.30000000005</v>
      </c>
      <c r="DB34" s="108">
        <v>642964.30000000005</v>
      </c>
      <c r="DC34" s="108">
        <v>212368</v>
      </c>
      <c r="DD34" s="108">
        <v>146650.1</v>
      </c>
      <c r="DE34" s="108">
        <v>143952.1</v>
      </c>
      <c r="DF34" s="108">
        <v>139994.1</v>
      </c>
      <c r="DG34" s="108">
        <v>45644.4</v>
      </c>
      <c r="DH34" s="108">
        <v>98646.8</v>
      </c>
      <c r="DI34" s="108">
        <v>212368</v>
      </c>
      <c r="DJ34" s="108">
        <v>251697.4</v>
      </c>
      <c r="DK34" s="108">
        <v>279860.8</v>
      </c>
      <c r="DL34" s="108">
        <v>359018.1</v>
      </c>
      <c r="DM34" s="108">
        <v>390979</v>
      </c>
      <c r="DN34" s="108">
        <v>428158</v>
      </c>
      <c r="DO34" s="108">
        <v>502970.2</v>
      </c>
      <c r="DP34" s="108">
        <v>534711.5</v>
      </c>
      <c r="DQ34" s="108">
        <v>559948.5</v>
      </c>
      <c r="DR34" s="108">
        <v>642964.30000000005</v>
      </c>
      <c r="DS34" s="108">
        <v>708060</v>
      </c>
      <c r="DT34" s="108">
        <v>233776.5</v>
      </c>
      <c r="DU34" s="108">
        <v>161072.9</v>
      </c>
      <c r="DV34" s="108">
        <v>170509.4</v>
      </c>
      <c r="DW34" s="108">
        <v>142701.20000000001</v>
      </c>
      <c r="DX34" s="108">
        <v>49002.400000000001</v>
      </c>
      <c r="DY34" s="108">
        <v>110730.7</v>
      </c>
      <c r="DZ34" s="108">
        <v>233776.5</v>
      </c>
      <c r="EA34" s="108">
        <v>274380.40000000002</v>
      </c>
      <c r="EB34" s="108">
        <v>304739.09999999998</v>
      </c>
      <c r="EC34" s="108">
        <v>394849.4</v>
      </c>
      <c r="ED34" s="108">
        <v>432765.4</v>
      </c>
      <c r="EE34" s="108">
        <v>473444.7</v>
      </c>
      <c r="EF34" s="108">
        <v>565358.80000000005</v>
      </c>
      <c r="EG34" s="108">
        <v>597223</v>
      </c>
      <c r="EH34" s="108">
        <v>622392.1</v>
      </c>
      <c r="EI34" s="108">
        <v>708060</v>
      </c>
      <c r="EJ34" s="108">
        <v>765887.3</v>
      </c>
      <c r="EK34" s="108">
        <v>264552.2</v>
      </c>
      <c r="EL34" s="108">
        <v>172193.5</v>
      </c>
      <c r="EM34" s="108">
        <v>177063.6</v>
      </c>
      <c r="EN34" s="108">
        <v>152078</v>
      </c>
      <c r="EO34" s="108">
        <v>58894.8</v>
      </c>
      <c r="EP34" s="108">
        <v>125197.8</v>
      </c>
      <c r="EQ34" s="108">
        <v>264552.2</v>
      </c>
      <c r="ER34" s="108">
        <v>306112.8</v>
      </c>
      <c r="ES34" s="108">
        <v>344382.4</v>
      </c>
      <c r="ET34" s="108">
        <v>436745.7</v>
      </c>
      <c r="EU34" s="108">
        <v>473745.7</v>
      </c>
      <c r="EV34" s="108">
        <v>522458.6</v>
      </c>
      <c r="EW34" s="108">
        <v>613809.30000000005</v>
      </c>
      <c r="EX34" s="108">
        <v>651975.1</v>
      </c>
      <c r="EY34" s="108">
        <v>679637.1</v>
      </c>
      <c r="EZ34" s="108">
        <v>765887.3</v>
      </c>
      <c r="FA34" s="108">
        <v>838205.4</v>
      </c>
      <c r="FB34" s="108">
        <v>278643.7</v>
      </c>
      <c r="FC34" s="108">
        <v>192361.60000000001</v>
      </c>
      <c r="FD34" s="108">
        <v>204337.6</v>
      </c>
      <c r="FE34" s="108">
        <v>162862.5</v>
      </c>
      <c r="FF34" s="108">
        <v>70004.3</v>
      </c>
      <c r="FG34" s="108">
        <v>140459</v>
      </c>
      <c r="FH34" s="108">
        <v>278643.7</v>
      </c>
      <c r="FI34" s="108">
        <v>323514.59999999998</v>
      </c>
      <c r="FJ34" s="108">
        <v>359865.59999999998</v>
      </c>
      <c r="FK34" s="108">
        <v>471005.3</v>
      </c>
      <c r="FL34" s="108">
        <v>517704.8</v>
      </c>
      <c r="FM34" s="108">
        <v>574102.4</v>
      </c>
      <c r="FN34" s="108">
        <v>675342.9</v>
      </c>
      <c r="FO34" s="108">
        <v>712206.3</v>
      </c>
      <c r="FP34" s="108">
        <v>742369.1</v>
      </c>
      <c r="FQ34" s="108">
        <v>838205.4</v>
      </c>
      <c r="FR34" s="108">
        <v>878464.5</v>
      </c>
      <c r="FS34" s="108">
        <v>306392.3</v>
      </c>
      <c r="FT34" s="108">
        <v>199661.4</v>
      </c>
      <c r="FU34" s="108">
        <v>205062.39999999999</v>
      </c>
      <c r="FV34" s="108">
        <v>167348.4</v>
      </c>
      <c r="FW34" s="108">
        <v>81118.100000000006</v>
      </c>
      <c r="FX34" s="108">
        <v>156494.20000000001</v>
      </c>
      <c r="FY34" s="108">
        <v>306392.3</v>
      </c>
      <c r="FZ34" s="108">
        <v>353043.9</v>
      </c>
      <c r="GA34" s="108">
        <v>391789.1</v>
      </c>
      <c r="GB34" s="108">
        <v>506053.7</v>
      </c>
      <c r="GC34" s="108">
        <v>545497.69999999995</v>
      </c>
      <c r="GD34" s="108">
        <v>611734.4</v>
      </c>
      <c r="GE34" s="108">
        <v>711116.1</v>
      </c>
      <c r="GF34" s="108">
        <v>752392.7</v>
      </c>
      <c r="GG34" s="108">
        <v>783388.9</v>
      </c>
      <c r="GH34" s="108">
        <v>878464.5</v>
      </c>
      <c r="GJ34" s="85">
        <v>282155.90000000002</v>
      </c>
      <c r="GK34" s="85">
        <v>118999.5</v>
      </c>
      <c r="GL34" s="85">
        <v>263229.40000000002</v>
      </c>
      <c r="GN34" s="85">
        <v>85274.1</v>
      </c>
      <c r="GO34" s="85">
        <v>174182</v>
      </c>
      <c r="GP34" s="85">
        <v>282155.90000000002</v>
      </c>
      <c r="GQ34" s="85">
        <v>288356.7</v>
      </c>
      <c r="GR34" s="85">
        <v>301477.40000000002</v>
      </c>
      <c r="GS34" s="85">
        <v>401155.4</v>
      </c>
      <c r="GT34" s="85">
        <v>435411.7</v>
      </c>
      <c r="GU34" s="85">
        <v>545063.6</v>
      </c>
      <c r="GV34" s="85">
        <v>664384.80000000005</v>
      </c>
      <c r="GW34" s="85">
        <v>713072.8</v>
      </c>
      <c r="GX34" s="85">
        <v>769251.4</v>
      </c>
    </row>
    <row r="35" spans="1:206" s="85" customFormat="1" ht="36" x14ac:dyDescent="0.2">
      <c r="A35" s="99">
        <v>11311100</v>
      </c>
      <c r="B35" s="28" t="s">
        <v>652</v>
      </c>
      <c r="C35" s="76"/>
      <c r="D35" s="108">
        <v>3375</v>
      </c>
      <c r="E35" s="108">
        <v>4498.6000000000004</v>
      </c>
      <c r="F35" s="108">
        <v>-792.6</v>
      </c>
      <c r="G35" s="108">
        <v>-188.5</v>
      </c>
      <c r="H35" s="108">
        <v>-142.5</v>
      </c>
      <c r="I35" s="108">
        <v>379</v>
      </c>
      <c r="J35" s="108">
        <v>4397.1000000000004</v>
      </c>
      <c r="K35" s="108">
        <v>4498.6000000000004</v>
      </c>
      <c r="L35" s="108">
        <v>4109.6000000000004</v>
      </c>
      <c r="M35" s="108">
        <v>3840.1</v>
      </c>
      <c r="N35" s="108">
        <v>3706</v>
      </c>
      <c r="O35" s="108">
        <v>3595.7</v>
      </c>
      <c r="P35" s="108">
        <v>3548.1</v>
      </c>
      <c r="Q35" s="108">
        <v>3517.5</v>
      </c>
      <c r="R35" s="108">
        <v>3510.6</v>
      </c>
      <c r="S35" s="108">
        <v>3480.1</v>
      </c>
      <c r="T35" s="108">
        <v>3375</v>
      </c>
      <c r="U35" s="108">
        <v>46965.4</v>
      </c>
      <c r="V35" s="108">
        <v>2901.3</v>
      </c>
      <c r="W35" s="108">
        <v>4603</v>
      </c>
      <c r="X35" s="108">
        <v>28716.7</v>
      </c>
      <c r="Y35" s="108">
        <v>10744.4</v>
      </c>
      <c r="Z35" s="108">
        <v>5.5</v>
      </c>
      <c r="AA35" s="108">
        <v>1260.7</v>
      </c>
      <c r="AB35" s="108">
        <v>2901.3</v>
      </c>
      <c r="AC35" s="108">
        <v>3969.1</v>
      </c>
      <c r="AD35" s="108">
        <v>5447.7</v>
      </c>
      <c r="AE35" s="108">
        <v>7504.3</v>
      </c>
      <c r="AF35" s="108">
        <v>12254.3</v>
      </c>
      <c r="AG35" s="108">
        <v>27845.8</v>
      </c>
      <c r="AH35" s="108">
        <v>36221</v>
      </c>
      <c r="AI35" s="108">
        <v>38961.9</v>
      </c>
      <c r="AJ35" s="108">
        <v>42918</v>
      </c>
      <c r="AK35" s="108">
        <v>46965.4</v>
      </c>
      <c r="AL35" s="108">
        <v>57463.5</v>
      </c>
      <c r="AM35" s="108">
        <v>9846.7000000000007</v>
      </c>
      <c r="AN35" s="108">
        <v>14234.6</v>
      </c>
      <c r="AO35" s="108">
        <v>22859.599999999999</v>
      </c>
      <c r="AP35" s="108">
        <v>10522.6</v>
      </c>
      <c r="AQ35" s="108">
        <v>1059.2</v>
      </c>
      <c r="AR35" s="108">
        <v>2602.5</v>
      </c>
      <c r="AS35" s="108">
        <v>9846.7000000000007</v>
      </c>
      <c r="AT35" s="108">
        <v>15072.8</v>
      </c>
      <c r="AU35" s="108">
        <v>18195.5</v>
      </c>
      <c r="AV35" s="108">
        <v>24081.3</v>
      </c>
      <c r="AW35" s="108">
        <v>28464</v>
      </c>
      <c r="AX35" s="108">
        <v>39593.199999999997</v>
      </c>
      <c r="AY35" s="108">
        <v>46940.9</v>
      </c>
      <c r="AZ35" s="108">
        <v>53428.5</v>
      </c>
      <c r="BA35" s="108">
        <v>55602.8</v>
      </c>
      <c r="BB35" s="108">
        <v>57463.5</v>
      </c>
      <c r="BC35" s="108">
        <v>43377.2</v>
      </c>
      <c r="BD35" s="108">
        <v>10665.9</v>
      </c>
      <c r="BE35" s="108">
        <v>12340.4</v>
      </c>
      <c r="BF35" s="108">
        <v>17049.2</v>
      </c>
      <c r="BG35" s="108">
        <v>3321.7</v>
      </c>
      <c r="BH35" s="108">
        <v>1305.2</v>
      </c>
      <c r="BI35" s="108">
        <v>3878.5</v>
      </c>
      <c r="BJ35" s="108">
        <v>10665.9</v>
      </c>
      <c r="BK35" s="108">
        <v>15285.9</v>
      </c>
      <c r="BL35" s="108">
        <v>19658.099999999999</v>
      </c>
      <c r="BM35" s="108">
        <v>23006.3</v>
      </c>
      <c r="BN35" s="108">
        <v>28080.799999999999</v>
      </c>
      <c r="BO35" s="108">
        <v>36595.4</v>
      </c>
      <c r="BP35" s="108">
        <v>40055.5</v>
      </c>
      <c r="BQ35" s="108">
        <v>40979.4</v>
      </c>
      <c r="BR35" s="108">
        <v>42065.9</v>
      </c>
      <c r="BS35" s="108">
        <v>43377.2</v>
      </c>
      <c r="BT35" s="108">
        <v>66858.899999999994</v>
      </c>
      <c r="BU35" s="108">
        <v>16311.1</v>
      </c>
      <c r="BV35" s="128">
        <v>18301.900000000001</v>
      </c>
      <c r="BW35" s="128">
        <v>26238</v>
      </c>
      <c r="BX35" s="128">
        <v>6007.9</v>
      </c>
      <c r="BY35" s="108">
        <v>1960.4</v>
      </c>
      <c r="BZ35" s="108">
        <v>5847.2</v>
      </c>
      <c r="CA35" s="108">
        <v>16311.1</v>
      </c>
      <c r="CB35" s="108">
        <v>24517.7</v>
      </c>
      <c r="CC35" s="108">
        <v>29944.2</v>
      </c>
      <c r="CD35" s="108">
        <v>34613</v>
      </c>
      <c r="CE35" s="108">
        <v>41320.699999999997</v>
      </c>
      <c r="CF35" s="108">
        <v>56240</v>
      </c>
      <c r="CG35" s="108">
        <v>60851</v>
      </c>
      <c r="CH35" s="108">
        <v>62665.8</v>
      </c>
      <c r="CI35" s="108">
        <v>64946.9</v>
      </c>
      <c r="CJ35" s="108">
        <v>66858.899999999994</v>
      </c>
      <c r="CK35" s="108">
        <v>55267.9</v>
      </c>
      <c r="CL35" s="108">
        <v>14808</v>
      </c>
      <c r="CM35" s="128">
        <v>13685.3</v>
      </c>
      <c r="CN35" s="128">
        <v>20052.5</v>
      </c>
      <c r="CO35" s="128">
        <v>6722.1</v>
      </c>
      <c r="CP35" s="108">
        <v>2237.1999999999998</v>
      </c>
      <c r="CQ35" s="108">
        <v>7868.6</v>
      </c>
      <c r="CR35" s="108">
        <v>14808</v>
      </c>
      <c r="CS35" s="108">
        <v>18970.400000000001</v>
      </c>
      <c r="CT35" s="108">
        <v>23406.9</v>
      </c>
      <c r="CU35" s="108">
        <v>28493.3</v>
      </c>
      <c r="CV35" s="108">
        <v>32796.800000000003</v>
      </c>
      <c r="CW35" s="108">
        <v>44899.8</v>
      </c>
      <c r="CX35" s="108">
        <v>48545.8</v>
      </c>
      <c r="CY35" s="108">
        <v>49446.7</v>
      </c>
      <c r="CZ35" s="108">
        <v>51180.800000000003</v>
      </c>
      <c r="DA35" s="108">
        <v>55267.9</v>
      </c>
      <c r="DB35" s="108">
        <v>56378</v>
      </c>
      <c r="DC35" s="108">
        <v>13935.9</v>
      </c>
      <c r="DD35" s="108">
        <v>12761.8</v>
      </c>
      <c r="DE35" s="108">
        <v>21070.7</v>
      </c>
      <c r="DF35" s="108">
        <v>8609.6</v>
      </c>
      <c r="DG35" s="108">
        <v>1913.6</v>
      </c>
      <c r="DH35" s="108">
        <v>5993.5</v>
      </c>
      <c r="DI35" s="108">
        <v>13935.9</v>
      </c>
      <c r="DJ35" s="108">
        <v>18549.3</v>
      </c>
      <c r="DK35" s="108">
        <v>21967.200000000001</v>
      </c>
      <c r="DL35" s="108">
        <v>26697.7</v>
      </c>
      <c r="DM35" s="108">
        <v>31515.8</v>
      </c>
      <c r="DN35" s="108">
        <v>43735.9</v>
      </c>
      <c r="DO35" s="108">
        <v>47768.4</v>
      </c>
      <c r="DP35" s="108">
        <v>51279</v>
      </c>
      <c r="DQ35" s="108">
        <v>53862.2</v>
      </c>
      <c r="DR35" s="108">
        <v>56378</v>
      </c>
      <c r="DS35" s="108">
        <v>66249.399999999994</v>
      </c>
      <c r="DT35" s="108">
        <v>20607.2</v>
      </c>
      <c r="DU35" s="108">
        <v>15527.9</v>
      </c>
      <c r="DV35" s="108">
        <v>25928.799999999999</v>
      </c>
      <c r="DW35" s="108">
        <v>4185.5</v>
      </c>
      <c r="DX35" s="108">
        <v>3235.8</v>
      </c>
      <c r="DY35" s="108">
        <v>8167.1</v>
      </c>
      <c r="DZ35" s="108">
        <v>20607.2</v>
      </c>
      <c r="EA35" s="108">
        <v>26146</v>
      </c>
      <c r="EB35" s="108">
        <v>30261.7</v>
      </c>
      <c r="EC35" s="108">
        <v>36135.1</v>
      </c>
      <c r="ED35" s="108">
        <v>42019.1</v>
      </c>
      <c r="EE35" s="108">
        <v>55893.2</v>
      </c>
      <c r="EF35" s="108">
        <v>62063.9</v>
      </c>
      <c r="EG35" s="108">
        <v>63464.5</v>
      </c>
      <c r="EH35" s="108">
        <v>64795.7</v>
      </c>
      <c r="EI35" s="108">
        <v>66249.399999999994</v>
      </c>
      <c r="EJ35" s="108">
        <v>69680.899999999994</v>
      </c>
      <c r="EK35" s="108">
        <v>23802.2</v>
      </c>
      <c r="EL35" s="108">
        <v>13498.9</v>
      </c>
      <c r="EM35" s="108">
        <v>27579.3</v>
      </c>
      <c r="EN35" s="108">
        <v>4800.5</v>
      </c>
      <c r="EO35" s="108">
        <v>3603.5</v>
      </c>
      <c r="EP35" s="108">
        <v>9478.2999999999993</v>
      </c>
      <c r="EQ35" s="108">
        <v>23802.2</v>
      </c>
      <c r="ER35" s="108">
        <v>28693.599999999999</v>
      </c>
      <c r="ES35" s="108">
        <v>32606.6</v>
      </c>
      <c r="ET35" s="108">
        <v>37301.1</v>
      </c>
      <c r="EU35" s="108">
        <v>42619.9</v>
      </c>
      <c r="EV35" s="108">
        <v>59300.1</v>
      </c>
      <c r="EW35" s="108">
        <v>64880.4</v>
      </c>
      <c r="EX35" s="108">
        <v>66721.7</v>
      </c>
      <c r="EY35" s="108">
        <v>68043.5</v>
      </c>
      <c r="EZ35" s="108">
        <v>69680.899999999994</v>
      </c>
      <c r="FA35" s="108">
        <v>81665.3</v>
      </c>
      <c r="FB35" s="108">
        <v>27178.2</v>
      </c>
      <c r="FC35" s="108">
        <v>16159.7</v>
      </c>
      <c r="FD35" s="108">
        <v>33131.1</v>
      </c>
      <c r="FE35" s="108">
        <v>5196.3</v>
      </c>
      <c r="FF35" s="108">
        <v>4809.8999999999996</v>
      </c>
      <c r="FG35" s="108">
        <v>11057.6</v>
      </c>
      <c r="FH35" s="108">
        <v>27178.2</v>
      </c>
      <c r="FI35" s="108">
        <v>33036.199999999997</v>
      </c>
      <c r="FJ35" s="108">
        <v>37361.599999999999</v>
      </c>
      <c r="FK35" s="108">
        <v>43337.9</v>
      </c>
      <c r="FL35" s="108">
        <v>49081.4</v>
      </c>
      <c r="FM35" s="108">
        <v>69958.899999999994</v>
      </c>
      <c r="FN35" s="108">
        <v>76469</v>
      </c>
      <c r="FO35" s="108">
        <v>78721.899999999994</v>
      </c>
      <c r="FP35" s="108">
        <v>80289.2</v>
      </c>
      <c r="FQ35" s="108">
        <v>81665.3</v>
      </c>
      <c r="FR35" s="108">
        <v>87327.4</v>
      </c>
      <c r="FS35" s="108">
        <v>28523.7</v>
      </c>
      <c r="FT35" s="108">
        <v>17507.3</v>
      </c>
      <c r="FU35" s="108">
        <v>36005.599999999999</v>
      </c>
      <c r="FV35" s="108">
        <v>5290.8</v>
      </c>
      <c r="FW35" s="108">
        <v>5769.4</v>
      </c>
      <c r="FX35" s="108">
        <v>13086.4</v>
      </c>
      <c r="FY35" s="108">
        <v>28523.7</v>
      </c>
      <c r="FZ35" s="108">
        <v>35080.300000000003</v>
      </c>
      <c r="GA35" s="108">
        <v>38906.1</v>
      </c>
      <c r="GB35" s="108">
        <v>46031</v>
      </c>
      <c r="GC35" s="108">
        <v>49572.800000000003</v>
      </c>
      <c r="GD35" s="108">
        <v>73996.899999999994</v>
      </c>
      <c r="GE35" s="108">
        <v>82036.600000000006</v>
      </c>
      <c r="GF35" s="108">
        <v>84119.5</v>
      </c>
      <c r="GG35" s="108">
        <v>85568.3</v>
      </c>
      <c r="GH35" s="108">
        <v>87327.4</v>
      </c>
      <c r="GJ35" s="85">
        <v>21152.2</v>
      </c>
      <c r="GK35" s="85">
        <v>5105.3</v>
      </c>
      <c r="GL35" s="85">
        <v>49992.1</v>
      </c>
      <c r="GN35" s="85">
        <v>5129.2</v>
      </c>
      <c r="GO35" s="85">
        <v>12070.9</v>
      </c>
      <c r="GP35" s="85">
        <v>21152.2</v>
      </c>
      <c r="GQ35" s="85">
        <v>21361.599999999999</v>
      </c>
      <c r="GR35" s="85">
        <v>22330.2</v>
      </c>
      <c r="GS35" s="85">
        <v>26257.5</v>
      </c>
      <c r="GT35" s="85">
        <v>28497.599999999999</v>
      </c>
      <c r="GU35" s="85">
        <v>59288.3</v>
      </c>
      <c r="GV35" s="85">
        <v>76249.600000000006</v>
      </c>
      <c r="GW35" s="85">
        <v>79754.8</v>
      </c>
      <c r="GX35" s="85">
        <v>83671</v>
      </c>
    </row>
    <row r="36" spans="1:206" s="85" customFormat="1" ht="24" x14ac:dyDescent="0.2">
      <c r="A36" s="99" t="s">
        <v>748</v>
      </c>
      <c r="B36" s="28" t="s">
        <v>653</v>
      </c>
      <c r="C36" s="76"/>
      <c r="D36" s="108">
        <v>9567.1</v>
      </c>
      <c r="E36" s="108">
        <v>19674.7</v>
      </c>
      <c r="F36" s="108">
        <v>-7119.6</v>
      </c>
      <c r="G36" s="108">
        <v>-1161.3</v>
      </c>
      <c r="H36" s="108">
        <v>-1826.7</v>
      </c>
      <c r="I36" s="108">
        <v>3065.5</v>
      </c>
      <c r="J36" s="108">
        <v>14679.5</v>
      </c>
      <c r="K36" s="108">
        <v>19674.7</v>
      </c>
      <c r="L36" s="108">
        <v>17559.099999999999</v>
      </c>
      <c r="M36" s="108">
        <v>13622.7</v>
      </c>
      <c r="N36" s="108">
        <v>12555.1</v>
      </c>
      <c r="O36" s="108">
        <v>11624.7</v>
      </c>
      <c r="P36" s="108">
        <v>11509.6</v>
      </c>
      <c r="Q36" s="108">
        <v>11393.8</v>
      </c>
      <c r="R36" s="108">
        <v>10758.4</v>
      </c>
      <c r="S36" s="108">
        <v>9997.4</v>
      </c>
      <c r="T36" s="108">
        <v>9567.1</v>
      </c>
      <c r="U36" s="108">
        <v>417714.7</v>
      </c>
      <c r="V36" s="108">
        <v>110381.7</v>
      </c>
      <c r="W36" s="108">
        <v>84200.9</v>
      </c>
      <c r="X36" s="108">
        <v>107305.4</v>
      </c>
      <c r="Y36" s="108">
        <v>115826.7</v>
      </c>
      <c r="Z36" s="108">
        <v>884</v>
      </c>
      <c r="AA36" s="108">
        <v>10079.9</v>
      </c>
      <c r="AB36" s="108">
        <v>110381.7</v>
      </c>
      <c r="AC36" s="108">
        <v>127541.8</v>
      </c>
      <c r="AD36" s="108">
        <v>149925.9</v>
      </c>
      <c r="AE36" s="108">
        <v>194582.6</v>
      </c>
      <c r="AF36" s="108">
        <v>216740.6</v>
      </c>
      <c r="AG36" s="108">
        <v>253037.6</v>
      </c>
      <c r="AH36" s="108">
        <v>301888</v>
      </c>
      <c r="AI36" s="108">
        <v>322425.8</v>
      </c>
      <c r="AJ36" s="108">
        <v>357334.7</v>
      </c>
      <c r="AK36" s="108">
        <v>417714.7</v>
      </c>
      <c r="AL36" s="108">
        <v>430316.5</v>
      </c>
      <c r="AM36" s="108">
        <v>159221.9</v>
      </c>
      <c r="AN36" s="108">
        <v>153676.4</v>
      </c>
      <c r="AO36" s="108">
        <v>63455.9</v>
      </c>
      <c r="AP36" s="108">
        <v>53962.3</v>
      </c>
      <c r="AQ36" s="108">
        <v>27246.400000000001</v>
      </c>
      <c r="AR36" s="108">
        <v>77773.399999999994</v>
      </c>
      <c r="AS36" s="108">
        <v>159221.9</v>
      </c>
      <c r="AT36" s="108">
        <v>195378.6</v>
      </c>
      <c r="AU36" s="108">
        <v>231057.4</v>
      </c>
      <c r="AV36" s="108">
        <v>312898.3</v>
      </c>
      <c r="AW36" s="108">
        <v>326560.2</v>
      </c>
      <c r="AX36" s="108">
        <v>329583.7</v>
      </c>
      <c r="AY36" s="108">
        <v>376354.2</v>
      </c>
      <c r="AZ36" s="108">
        <v>390597.2</v>
      </c>
      <c r="BA36" s="108">
        <v>383760.1</v>
      </c>
      <c r="BB36" s="108">
        <v>430316.5</v>
      </c>
      <c r="BC36" s="108">
        <v>370382.3</v>
      </c>
      <c r="BD36" s="108">
        <v>124540.8</v>
      </c>
      <c r="BE36" s="108">
        <v>91567.8</v>
      </c>
      <c r="BF36" s="108">
        <v>79306.7</v>
      </c>
      <c r="BG36" s="108">
        <v>74967</v>
      </c>
      <c r="BH36" s="108">
        <v>20337</v>
      </c>
      <c r="BI36" s="108">
        <v>50070.6</v>
      </c>
      <c r="BJ36" s="108">
        <v>124540.8</v>
      </c>
      <c r="BK36" s="108">
        <v>147302.9</v>
      </c>
      <c r="BL36" s="108">
        <v>164824.4</v>
      </c>
      <c r="BM36" s="108">
        <v>216108.6</v>
      </c>
      <c r="BN36" s="108">
        <v>231583.4</v>
      </c>
      <c r="BO36" s="108">
        <v>245135</v>
      </c>
      <c r="BP36" s="108">
        <v>295415.3</v>
      </c>
      <c r="BQ36" s="108">
        <v>308835.90000000002</v>
      </c>
      <c r="BR36" s="108">
        <v>324213.8</v>
      </c>
      <c r="BS36" s="108">
        <v>370382.3</v>
      </c>
      <c r="BT36" s="108">
        <v>494339.3</v>
      </c>
      <c r="BU36" s="108">
        <v>154094.79999999999</v>
      </c>
      <c r="BV36" s="128">
        <v>128793.1</v>
      </c>
      <c r="BW36" s="128">
        <v>106889.60000000001</v>
      </c>
      <c r="BX36" s="128">
        <v>104561.8</v>
      </c>
      <c r="BY36" s="108">
        <v>27067.7</v>
      </c>
      <c r="BZ36" s="108">
        <v>63365.3</v>
      </c>
      <c r="CA36" s="108">
        <v>154094.79999999999</v>
      </c>
      <c r="CB36" s="108">
        <v>184625.4</v>
      </c>
      <c r="CC36" s="108">
        <v>214744.5</v>
      </c>
      <c r="CD36" s="108">
        <v>282887.90000000002</v>
      </c>
      <c r="CE36" s="108">
        <v>308496</v>
      </c>
      <c r="CF36" s="108">
        <v>327119</v>
      </c>
      <c r="CG36" s="108">
        <v>389777.5</v>
      </c>
      <c r="CH36" s="108">
        <v>410344.2</v>
      </c>
      <c r="CI36" s="108">
        <v>427313</v>
      </c>
      <c r="CJ36" s="108">
        <v>494339.3</v>
      </c>
      <c r="CK36" s="108">
        <v>563816.4</v>
      </c>
      <c r="CL36" s="108">
        <v>188244.8</v>
      </c>
      <c r="CM36" s="128">
        <v>136746.4</v>
      </c>
      <c r="CN36" s="128">
        <v>120361.60000000001</v>
      </c>
      <c r="CO36" s="128">
        <v>118463.6</v>
      </c>
      <c r="CP36" s="108">
        <v>39024</v>
      </c>
      <c r="CQ36" s="108">
        <v>90675.1</v>
      </c>
      <c r="CR36" s="108">
        <v>188244.8</v>
      </c>
      <c r="CS36" s="108">
        <v>216629.9</v>
      </c>
      <c r="CT36" s="108">
        <v>246972.5</v>
      </c>
      <c r="CU36" s="108">
        <v>324991.2</v>
      </c>
      <c r="CV36" s="108">
        <v>350483.5</v>
      </c>
      <c r="CW36" s="108">
        <v>370553.8</v>
      </c>
      <c r="CX36" s="108">
        <v>445352.8</v>
      </c>
      <c r="CY36" s="108">
        <v>468602.7</v>
      </c>
      <c r="CZ36" s="108">
        <v>489545.2</v>
      </c>
      <c r="DA36" s="108">
        <v>563816.4</v>
      </c>
      <c r="DB36" s="108">
        <v>586586.30000000005</v>
      </c>
      <c r="DC36" s="108">
        <v>198432.1</v>
      </c>
      <c r="DD36" s="108">
        <v>133888.29999999999</v>
      </c>
      <c r="DE36" s="108">
        <v>122881.4</v>
      </c>
      <c r="DF36" s="108">
        <v>131384.5</v>
      </c>
      <c r="DG36" s="108">
        <v>43730.8</v>
      </c>
      <c r="DH36" s="108">
        <v>92653.3</v>
      </c>
      <c r="DI36" s="108">
        <v>198432.1</v>
      </c>
      <c r="DJ36" s="108">
        <v>233148.1</v>
      </c>
      <c r="DK36" s="108">
        <v>257893.6</v>
      </c>
      <c r="DL36" s="108">
        <v>332320.40000000002</v>
      </c>
      <c r="DM36" s="108">
        <v>359463.2</v>
      </c>
      <c r="DN36" s="108">
        <v>384422.1</v>
      </c>
      <c r="DO36" s="108">
        <v>455201.8</v>
      </c>
      <c r="DP36" s="108">
        <v>483432.5</v>
      </c>
      <c r="DQ36" s="108">
        <v>506086.3</v>
      </c>
      <c r="DR36" s="108">
        <v>586586.30000000005</v>
      </c>
      <c r="DS36" s="108">
        <v>641810.6</v>
      </c>
      <c r="DT36" s="108">
        <v>213169.3</v>
      </c>
      <c r="DU36" s="108">
        <v>145545</v>
      </c>
      <c r="DV36" s="108">
        <v>144580.6</v>
      </c>
      <c r="DW36" s="108">
        <v>138515.70000000001</v>
      </c>
      <c r="DX36" s="108">
        <v>45766.6</v>
      </c>
      <c r="DY36" s="108">
        <v>102563.6</v>
      </c>
      <c r="DZ36" s="108">
        <v>213169.3</v>
      </c>
      <c r="EA36" s="108">
        <v>248234.4</v>
      </c>
      <c r="EB36" s="108">
        <v>274477.40000000002</v>
      </c>
      <c r="EC36" s="108">
        <v>358714.3</v>
      </c>
      <c r="ED36" s="108">
        <v>390746.3</v>
      </c>
      <c r="EE36" s="108">
        <v>417551.5</v>
      </c>
      <c r="EF36" s="108">
        <v>503294.9</v>
      </c>
      <c r="EG36" s="108">
        <v>533758.5</v>
      </c>
      <c r="EH36" s="108">
        <v>557596.4</v>
      </c>
      <c r="EI36" s="108">
        <v>641810.6</v>
      </c>
      <c r="EJ36" s="108">
        <v>696206.4</v>
      </c>
      <c r="EK36" s="108">
        <v>240750</v>
      </c>
      <c r="EL36" s="108">
        <v>158694.6</v>
      </c>
      <c r="EM36" s="108">
        <v>149484.29999999999</v>
      </c>
      <c r="EN36" s="108">
        <v>147277.5</v>
      </c>
      <c r="EO36" s="108">
        <v>55291.3</v>
      </c>
      <c r="EP36" s="108">
        <v>115719.5</v>
      </c>
      <c r="EQ36" s="108">
        <v>240750</v>
      </c>
      <c r="ER36" s="108">
        <v>277419.2</v>
      </c>
      <c r="ES36" s="108">
        <v>311775.8</v>
      </c>
      <c r="ET36" s="108">
        <v>399444.6</v>
      </c>
      <c r="EU36" s="108">
        <v>431125.8</v>
      </c>
      <c r="EV36" s="108">
        <v>463158.5</v>
      </c>
      <c r="EW36" s="108">
        <v>548928.9</v>
      </c>
      <c r="EX36" s="108">
        <v>585253.4</v>
      </c>
      <c r="EY36" s="108">
        <v>611593.6</v>
      </c>
      <c r="EZ36" s="108">
        <v>696206.4</v>
      </c>
      <c r="FA36" s="108">
        <v>756540.1</v>
      </c>
      <c r="FB36" s="108">
        <v>251465.5</v>
      </c>
      <c r="FC36" s="108">
        <v>176201.9</v>
      </c>
      <c r="FD36" s="108">
        <v>171206.5</v>
      </c>
      <c r="FE36" s="108">
        <v>157666.20000000001</v>
      </c>
      <c r="FF36" s="108">
        <v>65194.400000000001</v>
      </c>
      <c r="FG36" s="108">
        <v>129401.4</v>
      </c>
      <c r="FH36" s="108">
        <v>251465.5</v>
      </c>
      <c r="FI36" s="108">
        <v>290478.40000000002</v>
      </c>
      <c r="FJ36" s="108">
        <v>322504</v>
      </c>
      <c r="FK36" s="108">
        <v>427667.4</v>
      </c>
      <c r="FL36" s="108">
        <v>468623.4</v>
      </c>
      <c r="FM36" s="108">
        <v>504143.5</v>
      </c>
      <c r="FN36" s="108">
        <v>598873.9</v>
      </c>
      <c r="FO36" s="108">
        <v>633484.4</v>
      </c>
      <c r="FP36" s="108">
        <v>662079.9</v>
      </c>
      <c r="FQ36" s="108">
        <v>756540.1</v>
      </c>
      <c r="FR36" s="108">
        <v>791137.1</v>
      </c>
      <c r="FS36" s="108">
        <v>277868.59999999998</v>
      </c>
      <c r="FT36" s="108">
        <v>182154.1</v>
      </c>
      <c r="FU36" s="108">
        <v>169056.8</v>
      </c>
      <c r="FV36" s="108">
        <v>162057.60000000001</v>
      </c>
      <c r="FW36" s="108">
        <v>75348.7</v>
      </c>
      <c r="FX36" s="108">
        <v>143407.79999999999</v>
      </c>
      <c r="FY36" s="108">
        <v>277868.59999999998</v>
      </c>
      <c r="FZ36" s="108">
        <v>317963.59999999998</v>
      </c>
      <c r="GA36" s="108">
        <v>352883</v>
      </c>
      <c r="GB36" s="108">
        <v>460022.7</v>
      </c>
      <c r="GC36" s="108">
        <v>495924.9</v>
      </c>
      <c r="GD36" s="108">
        <v>537737.5</v>
      </c>
      <c r="GE36" s="108">
        <v>629079.5</v>
      </c>
      <c r="GF36" s="108">
        <v>668273.19999999995</v>
      </c>
      <c r="GG36" s="108">
        <v>697820.6</v>
      </c>
      <c r="GH36" s="108">
        <v>791137.1</v>
      </c>
      <c r="GJ36" s="85">
        <v>261003.7</v>
      </c>
      <c r="GK36" s="85">
        <v>113894.2</v>
      </c>
      <c r="GL36" s="85">
        <v>213237.3</v>
      </c>
      <c r="GN36" s="85">
        <v>80144.899999999994</v>
      </c>
      <c r="GO36" s="85">
        <v>162111.1</v>
      </c>
      <c r="GP36" s="85">
        <v>261003.7</v>
      </c>
      <c r="GQ36" s="85">
        <v>266995.09999999998</v>
      </c>
      <c r="GR36" s="85">
        <v>279147.2</v>
      </c>
      <c r="GS36" s="85">
        <v>374897.9</v>
      </c>
      <c r="GT36" s="85">
        <v>406914.1</v>
      </c>
      <c r="GU36" s="85">
        <v>485775.3</v>
      </c>
      <c r="GV36" s="85">
        <v>588135.19999999995</v>
      </c>
      <c r="GW36" s="85">
        <v>633318</v>
      </c>
      <c r="GX36" s="85">
        <v>685580.4</v>
      </c>
    </row>
    <row r="37" spans="1:206" s="85" customFormat="1" ht="12" x14ac:dyDescent="0.2">
      <c r="A37" s="99">
        <v>11312</v>
      </c>
      <c r="B37" s="28" t="s">
        <v>537</v>
      </c>
      <c r="C37" s="76"/>
      <c r="D37" s="108">
        <v>455249.6</v>
      </c>
      <c r="E37" s="108">
        <v>24402.7</v>
      </c>
      <c r="F37" s="108">
        <v>347247.3</v>
      </c>
      <c r="G37" s="108">
        <v>70053.2</v>
      </c>
      <c r="H37" s="108">
        <v>13546.4</v>
      </c>
      <c r="I37" s="108">
        <v>5847.2</v>
      </c>
      <c r="J37" s="108">
        <v>13108.6</v>
      </c>
      <c r="K37" s="108">
        <v>24402.7</v>
      </c>
      <c r="L37" s="108">
        <v>83404.600000000006</v>
      </c>
      <c r="M37" s="108">
        <v>251735.8</v>
      </c>
      <c r="N37" s="108">
        <v>371650</v>
      </c>
      <c r="O37" s="108">
        <v>413995.5</v>
      </c>
      <c r="P37" s="108">
        <v>432172.4</v>
      </c>
      <c r="Q37" s="108">
        <v>441703.2</v>
      </c>
      <c r="R37" s="108">
        <v>449917.7</v>
      </c>
      <c r="S37" s="108">
        <v>452535.1</v>
      </c>
      <c r="T37" s="108">
        <v>455249.6</v>
      </c>
      <c r="U37" s="108">
        <v>400621</v>
      </c>
      <c r="V37" s="108">
        <v>52989.7</v>
      </c>
      <c r="W37" s="108">
        <v>185575.2</v>
      </c>
      <c r="X37" s="108">
        <v>147931.9</v>
      </c>
      <c r="Y37" s="108">
        <v>14124.2</v>
      </c>
      <c r="Z37" s="108">
        <v>7956.3</v>
      </c>
      <c r="AA37" s="108">
        <v>19450.400000000001</v>
      </c>
      <c r="AB37" s="108">
        <v>52989.7</v>
      </c>
      <c r="AC37" s="108">
        <v>93286.399999999994</v>
      </c>
      <c r="AD37" s="108">
        <v>168812.1</v>
      </c>
      <c r="AE37" s="108">
        <v>238564.9</v>
      </c>
      <c r="AF37" s="108">
        <v>322627.40000000002</v>
      </c>
      <c r="AG37" s="108">
        <v>374210.4</v>
      </c>
      <c r="AH37" s="108">
        <v>386496.8</v>
      </c>
      <c r="AI37" s="108">
        <v>390165.6</v>
      </c>
      <c r="AJ37" s="108">
        <v>394772.5</v>
      </c>
      <c r="AK37" s="108">
        <v>400621</v>
      </c>
      <c r="AL37" s="108">
        <v>432692.6</v>
      </c>
      <c r="AM37" s="108">
        <v>54184</v>
      </c>
      <c r="AN37" s="108">
        <v>234070.39999999999</v>
      </c>
      <c r="AO37" s="108">
        <v>141062.39999999999</v>
      </c>
      <c r="AP37" s="108">
        <v>3375.8</v>
      </c>
      <c r="AQ37" s="108">
        <v>4397.3999999999996</v>
      </c>
      <c r="AR37" s="108">
        <v>18341.5</v>
      </c>
      <c r="AS37" s="108">
        <v>54184</v>
      </c>
      <c r="AT37" s="108">
        <v>107563.9</v>
      </c>
      <c r="AU37" s="108">
        <v>196148.5</v>
      </c>
      <c r="AV37" s="108">
        <v>288254.40000000002</v>
      </c>
      <c r="AW37" s="108">
        <v>373501.4</v>
      </c>
      <c r="AX37" s="108">
        <v>417636.7</v>
      </c>
      <c r="AY37" s="108">
        <v>429316.8</v>
      </c>
      <c r="AZ37" s="108">
        <v>435564.79999999999</v>
      </c>
      <c r="BA37" s="108">
        <v>429652.3</v>
      </c>
      <c r="BB37" s="108">
        <v>432692.6</v>
      </c>
      <c r="BC37" s="108">
        <v>553371.9</v>
      </c>
      <c r="BD37" s="108">
        <v>44820.3</v>
      </c>
      <c r="BE37" s="108">
        <v>185510.8</v>
      </c>
      <c r="BF37" s="108">
        <v>300371.3</v>
      </c>
      <c r="BG37" s="108">
        <v>22669.5</v>
      </c>
      <c r="BH37" s="108">
        <v>5503.3</v>
      </c>
      <c r="BI37" s="108">
        <v>18999.7</v>
      </c>
      <c r="BJ37" s="108">
        <v>44820.3</v>
      </c>
      <c r="BK37" s="108">
        <v>82593.5</v>
      </c>
      <c r="BL37" s="108">
        <v>155422.1</v>
      </c>
      <c r="BM37" s="108">
        <v>230331.1</v>
      </c>
      <c r="BN37" s="108">
        <v>415111.4</v>
      </c>
      <c r="BO37" s="108">
        <v>511753.3</v>
      </c>
      <c r="BP37" s="108">
        <v>530702.4</v>
      </c>
      <c r="BQ37" s="108">
        <v>543957.1</v>
      </c>
      <c r="BR37" s="108">
        <v>549175.80000000005</v>
      </c>
      <c r="BS37" s="108">
        <v>553371.9</v>
      </c>
      <c r="BT37" s="108">
        <v>615141</v>
      </c>
      <c r="BU37" s="108">
        <v>61162.7</v>
      </c>
      <c r="BV37" s="128">
        <v>165538.9</v>
      </c>
      <c r="BW37" s="128">
        <v>351630</v>
      </c>
      <c r="BX37" s="128">
        <v>36809.4</v>
      </c>
      <c r="BY37" s="108">
        <v>10444.1</v>
      </c>
      <c r="BZ37" s="108">
        <v>26795</v>
      </c>
      <c r="CA37" s="108">
        <v>61162.7</v>
      </c>
      <c r="CB37" s="108">
        <v>103417.8</v>
      </c>
      <c r="CC37" s="108">
        <v>158106.29999999999</v>
      </c>
      <c r="CD37" s="108">
        <v>226701.6</v>
      </c>
      <c r="CE37" s="108">
        <v>323381.40000000002</v>
      </c>
      <c r="CF37" s="108">
        <v>533534</v>
      </c>
      <c r="CG37" s="108">
        <v>578331.6</v>
      </c>
      <c r="CH37" s="108">
        <v>597564.5</v>
      </c>
      <c r="CI37" s="108">
        <v>606974.69999999995</v>
      </c>
      <c r="CJ37" s="108">
        <v>615141</v>
      </c>
      <c r="CK37" s="108">
        <v>670617.9</v>
      </c>
      <c r="CL37" s="108">
        <v>76284.800000000003</v>
      </c>
      <c r="CM37" s="128">
        <v>152561.5</v>
      </c>
      <c r="CN37" s="128">
        <v>379609.3</v>
      </c>
      <c r="CO37" s="128">
        <v>62162.3</v>
      </c>
      <c r="CP37" s="108">
        <v>14625.8</v>
      </c>
      <c r="CQ37" s="108">
        <v>32589.8</v>
      </c>
      <c r="CR37" s="108">
        <v>76284.800000000003</v>
      </c>
      <c r="CS37" s="108">
        <v>119331.3</v>
      </c>
      <c r="CT37" s="108">
        <v>167938.5</v>
      </c>
      <c r="CU37" s="108">
        <v>228846.3</v>
      </c>
      <c r="CV37" s="108">
        <v>318690.90000000002</v>
      </c>
      <c r="CW37" s="108">
        <v>502134.8</v>
      </c>
      <c r="CX37" s="108">
        <v>608455.6</v>
      </c>
      <c r="CY37" s="108">
        <v>634799.1</v>
      </c>
      <c r="CZ37" s="108">
        <v>649745.30000000005</v>
      </c>
      <c r="DA37" s="108">
        <v>670617.9</v>
      </c>
      <c r="DB37" s="108">
        <v>689245.2</v>
      </c>
      <c r="DC37" s="108">
        <v>92664.7</v>
      </c>
      <c r="DD37" s="108">
        <v>135046.70000000001</v>
      </c>
      <c r="DE37" s="108">
        <v>411511.1</v>
      </c>
      <c r="DF37" s="108">
        <v>50022.7</v>
      </c>
      <c r="DG37" s="108">
        <v>15561.5</v>
      </c>
      <c r="DH37" s="108">
        <v>51814</v>
      </c>
      <c r="DI37" s="108">
        <v>92664.7</v>
      </c>
      <c r="DJ37" s="108">
        <v>128170.9</v>
      </c>
      <c r="DK37" s="108">
        <v>174648.9</v>
      </c>
      <c r="DL37" s="108">
        <v>227711.4</v>
      </c>
      <c r="DM37" s="108">
        <v>317204</v>
      </c>
      <c r="DN37" s="108">
        <v>495345.3</v>
      </c>
      <c r="DO37" s="108">
        <v>639222.5</v>
      </c>
      <c r="DP37" s="108">
        <v>665781.6</v>
      </c>
      <c r="DQ37" s="108">
        <v>678563.7</v>
      </c>
      <c r="DR37" s="108">
        <v>689245.2</v>
      </c>
      <c r="DS37" s="108">
        <v>796534.3</v>
      </c>
      <c r="DT37" s="108">
        <v>112546.1</v>
      </c>
      <c r="DU37" s="108">
        <v>157649.1</v>
      </c>
      <c r="DV37" s="108">
        <v>477093.5</v>
      </c>
      <c r="DW37" s="108">
        <v>49245.599999999999</v>
      </c>
      <c r="DX37" s="108">
        <v>16243.3</v>
      </c>
      <c r="DY37" s="108">
        <v>48283.7</v>
      </c>
      <c r="DZ37" s="108">
        <v>112546.1</v>
      </c>
      <c r="EA37" s="108">
        <v>158997.9</v>
      </c>
      <c r="EB37" s="108">
        <v>196923.9</v>
      </c>
      <c r="EC37" s="108">
        <v>270195.20000000001</v>
      </c>
      <c r="ED37" s="108">
        <v>341544.9</v>
      </c>
      <c r="EE37" s="108">
        <v>580188</v>
      </c>
      <c r="EF37" s="108">
        <v>747288.7</v>
      </c>
      <c r="EG37" s="108">
        <v>772015.8</v>
      </c>
      <c r="EH37" s="108">
        <v>787209</v>
      </c>
      <c r="EI37" s="108">
        <v>796534.3</v>
      </c>
      <c r="EJ37" s="108">
        <v>807022.1</v>
      </c>
      <c r="EK37" s="108">
        <v>119638.5</v>
      </c>
      <c r="EL37" s="108">
        <v>134367.9</v>
      </c>
      <c r="EM37" s="108">
        <v>493069.5</v>
      </c>
      <c r="EN37" s="108">
        <v>59946.2</v>
      </c>
      <c r="EO37" s="108">
        <v>17369.900000000001</v>
      </c>
      <c r="EP37" s="108">
        <v>54698.9</v>
      </c>
      <c r="EQ37" s="108">
        <v>119638.5</v>
      </c>
      <c r="ER37" s="108">
        <v>161293.20000000001</v>
      </c>
      <c r="ES37" s="108">
        <v>201309.8</v>
      </c>
      <c r="ET37" s="108">
        <v>254006.39999999999</v>
      </c>
      <c r="EU37" s="108">
        <v>314230.40000000002</v>
      </c>
      <c r="EV37" s="108">
        <v>600513.1</v>
      </c>
      <c r="EW37" s="108">
        <v>747075.9</v>
      </c>
      <c r="EX37" s="108">
        <v>771594.8</v>
      </c>
      <c r="EY37" s="108">
        <v>786364.1</v>
      </c>
      <c r="EZ37" s="108">
        <v>807022.1</v>
      </c>
      <c r="FA37" s="108">
        <v>843597.6</v>
      </c>
      <c r="FB37" s="108">
        <v>134457.9</v>
      </c>
      <c r="FC37" s="108">
        <v>144343.5</v>
      </c>
      <c r="FD37" s="108">
        <v>501102.4</v>
      </c>
      <c r="FE37" s="108">
        <v>63693.8</v>
      </c>
      <c r="FF37" s="108">
        <v>17506.599999999999</v>
      </c>
      <c r="FG37" s="108">
        <v>57519.8</v>
      </c>
      <c r="FH37" s="108">
        <v>134457.9</v>
      </c>
      <c r="FI37" s="108">
        <v>184372.2</v>
      </c>
      <c r="FJ37" s="108">
        <v>227746.3</v>
      </c>
      <c r="FK37" s="108">
        <v>278801.40000000002</v>
      </c>
      <c r="FL37" s="108">
        <v>338770.4</v>
      </c>
      <c r="FM37" s="108">
        <v>618523.6</v>
      </c>
      <c r="FN37" s="108">
        <v>779903.8</v>
      </c>
      <c r="FO37" s="108">
        <v>813790.8</v>
      </c>
      <c r="FP37" s="108">
        <v>828157.5</v>
      </c>
      <c r="FQ37" s="108">
        <v>843597.6</v>
      </c>
      <c r="FR37" s="108">
        <v>842979.5</v>
      </c>
      <c r="FS37" s="108">
        <v>141759.70000000001</v>
      </c>
      <c r="FT37" s="108">
        <v>120873.7</v>
      </c>
      <c r="FU37" s="108">
        <v>530645</v>
      </c>
      <c r="FV37" s="108">
        <v>49701.1</v>
      </c>
      <c r="FW37" s="108">
        <v>29168.9</v>
      </c>
      <c r="FX37" s="108">
        <v>69958.3</v>
      </c>
      <c r="FY37" s="108">
        <v>141759.70000000001</v>
      </c>
      <c r="FZ37" s="108">
        <v>178964.6</v>
      </c>
      <c r="GA37" s="108">
        <v>215416.8</v>
      </c>
      <c r="GB37" s="108">
        <v>262633.40000000002</v>
      </c>
      <c r="GC37" s="108">
        <v>320267.09999999998</v>
      </c>
      <c r="GD37" s="108">
        <v>645130.30000000005</v>
      </c>
      <c r="GE37" s="108">
        <v>793278.4</v>
      </c>
      <c r="GF37" s="108">
        <v>815287</v>
      </c>
      <c r="GG37" s="108">
        <v>827316.6</v>
      </c>
      <c r="GH37" s="108">
        <v>842979.5</v>
      </c>
      <c r="GJ37" s="85">
        <v>107811.9</v>
      </c>
      <c r="GK37" s="85">
        <v>61748.9</v>
      </c>
      <c r="GL37" s="85">
        <v>561517.6</v>
      </c>
      <c r="GN37" s="85">
        <v>25613.4</v>
      </c>
      <c r="GO37" s="85">
        <v>69096.7</v>
      </c>
      <c r="GP37" s="85">
        <v>107811.9</v>
      </c>
      <c r="GQ37" s="85">
        <v>113869.2</v>
      </c>
      <c r="GR37" s="85">
        <v>130073.3</v>
      </c>
      <c r="GS37" s="85">
        <v>169560.8</v>
      </c>
      <c r="GT37" s="85">
        <v>195282.8</v>
      </c>
      <c r="GU37" s="85">
        <v>527906</v>
      </c>
      <c r="GV37" s="85">
        <v>731078.4</v>
      </c>
      <c r="GW37" s="85">
        <v>750521.2</v>
      </c>
      <c r="GX37" s="85">
        <v>766667.7</v>
      </c>
    </row>
    <row r="38" spans="1:206" s="85" customFormat="1" ht="12" x14ac:dyDescent="0.2">
      <c r="A38" s="99">
        <v>113121</v>
      </c>
      <c r="B38" s="28" t="s">
        <v>654</v>
      </c>
      <c r="C38" s="76"/>
      <c r="D38" s="108">
        <v>455249.6</v>
      </c>
      <c r="E38" s="108">
        <v>24402.7</v>
      </c>
      <c r="F38" s="108">
        <v>347247.3</v>
      </c>
      <c r="G38" s="108">
        <v>70053.2</v>
      </c>
      <c r="H38" s="108">
        <v>13546.4</v>
      </c>
      <c r="I38" s="108">
        <v>5847.2</v>
      </c>
      <c r="J38" s="108">
        <v>13108.6</v>
      </c>
      <c r="K38" s="108">
        <v>24402.7</v>
      </c>
      <c r="L38" s="108">
        <v>83404.600000000006</v>
      </c>
      <c r="M38" s="108">
        <v>251735.8</v>
      </c>
      <c r="N38" s="108">
        <v>371650</v>
      </c>
      <c r="O38" s="108">
        <v>413995.5</v>
      </c>
      <c r="P38" s="108">
        <v>432172.4</v>
      </c>
      <c r="Q38" s="108">
        <v>441703.2</v>
      </c>
      <c r="R38" s="108">
        <v>449917.7</v>
      </c>
      <c r="S38" s="108">
        <v>452535.1</v>
      </c>
      <c r="T38" s="108">
        <v>455249.6</v>
      </c>
      <c r="U38" s="108">
        <v>400621</v>
      </c>
      <c r="V38" s="108">
        <v>52989.7</v>
      </c>
      <c r="W38" s="108">
        <v>185575.2</v>
      </c>
      <c r="X38" s="108">
        <v>147931.9</v>
      </c>
      <c r="Y38" s="108">
        <v>14124.2</v>
      </c>
      <c r="Z38" s="108">
        <v>7956.3</v>
      </c>
      <c r="AA38" s="108">
        <v>19450.400000000001</v>
      </c>
      <c r="AB38" s="108">
        <v>52989.7</v>
      </c>
      <c r="AC38" s="108">
        <v>93286.399999999994</v>
      </c>
      <c r="AD38" s="108">
        <v>168812.1</v>
      </c>
      <c r="AE38" s="108">
        <v>238564.9</v>
      </c>
      <c r="AF38" s="108">
        <v>322627.40000000002</v>
      </c>
      <c r="AG38" s="108">
        <v>374210.4</v>
      </c>
      <c r="AH38" s="108">
        <v>386496.8</v>
      </c>
      <c r="AI38" s="108">
        <v>390165.6</v>
      </c>
      <c r="AJ38" s="108">
        <v>394772.5</v>
      </c>
      <c r="AK38" s="108">
        <v>400621</v>
      </c>
      <c r="AL38" s="108">
        <v>432692.6</v>
      </c>
      <c r="AM38" s="108">
        <v>54184</v>
      </c>
      <c r="AN38" s="108">
        <v>234070.39999999999</v>
      </c>
      <c r="AO38" s="108">
        <v>141062.39999999999</v>
      </c>
      <c r="AP38" s="108">
        <v>3375.8</v>
      </c>
      <c r="AQ38" s="108">
        <v>4397.3999999999996</v>
      </c>
      <c r="AR38" s="108">
        <v>18341.5</v>
      </c>
      <c r="AS38" s="108">
        <v>54184</v>
      </c>
      <c r="AT38" s="108">
        <v>107563.9</v>
      </c>
      <c r="AU38" s="108">
        <v>196148.5</v>
      </c>
      <c r="AV38" s="108">
        <v>288254.40000000002</v>
      </c>
      <c r="AW38" s="108">
        <v>373501.4</v>
      </c>
      <c r="AX38" s="108">
        <v>417636.7</v>
      </c>
      <c r="AY38" s="108">
        <v>429316.8</v>
      </c>
      <c r="AZ38" s="108">
        <v>435564.79999999999</v>
      </c>
      <c r="BA38" s="108">
        <v>429652.3</v>
      </c>
      <c r="BB38" s="108">
        <v>432692.6</v>
      </c>
      <c r="BC38" s="108">
        <v>553371.9</v>
      </c>
      <c r="BD38" s="108">
        <v>44820.3</v>
      </c>
      <c r="BE38" s="108">
        <v>185510.8</v>
      </c>
      <c r="BF38" s="108">
        <v>300371.3</v>
      </c>
      <c r="BG38" s="108">
        <v>22669.5</v>
      </c>
      <c r="BH38" s="108">
        <v>5503.3</v>
      </c>
      <c r="BI38" s="108">
        <v>18999.7</v>
      </c>
      <c r="BJ38" s="108">
        <v>44820.3</v>
      </c>
      <c r="BK38" s="108">
        <v>82593.5</v>
      </c>
      <c r="BL38" s="108">
        <v>155422.1</v>
      </c>
      <c r="BM38" s="108">
        <v>230331.1</v>
      </c>
      <c r="BN38" s="108">
        <v>415111.4</v>
      </c>
      <c r="BO38" s="108">
        <v>511753.3</v>
      </c>
      <c r="BP38" s="108">
        <v>530702.4</v>
      </c>
      <c r="BQ38" s="108">
        <v>543957.1</v>
      </c>
      <c r="BR38" s="108">
        <v>549175.80000000005</v>
      </c>
      <c r="BS38" s="108">
        <v>553371.9</v>
      </c>
      <c r="BT38" s="108">
        <v>615141</v>
      </c>
      <c r="BU38" s="108">
        <v>61162.7</v>
      </c>
      <c r="BV38" s="128">
        <v>165538.9</v>
      </c>
      <c r="BW38" s="128">
        <v>351630</v>
      </c>
      <c r="BX38" s="128">
        <v>36809.4</v>
      </c>
      <c r="BY38" s="108">
        <v>10444.1</v>
      </c>
      <c r="BZ38" s="108">
        <v>26795</v>
      </c>
      <c r="CA38" s="108">
        <v>61162.7</v>
      </c>
      <c r="CB38" s="108">
        <v>103417.8</v>
      </c>
      <c r="CC38" s="108">
        <v>158106.29999999999</v>
      </c>
      <c r="CD38" s="108">
        <v>226701.6</v>
      </c>
      <c r="CE38" s="108">
        <v>323381.40000000002</v>
      </c>
      <c r="CF38" s="108">
        <v>533534</v>
      </c>
      <c r="CG38" s="108">
        <v>578331.6</v>
      </c>
      <c r="CH38" s="108">
        <v>597564.5</v>
      </c>
      <c r="CI38" s="108">
        <v>606974.69999999995</v>
      </c>
      <c r="CJ38" s="108">
        <v>615141</v>
      </c>
      <c r="CK38" s="108">
        <v>670617.9</v>
      </c>
      <c r="CL38" s="108">
        <v>76284.800000000003</v>
      </c>
      <c r="CM38" s="128">
        <v>152561.5</v>
      </c>
      <c r="CN38" s="128">
        <v>379609.3</v>
      </c>
      <c r="CO38" s="128">
        <v>62162.3</v>
      </c>
      <c r="CP38" s="108">
        <v>14625.8</v>
      </c>
      <c r="CQ38" s="108">
        <v>32589.8</v>
      </c>
      <c r="CR38" s="108">
        <v>76284.800000000003</v>
      </c>
      <c r="CS38" s="108">
        <v>119331.3</v>
      </c>
      <c r="CT38" s="108">
        <v>167938.5</v>
      </c>
      <c r="CU38" s="108">
        <v>228846.3</v>
      </c>
      <c r="CV38" s="108">
        <v>318690.90000000002</v>
      </c>
      <c r="CW38" s="108">
        <v>502134.8</v>
      </c>
      <c r="CX38" s="108">
        <v>608455.6</v>
      </c>
      <c r="CY38" s="108">
        <v>634799.1</v>
      </c>
      <c r="CZ38" s="108">
        <v>649745.30000000005</v>
      </c>
      <c r="DA38" s="108">
        <v>670617.9</v>
      </c>
      <c r="DB38" s="108">
        <v>689245.2</v>
      </c>
      <c r="DC38" s="108">
        <v>92664.7</v>
      </c>
      <c r="DD38" s="108">
        <v>135046.70000000001</v>
      </c>
      <c r="DE38" s="108">
        <v>411511.1</v>
      </c>
      <c r="DF38" s="108">
        <v>50022.7</v>
      </c>
      <c r="DG38" s="108">
        <v>15561.5</v>
      </c>
      <c r="DH38" s="108">
        <v>51814</v>
      </c>
      <c r="DI38" s="108">
        <v>92664.7</v>
      </c>
      <c r="DJ38" s="108">
        <v>128170.9</v>
      </c>
      <c r="DK38" s="108">
        <v>174648.9</v>
      </c>
      <c r="DL38" s="108">
        <v>227711.4</v>
      </c>
      <c r="DM38" s="108">
        <v>317204</v>
      </c>
      <c r="DN38" s="108">
        <v>495345.3</v>
      </c>
      <c r="DO38" s="108">
        <v>639222.5</v>
      </c>
      <c r="DP38" s="108">
        <v>665781.6</v>
      </c>
      <c r="DQ38" s="108">
        <v>678563.7</v>
      </c>
      <c r="DR38" s="108">
        <v>689245.2</v>
      </c>
      <c r="DS38" s="108">
        <v>796534.3</v>
      </c>
      <c r="DT38" s="108">
        <v>112546.1</v>
      </c>
      <c r="DU38" s="108">
        <v>157649.1</v>
      </c>
      <c r="DV38" s="108">
        <v>477093.5</v>
      </c>
      <c r="DW38" s="108">
        <v>49245.599999999999</v>
      </c>
      <c r="DX38" s="108">
        <v>16243.3</v>
      </c>
      <c r="DY38" s="108">
        <v>48283.7</v>
      </c>
      <c r="DZ38" s="108">
        <v>112546.1</v>
      </c>
      <c r="EA38" s="108">
        <v>158997.9</v>
      </c>
      <c r="EB38" s="108">
        <v>196923.9</v>
      </c>
      <c r="EC38" s="108">
        <v>270195.20000000001</v>
      </c>
      <c r="ED38" s="108">
        <v>341544.9</v>
      </c>
      <c r="EE38" s="108">
        <v>580188</v>
      </c>
      <c r="EF38" s="108">
        <v>747288.7</v>
      </c>
      <c r="EG38" s="108">
        <v>772015.8</v>
      </c>
      <c r="EH38" s="108">
        <v>787209</v>
      </c>
      <c r="EI38" s="108">
        <v>796534.3</v>
      </c>
      <c r="EJ38" s="108">
        <v>807022.1</v>
      </c>
      <c r="EK38" s="108">
        <v>119638.5</v>
      </c>
      <c r="EL38" s="108">
        <v>134367.9</v>
      </c>
      <c r="EM38" s="108">
        <v>493069.5</v>
      </c>
      <c r="EN38" s="108">
        <v>59946.2</v>
      </c>
      <c r="EO38" s="108">
        <v>17369.900000000001</v>
      </c>
      <c r="EP38" s="108">
        <v>54698.9</v>
      </c>
      <c r="EQ38" s="108">
        <v>119638.5</v>
      </c>
      <c r="ER38" s="108">
        <v>161293.20000000001</v>
      </c>
      <c r="ES38" s="108">
        <v>201309.8</v>
      </c>
      <c r="ET38" s="108">
        <v>254006.39999999999</v>
      </c>
      <c r="EU38" s="108">
        <v>314230.40000000002</v>
      </c>
      <c r="EV38" s="108">
        <v>600513.1</v>
      </c>
      <c r="EW38" s="108">
        <v>747075.9</v>
      </c>
      <c r="EX38" s="108">
        <v>771594.8</v>
      </c>
      <c r="EY38" s="108">
        <v>786364.1</v>
      </c>
      <c r="EZ38" s="108">
        <v>807022.1</v>
      </c>
      <c r="FA38" s="108">
        <v>843597.6</v>
      </c>
      <c r="FB38" s="108">
        <v>134457.9</v>
      </c>
      <c r="FC38" s="108">
        <v>144343.5</v>
      </c>
      <c r="FD38" s="108">
        <v>501102.4</v>
      </c>
      <c r="FE38" s="108">
        <v>63693.8</v>
      </c>
      <c r="FF38" s="108">
        <v>17506.599999999999</v>
      </c>
      <c r="FG38" s="108">
        <v>57519.8</v>
      </c>
      <c r="FH38" s="108">
        <v>134457.9</v>
      </c>
      <c r="FI38" s="108">
        <v>184372.2</v>
      </c>
      <c r="FJ38" s="108">
        <v>227746.3</v>
      </c>
      <c r="FK38" s="108">
        <v>278801.40000000002</v>
      </c>
      <c r="FL38" s="108">
        <v>338770.4</v>
      </c>
      <c r="FM38" s="108">
        <v>618523.6</v>
      </c>
      <c r="FN38" s="108">
        <v>779903.8</v>
      </c>
      <c r="FO38" s="108">
        <v>813790.8</v>
      </c>
      <c r="FP38" s="108">
        <v>828157.5</v>
      </c>
      <c r="FQ38" s="108">
        <v>843597.6</v>
      </c>
      <c r="FR38" s="108">
        <v>842979.5</v>
      </c>
      <c r="FS38" s="108">
        <v>141759.70000000001</v>
      </c>
      <c r="FT38" s="108">
        <v>120873.7</v>
      </c>
      <c r="FU38" s="108">
        <v>530645</v>
      </c>
      <c r="FV38" s="108">
        <v>49701.1</v>
      </c>
      <c r="FW38" s="108">
        <v>29168.9</v>
      </c>
      <c r="FX38" s="108">
        <v>69958.3</v>
      </c>
      <c r="FY38" s="108">
        <v>141759.70000000001</v>
      </c>
      <c r="FZ38" s="108">
        <v>178964.6</v>
      </c>
      <c r="GA38" s="108">
        <v>215416.8</v>
      </c>
      <c r="GB38" s="108">
        <v>262633.40000000002</v>
      </c>
      <c r="GC38" s="108">
        <v>320267.09999999998</v>
      </c>
      <c r="GD38" s="108">
        <v>645130.30000000005</v>
      </c>
      <c r="GE38" s="108">
        <v>793278.4</v>
      </c>
      <c r="GF38" s="108">
        <v>815287</v>
      </c>
      <c r="GG38" s="108">
        <v>827316.6</v>
      </c>
      <c r="GH38" s="108">
        <v>842979.5</v>
      </c>
      <c r="GJ38" s="85">
        <v>107811.9</v>
      </c>
      <c r="GK38" s="85">
        <v>61748.9</v>
      </c>
      <c r="GL38" s="85">
        <v>561517.6</v>
      </c>
      <c r="GN38" s="85">
        <v>25613.4</v>
      </c>
      <c r="GO38" s="85">
        <v>69096.7</v>
      </c>
      <c r="GP38" s="85">
        <v>107811.9</v>
      </c>
      <c r="GQ38" s="85">
        <v>113869.2</v>
      </c>
      <c r="GR38" s="85">
        <v>130073.3</v>
      </c>
      <c r="GS38" s="85">
        <v>169560.8</v>
      </c>
      <c r="GT38" s="85">
        <v>195282.8</v>
      </c>
      <c r="GU38" s="85">
        <v>527906</v>
      </c>
      <c r="GV38" s="85">
        <v>731078.4</v>
      </c>
      <c r="GW38" s="85">
        <v>750521.2</v>
      </c>
      <c r="GX38" s="85">
        <v>766667.7</v>
      </c>
    </row>
    <row r="39" spans="1:206" s="85" customFormat="1" ht="12" x14ac:dyDescent="0.2">
      <c r="A39" s="99">
        <v>11312100</v>
      </c>
      <c r="B39" s="28" t="s">
        <v>654</v>
      </c>
      <c r="C39" s="76"/>
      <c r="D39" s="108">
        <v>455249.6</v>
      </c>
      <c r="E39" s="108">
        <v>24402.7</v>
      </c>
      <c r="F39" s="108">
        <v>347247.3</v>
      </c>
      <c r="G39" s="108">
        <v>70053.2</v>
      </c>
      <c r="H39" s="108">
        <v>13546.4</v>
      </c>
      <c r="I39" s="108">
        <v>5847.2</v>
      </c>
      <c r="J39" s="108">
        <v>13108.6</v>
      </c>
      <c r="K39" s="108">
        <v>24402.7</v>
      </c>
      <c r="L39" s="108">
        <v>83404.600000000006</v>
      </c>
      <c r="M39" s="108">
        <v>251735.8</v>
      </c>
      <c r="N39" s="108">
        <v>371650</v>
      </c>
      <c r="O39" s="108">
        <v>413995.5</v>
      </c>
      <c r="P39" s="108">
        <v>432172.4</v>
      </c>
      <c r="Q39" s="108">
        <v>441703.2</v>
      </c>
      <c r="R39" s="108">
        <v>449917.7</v>
      </c>
      <c r="S39" s="108">
        <v>452535.1</v>
      </c>
      <c r="T39" s="108">
        <v>455249.6</v>
      </c>
      <c r="U39" s="108">
        <v>400621</v>
      </c>
      <c r="V39" s="108">
        <v>52989.7</v>
      </c>
      <c r="W39" s="108">
        <v>185575.2</v>
      </c>
      <c r="X39" s="108">
        <v>147931.9</v>
      </c>
      <c r="Y39" s="108">
        <v>14124.2</v>
      </c>
      <c r="Z39" s="108">
        <v>7956.3</v>
      </c>
      <c r="AA39" s="108">
        <v>19450.400000000001</v>
      </c>
      <c r="AB39" s="108">
        <v>52989.7</v>
      </c>
      <c r="AC39" s="108">
        <v>93286.399999999994</v>
      </c>
      <c r="AD39" s="108">
        <v>168812.1</v>
      </c>
      <c r="AE39" s="108">
        <v>238564.9</v>
      </c>
      <c r="AF39" s="108">
        <v>322627.40000000002</v>
      </c>
      <c r="AG39" s="108">
        <v>374210.4</v>
      </c>
      <c r="AH39" s="108">
        <v>386496.8</v>
      </c>
      <c r="AI39" s="108">
        <v>390165.6</v>
      </c>
      <c r="AJ39" s="108">
        <v>394772.5</v>
      </c>
      <c r="AK39" s="108">
        <v>400621</v>
      </c>
      <c r="AL39" s="108">
        <v>16449.099999999999</v>
      </c>
      <c r="AM39" s="108">
        <v>1654.6</v>
      </c>
      <c r="AN39" s="108">
        <v>7025.5</v>
      </c>
      <c r="AO39" s="108">
        <v>6958.1</v>
      </c>
      <c r="AP39" s="108">
        <v>810.9</v>
      </c>
      <c r="AQ39" s="108">
        <v>196.1</v>
      </c>
      <c r="AR39" s="108">
        <v>535.5</v>
      </c>
      <c r="AS39" s="108">
        <v>1654.6</v>
      </c>
      <c r="AT39" s="108">
        <v>3002.7</v>
      </c>
      <c r="AU39" s="108">
        <v>5191.7</v>
      </c>
      <c r="AV39" s="108">
        <v>8680.1</v>
      </c>
      <c r="AW39" s="108">
        <v>11875.5</v>
      </c>
      <c r="AX39" s="108">
        <v>14752.6</v>
      </c>
      <c r="AY39" s="108">
        <v>15638.2</v>
      </c>
      <c r="AZ39" s="108">
        <v>16044.3</v>
      </c>
      <c r="BA39" s="108">
        <v>16201.9</v>
      </c>
      <c r="BB39" s="108">
        <v>16449.099999999999</v>
      </c>
      <c r="BC39" s="108"/>
      <c r="BD39" s="108">
        <v>0</v>
      </c>
      <c r="BE39" s="108">
        <v>0</v>
      </c>
      <c r="BF39" s="108">
        <v>0</v>
      </c>
      <c r="BG39" s="108">
        <v>0</v>
      </c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28"/>
      <c r="BW39" s="128"/>
      <c r="BX39" s="12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28">
        <v>0</v>
      </c>
      <c r="CN39" s="128">
        <v>0</v>
      </c>
      <c r="CO39" s="128">
        <v>0</v>
      </c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>
        <v>0</v>
      </c>
      <c r="DD39" s="108">
        <v>0</v>
      </c>
      <c r="DE39" s="108">
        <v>0</v>
      </c>
      <c r="DF39" s="108">
        <v>0</v>
      </c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>
        <v>0</v>
      </c>
      <c r="DT39" s="108">
        <v>0</v>
      </c>
      <c r="DU39" s="108">
        <v>0</v>
      </c>
      <c r="DV39" s="108">
        <v>0</v>
      </c>
      <c r="DW39" s="108">
        <v>0</v>
      </c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>
        <v>0</v>
      </c>
      <c r="EJ39" s="108"/>
      <c r="EK39" s="108">
        <v>0</v>
      </c>
      <c r="EL39" s="108">
        <v>0</v>
      </c>
      <c r="EM39" s="108">
        <v>0</v>
      </c>
      <c r="EN39" s="108">
        <v>0</v>
      </c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>
        <v>0</v>
      </c>
      <c r="FB39" s="108"/>
      <c r="FC39" s="108"/>
      <c r="FD39" s="108"/>
      <c r="FE39" s="108">
        <v>0</v>
      </c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>
        <v>0</v>
      </c>
      <c r="FR39" s="108"/>
      <c r="FS39" s="108"/>
      <c r="FT39" s="108"/>
      <c r="FU39" s="108"/>
      <c r="FV39" s="108">
        <v>0</v>
      </c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K39" s="85">
        <v>0</v>
      </c>
      <c r="GL39" s="85">
        <v>0</v>
      </c>
    </row>
    <row r="40" spans="1:206" s="85" customFormat="1" ht="12" x14ac:dyDescent="0.2">
      <c r="A40" s="77">
        <v>11312100</v>
      </c>
      <c r="B40" s="28" t="s">
        <v>685</v>
      </c>
      <c r="C40" s="76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>
        <v>71179.199999999997</v>
      </c>
      <c r="AM40" s="108">
        <v>28862</v>
      </c>
      <c r="AN40" s="108">
        <v>35340.6</v>
      </c>
      <c r="AO40" s="108">
        <v>5488.1</v>
      </c>
      <c r="AP40" s="108">
        <v>1488.5</v>
      </c>
      <c r="AQ40" s="108">
        <v>2037.3</v>
      </c>
      <c r="AR40" s="108">
        <v>12492.2</v>
      </c>
      <c r="AS40" s="108">
        <v>28862</v>
      </c>
      <c r="AT40" s="108">
        <v>45368</v>
      </c>
      <c r="AU40" s="108">
        <v>59785.8</v>
      </c>
      <c r="AV40" s="108">
        <v>64202.6</v>
      </c>
      <c r="AW40" s="108">
        <v>65353.8</v>
      </c>
      <c r="AX40" s="108">
        <v>67318</v>
      </c>
      <c r="AY40" s="108">
        <v>69690.7</v>
      </c>
      <c r="AZ40" s="108">
        <v>70249.600000000006</v>
      </c>
      <c r="BA40" s="108">
        <v>69934.600000000006</v>
      </c>
      <c r="BB40" s="108">
        <v>71179.199999999997</v>
      </c>
      <c r="BC40" s="108">
        <v>72248.899999999994</v>
      </c>
      <c r="BD40" s="108">
        <v>18810.599999999999</v>
      </c>
      <c r="BE40" s="108">
        <v>33769.1</v>
      </c>
      <c r="BF40" s="108">
        <v>15255.3</v>
      </c>
      <c r="BG40" s="108">
        <v>4413.8999999999996</v>
      </c>
      <c r="BH40" s="108">
        <v>1755.3</v>
      </c>
      <c r="BI40" s="108">
        <v>8366.6</v>
      </c>
      <c r="BJ40" s="108">
        <v>18810.599999999999</v>
      </c>
      <c r="BK40" s="108">
        <v>30348.7</v>
      </c>
      <c r="BL40" s="108">
        <v>45665.1</v>
      </c>
      <c r="BM40" s="108">
        <v>52579.7</v>
      </c>
      <c r="BN40" s="108">
        <v>63254.5</v>
      </c>
      <c r="BO40" s="108">
        <v>66142.899999999994</v>
      </c>
      <c r="BP40" s="108">
        <v>67835</v>
      </c>
      <c r="BQ40" s="108">
        <v>69763.199999999997</v>
      </c>
      <c r="BR40" s="108">
        <v>71013.3</v>
      </c>
      <c r="BS40" s="108">
        <v>72248.899999999994</v>
      </c>
      <c r="BT40" s="108">
        <v>86795.9</v>
      </c>
      <c r="BU40" s="108">
        <v>22260.400000000001</v>
      </c>
      <c r="BV40" s="128">
        <v>36339.199999999997</v>
      </c>
      <c r="BW40" s="128">
        <v>22170.5</v>
      </c>
      <c r="BX40" s="128">
        <v>6025.8</v>
      </c>
      <c r="BY40" s="108">
        <v>4166.8999999999996</v>
      </c>
      <c r="BZ40" s="108">
        <v>10596.7</v>
      </c>
      <c r="CA40" s="108">
        <v>22260.400000000001</v>
      </c>
      <c r="CB40" s="108">
        <v>34489.800000000003</v>
      </c>
      <c r="CC40" s="108">
        <v>46582</v>
      </c>
      <c r="CD40" s="108">
        <v>58599.6</v>
      </c>
      <c r="CE40" s="108">
        <v>66704.2</v>
      </c>
      <c r="CF40" s="108">
        <v>76767.5</v>
      </c>
      <c r="CG40" s="108">
        <v>80770.100000000006</v>
      </c>
      <c r="CH40" s="108">
        <v>82918.8</v>
      </c>
      <c r="CI40" s="108">
        <v>84308.7</v>
      </c>
      <c r="CJ40" s="108">
        <v>86795.9</v>
      </c>
      <c r="CK40" s="108">
        <v>113518.7</v>
      </c>
      <c r="CL40" s="108">
        <v>34052.699999999997</v>
      </c>
      <c r="CM40" s="128">
        <v>34232.1</v>
      </c>
      <c r="CN40" s="128">
        <v>24988.3</v>
      </c>
      <c r="CO40" s="128">
        <v>20245.599999999999</v>
      </c>
      <c r="CP40" s="108">
        <v>7664.1</v>
      </c>
      <c r="CQ40" s="108">
        <v>16961.900000000001</v>
      </c>
      <c r="CR40" s="108">
        <v>34052.699999999997</v>
      </c>
      <c r="CS40" s="108">
        <v>49147.1</v>
      </c>
      <c r="CT40" s="108">
        <v>60546.9</v>
      </c>
      <c r="CU40" s="108">
        <v>68284.800000000003</v>
      </c>
      <c r="CV40" s="108">
        <v>75447.600000000006</v>
      </c>
      <c r="CW40" s="108">
        <v>86060.800000000003</v>
      </c>
      <c r="CX40" s="108">
        <v>93273.1</v>
      </c>
      <c r="CY40" s="108">
        <v>95770.4</v>
      </c>
      <c r="CZ40" s="108">
        <v>100397</v>
      </c>
      <c r="DA40" s="108">
        <v>113518.7</v>
      </c>
      <c r="DB40" s="108">
        <v>112254.5</v>
      </c>
      <c r="DC40" s="108">
        <v>41502.400000000001</v>
      </c>
      <c r="DD40" s="108">
        <v>27191.9</v>
      </c>
      <c r="DE40" s="108">
        <v>36102</v>
      </c>
      <c r="DF40" s="108">
        <v>7458.2</v>
      </c>
      <c r="DG40" s="108">
        <v>3891.1</v>
      </c>
      <c r="DH40" s="108">
        <v>26432.3</v>
      </c>
      <c r="DI40" s="108">
        <v>41502.400000000001</v>
      </c>
      <c r="DJ40" s="108">
        <v>48781.599999999999</v>
      </c>
      <c r="DK40" s="108">
        <v>61428.6</v>
      </c>
      <c r="DL40" s="108">
        <v>68694.3</v>
      </c>
      <c r="DM40" s="108">
        <v>81994.600000000006</v>
      </c>
      <c r="DN40" s="108">
        <v>97805.4</v>
      </c>
      <c r="DO40" s="108">
        <v>104796.3</v>
      </c>
      <c r="DP40" s="108">
        <v>108741.3</v>
      </c>
      <c r="DQ40" s="108">
        <v>110370.5</v>
      </c>
      <c r="DR40" s="108">
        <v>112254.5</v>
      </c>
      <c r="DS40" s="108">
        <v>121963.8</v>
      </c>
      <c r="DT40" s="108">
        <v>39443.599999999999</v>
      </c>
      <c r="DU40" s="108">
        <v>36108.6</v>
      </c>
      <c r="DV40" s="108">
        <v>36972.800000000003</v>
      </c>
      <c r="DW40" s="108">
        <v>9438.7999999999993</v>
      </c>
      <c r="DX40" s="108">
        <v>4603.6000000000004</v>
      </c>
      <c r="DY40" s="108">
        <v>20398.8</v>
      </c>
      <c r="DZ40" s="108">
        <v>39443.599999999999</v>
      </c>
      <c r="EA40" s="108">
        <v>46808.5</v>
      </c>
      <c r="EB40" s="108">
        <v>52205.1</v>
      </c>
      <c r="EC40" s="108">
        <v>75552.2</v>
      </c>
      <c r="ED40" s="108">
        <v>85776.4</v>
      </c>
      <c r="EE40" s="108">
        <v>103142.3</v>
      </c>
      <c r="EF40" s="108">
        <v>112525</v>
      </c>
      <c r="EG40" s="108">
        <v>115992.1</v>
      </c>
      <c r="EH40" s="108">
        <v>119274.1</v>
      </c>
      <c r="EI40" s="108">
        <v>121963.8</v>
      </c>
      <c r="EJ40" s="108">
        <v>118562.7</v>
      </c>
      <c r="EK40" s="108">
        <v>38853.300000000003</v>
      </c>
      <c r="EL40" s="108">
        <v>29677.4</v>
      </c>
      <c r="EM40" s="108">
        <v>34670.1</v>
      </c>
      <c r="EN40" s="108">
        <v>15361.9</v>
      </c>
      <c r="EO40" s="108">
        <v>4197.1000000000004</v>
      </c>
      <c r="EP40" s="108">
        <v>23689.599999999999</v>
      </c>
      <c r="EQ40" s="108">
        <v>38853.300000000003</v>
      </c>
      <c r="ER40" s="108">
        <v>50293</v>
      </c>
      <c r="ES40" s="108">
        <v>57971.4</v>
      </c>
      <c r="ET40" s="108">
        <v>68530.7</v>
      </c>
      <c r="EU40" s="108">
        <v>73573.100000000006</v>
      </c>
      <c r="EV40" s="108">
        <v>94895.4</v>
      </c>
      <c r="EW40" s="108">
        <v>103200.8</v>
      </c>
      <c r="EX40" s="108">
        <v>105937.7</v>
      </c>
      <c r="EY40" s="108">
        <v>106751.7</v>
      </c>
      <c r="EZ40" s="108">
        <v>118562.7</v>
      </c>
      <c r="FA40" s="108">
        <v>116215.5</v>
      </c>
      <c r="FB40" s="108">
        <v>34507.9</v>
      </c>
      <c r="FC40" s="108">
        <v>25113.7</v>
      </c>
      <c r="FD40" s="108">
        <v>42350.3</v>
      </c>
      <c r="FE40" s="108">
        <v>14243.6</v>
      </c>
      <c r="FF40" s="108">
        <v>637.5</v>
      </c>
      <c r="FG40" s="108">
        <v>14788.9</v>
      </c>
      <c r="FH40" s="108">
        <v>34507.9</v>
      </c>
      <c r="FI40" s="108">
        <v>45731.4</v>
      </c>
      <c r="FJ40" s="108">
        <v>51424.800000000003</v>
      </c>
      <c r="FK40" s="108">
        <v>59621.599999999999</v>
      </c>
      <c r="FL40" s="108">
        <v>68957</v>
      </c>
      <c r="FM40" s="108">
        <v>95557.5</v>
      </c>
      <c r="FN40" s="108">
        <v>101971.9</v>
      </c>
      <c r="FO40" s="108">
        <v>109771</v>
      </c>
      <c r="FP40" s="108">
        <v>110875.4</v>
      </c>
      <c r="FQ40" s="108">
        <v>116215.5</v>
      </c>
      <c r="FR40" s="108">
        <v>105976.9</v>
      </c>
      <c r="FS40" s="108">
        <v>39165.1</v>
      </c>
      <c r="FT40" s="108">
        <v>24427.7</v>
      </c>
      <c r="FU40" s="108">
        <v>36925.5</v>
      </c>
      <c r="FV40" s="108">
        <v>5458.6</v>
      </c>
      <c r="FW40" s="108">
        <v>6823.3</v>
      </c>
      <c r="FX40" s="108">
        <v>21990.3</v>
      </c>
      <c r="FY40" s="108">
        <v>39165.1</v>
      </c>
      <c r="FZ40" s="108">
        <v>43441.7</v>
      </c>
      <c r="GA40" s="108">
        <v>50827.5</v>
      </c>
      <c r="GB40" s="108">
        <v>63592.800000000003</v>
      </c>
      <c r="GC40" s="108">
        <v>73486.7</v>
      </c>
      <c r="GD40" s="108">
        <v>95144.5</v>
      </c>
      <c r="GE40" s="108">
        <v>100518.3</v>
      </c>
      <c r="GF40" s="108">
        <v>101345</v>
      </c>
      <c r="GG40" s="108">
        <v>102064.5</v>
      </c>
      <c r="GH40" s="108">
        <v>105976.9</v>
      </c>
      <c r="GJ40" s="85">
        <v>32860.199999999997</v>
      </c>
      <c r="GK40" s="85">
        <v>14843.2</v>
      </c>
      <c r="GL40" s="85">
        <v>49437.3</v>
      </c>
      <c r="GN40" s="85">
        <v>5802.6</v>
      </c>
      <c r="GO40" s="85">
        <v>23728</v>
      </c>
      <c r="GP40" s="85">
        <v>32860.199999999997</v>
      </c>
      <c r="GQ40" s="85">
        <v>36276.699999999997</v>
      </c>
      <c r="GR40" s="85">
        <v>39744</v>
      </c>
      <c r="GS40" s="85">
        <v>47703.4</v>
      </c>
      <c r="GT40" s="85">
        <v>50586.400000000001</v>
      </c>
      <c r="GU40" s="85">
        <v>89685.9</v>
      </c>
      <c r="GV40" s="85">
        <v>97140.7</v>
      </c>
      <c r="GW40" s="85">
        <v>97834.3</v>
      </c>
      <c r="GX40" s="85">
        <v>100006.2</v>
      </c>
    </row>
    <row r="41" spans="1:206" s="85" customFormat="1" ht="12" x14ac:dyDescent="0.2">
      <c r="A41" s="77">
        <v>11312200</v>
      </c>
      <c r="B41" s="28" t="s">
        <v>686</v>
      </c>
      <c r="C41" s="76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>
        <v>345064.3</v>
      </c>
      <c r="AM41" s="108">
        <v>23667.4</v>
      </c>
      <c r="AN41" s="108">
        <v>191704.3</v>
      </c>
      <c r="AO41" s="108">
        <v>128616.2</v>
      </c>
      <c r="AP41" s="108">
        <v>1076.4000000000001</v>
      </c>
      <c r="AQ41" s="108">
        <v>2164</v>
      </c>
      <c r="AR41" s="108">
        <v>5313.8</v>
      </c>
      <c r="AS41" s="108">
        <v>23667.4</v>
      </c>
      <c r="AT41" s="108">
        <v>59193.2</v>
      </c>
      <c r="AU41" s="108">
        <v>131171</v>
      </c>
      <c r="AV41" s="108">
        <v>215371.7</v>
      </c>
      <c r="AW41" s="108">
        <v>296272.09999999998</v>
      </c>
      <c r="AX41" s="108">
        <v>335566.1</v>
      </c>
      <c r="AY41" s="108">
        <v>343987.9</v>
      </c>
      <c r="AZ41" s="108">
        <v>349270.9</v>
      </c>
      <c r="BA41" s="108">
        <v>343515.8</v>
      </c>
      <c r="BB41" s="108">
        <v>345064.3</v>
      </c>
      <c r="BC41" s="108">
        <v>481123</v>
      </c>
      <c r="BD41" s="108">
        <v>26009.7</v>
      </c>
      <c r="BE41" s="108">
        <v>151741.70000000001</v>
      </c>
      <c r="BF41" s="108">
        <v>285116</v>
      </c>
      <c r="BG41" s="108">
        <v>18255.599999999999</v>
      </c>
      <c r="BH41" s="108">
        <v>3748</v>
      </c>
      <c r="BI41" s="108">
        <v>10633.1</v>
      </c>
      <c r="BJ41" s="108">
        <v>26009.7</v>
      </c>
      <c r="BK41" s="108">
        <v>52244.800000000003</v>
      </c>
      <c r="BL41" s="108">
        <v>109757</v>
      </c>
      <c r="BM41" s="108">
        <v>177751.4</v>
      </c>
      <c r="BN41" s="108">
        <v>351856.9</v>
      </c>
      <c r="BO41" s="108">
        <v>445610.4</v>
      </c>
      <c r="BP41" s="108">
        <v>462867.4</v>
      </c>
      <c r="BQ41" s="108">
        <v>474193.9</v>
      </c>
      <c r="BR41" s="108">
        <v>478162.5</v>
      </c>
      <c r="BS41" s="108">
        <v>481123</v>
      </c>
      <c r="BT41" s="108">
        <v>528345.1</v>
      </c>
      <c r="BU41" s="108">
        <v>38902.300000000003</v>
      </c>
      <c r="BV41" s="128">
        <v>129199.7</v>
      </c>
      <c r="BW41" s="128">
        <v>329459.5</v>
      </c>
      <c r="BX41" s="128">
        <v>30783.599999999999</v>
      </c>
      <c r="BY41" s="108">
        <v>6277.2</v>
      </c>
      <c r="BZ41" s="108">
        <v>16198.3</v>
      </c>
      <c r="CA41" s="108">
        <v>38902.300000000003</v>
      </c>
      <c r="CB41" s="108">
        <v>68928</v>
      </c>
      <c r="CC41" s="108">
        <v>111524.3</v>
      </c>
      <c r="CD41" s="108">
        <v>168102</v>
      </c>
      <c r="CE41" s="108">
        <v>256677.2</v>
      </c>
      <c r="CF41" s="108">
        <v>456766.5</v>
      </c>
      <c r="CG41" s="108">
        <v>497561.5</v>
      </c>
      <c r="CH41" s="108">
        <v>514645.7</v>
      </c>
      <c r="CI41" s="108">
        <v>522666</v>
      </c>
      <c r="CJ41" s="108">
        <v>528345.1</v>
      </c>
      <c r="CK41" s="108">
        <v>557099.19999999995</v>
      </c>
      <c r="CL41" s="108">
        <v>42232.1</v>
      </c>
      <c r="CM41" s="128">
        <v>118329.4</v>
      </c>
      <c r="CN41" s="128">
        <v>354621</v>
      </c>
      <c r="CO41" s="128">
        <v>41916.699999999997</v>
      </c>
      <c r="CP41" s="108">
        <v>6961.7</v>
      </c>
      <c r="CQ41" s="108">
        <v>15627.9</v>
      </c>
      <c r="CR41" s="108">
        <v>42232.1</v>
      </c>
      <c r="CS41" s="108">
        <v>70184.2</v>
      </c>
      <c r="CT41" s="108">
        <v>107391.6</v>
      </c>
      <c r="CU41" s="108">
        <v>160561.5</v>
      </c>
      <c r="CV41" s="108">
        <v>243243.3</v>
      </c>
      <c r="CW41" s="108">
        <v>416074</v>
      </c>
      <c r="CX41" s="108">
        <v>515182.5</v>
      </c>
      <c r="CY41" s="108">
        <v>539028.69999999995</v>
      </c>
      <c r="CZ41" s="108">
        <v>549348.30000000005</v>
      </c>
      <c r="DA41" s="108">
        <v>557099.19999999995</v>
      </c>
      <c r="DB41" s="108">
        <v>576990.69999999995</v>
      </c>
      <c r="DC41" s="108">
        <v>51162.3</v>
      </c>
      <c r="DD41" s="108">
        <v>107854.8</v>
      </c>
      <c r="DE41" s="108">
        <v>375409.1</v>
      </c>
      <c r="DF41" s="108">
        <v>42564.5</v>
      </c>
      <c r="DG41" s="108">
        <v>11670.4</v>
      </c>
      <c r="DH41" s="108">
        <v>25381.7</v>
      </c>
      <c r="DI41" s="108">
        <v>51162.3</v>
      </c>
      <c r="DJ41" s="108">
        <v>79389.3</v>
      </c>
      <c r="DK41" s="108">
        <v>113220.3</v>
      </c>
      <c r="DL41" s="108">
        <v>159017.1</v>
      </c>
      <c r="DM41" s="108">
        <v>235209.4</v>
      </c>
      <c r="DN41" s="108">
        <v>397539.9</v>
      </c>
      <c r="DO41" s="108">
        <v>534426.19999999995</v>
      </c>
      <c r="DP41" s="108">
        <v>557040.30000000005</v>
      </c>
      <c r="DQ41" s="108">
        <v>568193.19999999995</v>
      </c>
      <c r="DR41" s="108">
        <v>576990.69999999995</v>
      </c>
      <c r="DS41" s="108">
        <v>674570.5</v>
      </c>
      <c r="DT41" s="108">
        <v>73102.5</v>
      </c>
      <c r="DU41" s="108">
        <v>121540.5</v>
      </c>
      <c r="DV41" s="108">
        <v>440120.7</v>
      </c>
      <c r="DW41" s="108">
        <v>39806.800000000003</v>
      </c>
      <c r="DX41" s="108">
        <v>11639.7</v>
      </c>
      <c r="DY41" s="108">
        <v>27884.9</v>
      </c>
      <c r="DZ41" s="108">
        <v>73102.5</v>
      </c>
      <c r="EA41" s="108">
        <v>112189.4</v>
      </c>
      <c r="EB41" s="108">
        <v>144718.79999999999</v>
      </c>
      <c r="EC41" s="108">
        <v>194643</v>
      </c>
      <c r="ED41" s="108">
        <v>255768.5</v>
      </c>
      <c r="EE41" s="108">
        <v>477045.7</v>
      </c>
      <c r="EF41" s="108">
        <v>634763.69999999995</v>
      </c>
      <c r="EG41" s="108">
        <v>656023.69999999995</v>
      </c>
      <c r="EH41" s="108">
        <v>667934.9</v>
      </c>
      <c r="EI41" s="108">
        <v>674570.5</v>
      </c>
      <c r="EJ41" s="108">
        <v>688459.4</v>
      </c>
      <c r="EK41" s="108">
        <v>80785.2</v>
      </c>
      <c r="EL41" s="108">
        <v>104690.5</v>
      </c>
      <c r="EM41" s="108">
        <v>458399.4</v>
      </c>
      <c r="EN41" s="108">
        <v>44584.3</v>
      </c>
      <c r="EO41" s="108">
        <v>13172.8</v>
      </c>
      <c r="EP41" s="108">
        <v>31009.3</v>
      </c>
      <c r="EQ41" s="108">
        <v>80785.2</v>
      </c>
      <c r="ER41" s="108">
        <v>111000.2</v>
      </c>
      <c r="ES41" s="108">
        <v>143338.4</v>
      </c>
      <c r="ET41" s="108">
        <v>185475.7</v>
      </c>
      <c r="EU41" s="108">
        <v>240657.3</v>
      </c>
      <c r="EV41" s="108">
        <v>505617.7</v>
      </c>
      <c r="EW41" s="108">
        <v>643875.1</v>
      </c>
      <c r="EX41" s="108">
        <v>665657.1</v>
      </c>
      <c r="EY41" s="108">
        <v>679612.4</v>
      </c>
      <c r="EZ41" s="108">
        <v>688459.4</v>
      </c>
      <c r="FA41" s="108">
        <v>727382.1</v>
      </c>
      <c r="FB41" s="108">
        <v>99950</v>
      </c>
      <c r="FC41" s="108">
        <v>119229.8</v>
      </c>
      <c r="FD41" s="108">
        <v>458752.1</v>
      </c>
      <c r="FE41" s="108">
        <v>49450.2</v>
      </c>
      <c r="FF41" s="108">
        <v>16869.099999999999</v>
      </c>
      <c r="FG41" s="108">
        <v>42730.9</v>
      </c>
      <c r="FH41" s="108">
        <v>99950</v>
      </c>
      <c r="FI41" s="108">
        <v>138640.79999999999</v>
      </c>
      <c r="FJ41" s="108">
        <v>176321.5</v>
      </c>
      <c r="FK41" s="108">
        <v>219179.8</v>
      </c>
      <c r="FL41" s="108">
        <v>269813.40000000002</v>
      </c>
      <c r="FM41" s="108">
        <v>522966.1</v>
      </c>
      <c r="FN41" s="108">
        <v>677931.9</v>
      </c>
      <c r="FO41" s="108">
        <v>704019.8</v>
      </c>
      <c r="FP41" s="108">
        <v>717282.1</v>
      </c>
      <c r="FQ41" s="108">
        <v>727382.1</v>
      </c>
      <c r="FR41" s="108">
        <v>737002.6</v>
      </c>
      <c r="FS41" s="108">
        <v>102594.6</v>
      </c>
      <c r="FT41" s="108">
        <v>96446</v>
      </c>
      <c r="FU41" s="108">
        <v>493719.5</v>
      </c>
      <c r="FV41" s="108">
        <v>44242.5</v>
      </c>
      <c r="FW41" s="108">
        <v>22345.599999999999</v>
      </c>
      <c r="FX41" s="108">
        <v>47968</v>
      </c>
      <c r="FY41" s="108">
        <v>102594.6</v>
      </c>
      <c r="FZ41" s="108">
        <v>135522.9</v>
      </c>
      <c r="GA41" s="108">
        <v>164589.29999999999</v>
      </c>
      <c r="GB41" s="108">
        <v>199040.6</v>
      </c>
      <c r="GC41" s="108">
        <v>246780.4</v>
      </c>
      <c r="GD41" s="108">
        <v>549985.80000000005</v>
      </c>
      <c r="GE41" s="108">
        <v>692760.1</v>
      </c>
      <c r="GF41" s="108">
        <v>713942</v>
      </c>
      <c r="GG41" s="108">
        <v>725252.1</v>
      </c>
      <c r="GH41" s="108">
        <v>737002.6</v>
      </c>
      <c r="GJ41" s="85">
        <v>74951.7</v>
      </c>
      <c r="GK41" s="85">
        <v>46905.7</v>
      </c>
      <c r="GL41" s="85">
        <v>512080.3</v>
      </c>
      <c r="GN41" s="85">
        <v>19810.8</v>
      </c>
      <c r="GO41" s="85">
        <v>45368.7</v>
      </c>
      <c r="GP41" s="85">
        <v>74951.7</v>
      </c>
      <c r="GQ41" s="85">
        <v>77592.5</v>
      </c>
      <c r="GR41" s="85">
        <v>90329.3</v>
      </c>
      <c r="GS41" s="85">
        <v>121857.4</v>
      </c>
      <c r="GT41" s="85">
        <v>144696.4</v>
      </c>
      <c r="GU41" s="85">
        <v>438220.1</v>
      </c>
      <c r="GV41" s="85">
        <v>633937.69999999995</v>
      </c>
      <c r="GW41" s="85">
        <v>652686.9</v>
      </c>
      <c r="GX41" s="85">
        <v>666661.5</v>
      </c>
    </row>
    <row r="42" spans="1:206" s="85" customFormat="1" ht="12" x14ac:dyDescent="0.2">
      <c r="A42" s="99">
        <v>1132</v>
      </c>
      <c r="B42" s="28" t="s">
        <v>533</v>
      </c>
      <c r="C42" s="76"/>
      <c r="D42" s="108">
        <v>917260.7</v>
      </c>
      <c r="E42" s="108">
        <v>171103</v>
      </c>
      <c r="F42" s="108">
        <v>169264.2</v>
      </c>
      <c r="G42" s="108">
        <v>319930.3</v>
      </c>
      <c r="H42" s="108">
        <v>256963.20000000001</v>
      </c>
      <c r="I42" s="108">
        <v>64624.6</v>
      </c>
      <c r="J42" s="108">
        <v>125598.7</v>
      </c>
      <c r="K42" s="108">
        <v>171103</v>
      </c>
      <c r="L42" s="108">
        <v>249926.5</v>
      </c>
      <c r="M42" s="108">
        <v>288352.3</v>
      </c>
      <c r="N42" s="108">
        <v>340367.2</v>
      </c>
      <c r="O42" s="108">
        <v>423735.7</v>
      </c>
      <c r="P42" s="108">
        <v>494909</v>
      </c>
      <c r="Q42" s="108">
        <v>660297.5</v>
      </c>
      <c r="R42" s="108">
        <v>755037.9</v>
      </c>
      <c r="S42" s="108">
        <v>830298.6</v>
      </c>
      <c r="T42" s="108">
        <v>917260.7</v>
      </c>
      <c r="U42" s="108">
        <v>798837.5</v>
      </c>
      <c r="V42" s="108">
        <v>198662.8</v>
      </c>
      <c r="W42" s="108">
        <v>143628.5</v>
      </c>
      <c r="X42" s="108">
        <v>221950.1</v>
      </c>
      <c r="Y42" s="108">
        <v>234596.1</v>
      </c>
      <c r="Z42" s="108">
        <v>86427</v>
      </c>
      <c r="AA42" s="108">
        <v>145803.6</v>
      </c>
      <c r="AB42" s="108">
        <v>198662.8</v>
      </c>
      <c r="AC42" s="108">
        <v>261303.9</v>
      </c>
      <c r="AD42" s="108">
        <v>301878.7</v>
      </c>
      <c r="AE42" s="108">
        <v>342291.3</v>
      </c>
      <c r="AF42" s="108">
        <v>419789.7</v>
      </c>
      <c r="AG42" s="108">
        <v>496135.4</v>
      </c>
      <c r="AH42" s="108">
        <v>564241.4</v>
      </c>
      <c r="AI42" s="108">
        <v>642169.4</v>
      </c>
      <c r="AJ42" s="108">
        <v>722498.6</v>
      </c>
      <c r="AK42" s="108">
        <v>798837.5</v>
      </c>
      <c r="AL42" s="108">
        <v>761821.9</v>
      </c>
      <c r="AM42" s="108">
        <v>188862.6</v>
      </c>
      <c r="AN42" s="108">
        <v>200894.3</v>
      </c>
      <c r="AO42" s="108">
        <v>202709.4</v>
      </c>
      <c r="AP42" s="108">
        <v>169355.6</v>
      </c>
      <c r="AQ42" s="108">
        <v>68526.100000000006</v>
      </c>
      <c r="AR42" s="108">
        <v>129109.7</v>
      </c>
      <c r="AS42" s="108">
        <v>188862.6</v>
      </c>
      <c r="AT42" s="108">
        <v>269613.90000000002</v>
      </c>
      <c r="AU42" s="108">
        <v>331796.59999999998</v>
      </c>
      <c r="AV42" s="108">
        <v>389756.9</v>
      </c>
      <c r="AW42" s="108">
        <v>466430.6</v>
      </c>
      <c r="AX42" s="108">
        <v>529926.5</v>
      </c>
      <c r="AY42" s="108">
        <v>592466.30000000005</v>
      </c>
      <c r="AZ42" s="108">
        <v>665781.30000000005</v>
      </c>
      <c r="BA42" s="108">
        <v>708588.4</v>
      </c>
      <c r="BB42" s="108">
        <v>761821.9</v>
      </c>
      <c r="BC42" s="108">
        <v>757077.1</v>
      </c>
      <c r="BD42" s="108">
        <v>174854.5</v>
      </c>
      <c r="BE42" s="108">
        <v>173121.7</v>
      </c>
      <c r="BF42" s="108">
        <v>217865.60000000001</v>
      </c>
      <c r="BG42" s="108">
        <v>191235.3</v>
      </c>
      <c r="BH42" s="108">
        <v>76238.5</v>
      </c>
      <c r="BI42" s="108">
        <v>123960.8</v>
      </c>
      <c r="BJ42" s="108">
        <v>174854.5</v>
      </c>
      <c r="BK42" s="108">
        <v>252606.7</v>
      </c>
      <c r="BL42" s="108">
        <v>296435.5</v>
      </c>
      <c r="BM42" s="108">
        <v>347976.2</v>
      </c>
      <c r="BN42" s="108">
        <v>429092.1</v>
      </c>
      <c r="BO42" s="108">
        <v>500202.4</v>
      </c>
      <c r="BP42" s="108">
        <v>565841.80000000005</v>
      </c>
      <c r="BQ42" s="108">
        <v>647466.9</v>
      </c>
      <c r="BR42" s="108">
        <v>698631.4</v>
      </c>
      <c r="BS42" s="108">
        <v>757077.1</v>
      </c>
      <c r="BT42" s="108">
        <v>888209.1</v>
      </c>
      <c r="BU42" s="108">
        <v>201421.4</v>
      </c>
      <c r="BV42" s="128">
        <v>212813.2</v>
      </c>
      <c r="BW42" s="128">
        <v>233165.3</v>
      </c>
      <c r="BX42" s="128">
        <v>240809.2</v>
      </c>
      <c r="BY42" s="108">
        <v>95312.7</v>
      </c>
      <c r="BZ42" s="108">
        <v>146410.1</v>
      </c>
      <c r="CA42" s="108">
        <v>201421.4</v>
      </c>
      <c r="CB42" s="108">
        <v>299457.90000000002</v>
      </c>
      <c r="CC42" s="108">
        <v>352667</v>
      </c>
      <c r="CD42" s="108">
        <v>414234.6</v>
      </c>
      <c r="CE42" s="108">
        <v>513568.9</v>
      </c>
      <c r="CF42" s="108">
        <v>583982.69999999995</v>
      </c>
      <c r="CG42" s="108">
        <v>647399.9</v>
      </c>
      <c r="CH42" s="108">
        <v>737355.3</v>
      </c>
      <c r="CI42" s="108">
        <v>798348.7</v>
      </c>
      <c r="CJ42" s="108">
        <v>888209.1</v>
      </c>
      <c r="CK42" s="108">
        <v>920009.9</v>
      </c>
      <c r="CL42" s="108">
        <v>230651.1</v>
      </c>
      <c r="CM42" s="128">
        <v>228919.7</v>
      </c>
      <c r="CN42" s="128">
        <v>247221.8</v>
      </c>
      <c r="CO42" s="128">
        <v>213217.3</v>
      </c>
      <c r="CP42" s="108">
        <v>110084.1</v>
      </c>
      <c r="CQ42" s="108">
        <v>168625.4</v>
      </c>
      <c r="CR42" s="108">
        <v>230651.1</v>
      </c>
      <c r="CS42" s="108">
        <v>337577.6</v>
      </c>
      <c r="CT42" s="108">
        <v>395486.3</v>
      </c>
      <c r="CU42" s="108">
        <v>459570.8</v>
      </c>
      <c r="CV42" s="108">
        <v>557245.4</v>
      </c>
      <c r="CW42" s="108">
        <v>640000.30000000005</v>
      </c>
      <c r="CX42" s="108">
        <v>706792.6</v>
      </c>
      <c r="CY42" s="108">
        <v>799069.5</v>
      </c>
      <c r="CZ42" s="108">
        <v>858531.8</v>
      </c>
      <c r="DA42" s="108">
        <v>920009.9</v>
      </c>
      <c r="DB42" s="108">
        <v>953858.7</v>
      </c>
      <c r="DC42" s="108">
        <v>251205.4</v>
      </c>
      <c r="DD42" s="108">
        <v>227052.7</v>
      </c>
      <c r="DE42" s="108">
        <v>248178.3</v>
      </c>
      <c r="DF42" s="108">
        <v>227422.3</v>
      </c>
      <c r="DG42" s="108">
        <v>122153</v>
      </c>
      <c r="DH42" s="108">
        <v>184059.9</v>
      </c>
      <c r="DI42" s="108">
        <v>251205.4</v>
      </c>
      <c r="DJ42" s="108">
        <v>366779.4</v>
      </c>
      <c r="DK42" s="108">
        <v>418362.8</v>
      </c>
      <c r="DL42" s="108">
        <v>478258.1</v>
      </c>
      <c r="DM42" s="108">
        <v>584341.30000000005</v>
      </c>
      <c r="DN42" s="108">
        <v>663478.30000000005</v>
      </c>
      <c r="DO42" s="108">
        <v>726436.4</v>
      </c>
      <c r="DP42" s="108">
        <v>829375.7</v>
      </c>
      <c r="DQ42" s="108">
        <v>886940.4</v>
      </c>
      <c r="DR42" s="108">
        <v>953858.7</v>
      </c>
      <c r="DS42" s="108">
        <v>990252.5</v>
      </c>
      <c r="DT42" s="108">
        <v>255172.7</v>
      </c>
      <c r="DU42" s="108">
        <v>234907</v>
      </c>
      <c r="DV42" s="108">
        <v>265667.40000000002</v>
      </c>
      <c r="DW42" s="108">
        <v>234505.4</v>
      </c>
      <c r="DX42" s="108">
        <v>121317.7</v>
      </c>
      <c r="DY42" s="108">
        <v>182178.8</v>
      </c>
      <c r="DZ42" s="108">
        <v>255172.7</v>
      </c>
      <c r="EA42" s="108">
        <v>368429.5</v>
      </c>
      <c r="EB42" s="108">
        <v>415578.7</v>
      </c>
      <c r="EC42" s="108">
        <v>490079.7</v>
      </c>
      <c r="ED42" s="108">
        <v>589462.6</v>
      </c>
      <c r="EE42" s="108">
        <v>681725.3</v>
      </c>
      <c r="EF42" s="108">
        <v>755747.1</v>
      </c>
      <c r="EG42" s="108">
        <v>850063.3</v>
      </c>
      <c r="EH42" s="108">
        <v>911303.4</v>
      </c>
      <c r="EI42" s="108">
        <v>990252.5</v>
      </c>
      <c r="EJ42" s="108">
        <v>1052182.5</v>
      </c>
      <c r="EK42" s="108">
        <v>308589.2</v>
      </c>
      <c r="EL42" s="108">
        <v>233341.3</v>
      </c>
      <c r="EM42" s="108">
        <v>278515.20000000001</v>
      </c>
      <c r="EN42" s="108">
        <v>231736.8</v>
      </c>
      <c r="EO42" s="108">
        <v>140277.9</v>
      </c>
      <c r="EP42" s="108">
        <v>211414.2</v>
      </c>
      <c r="EQ42" s="108">
        <v>308589.2</v>
      </c>
      <c r="ER42" s="108">
        <v>423294.3</v>
      </c>
      <c r="ES42" s="108">
        <v>477108</v>
      </c>
      <c r="ET42" s="108">
        <v>541930.5</v>
      </c>
      <c r="EU42" s="108">
        <v>640159.19999999995</v>
      </c>
      <c r="EV42" s="108">
        <v>743407.7</v>
      </c>
      <c r="EW42" s="108">
        <v>820445.7</v>
      </c>
      <c r="EX42" s="108">
        <v>922305</v>
      </c>
      <c r="EY42" s="108">
        <v>979740.2</v>
      </c>
      <c r="EZ42" s="108">
        <v>1052182.5</v>
      </c>
      <c r="FA42" s="108">
        <v>1128090.3</v>
      </c>
      <c r="FB42" s="108">
        <v>323930.5</v>
      </c>
      <c r="FC42" s="108">
        <v>258866.8</v>
      </c>
      <c r="FD42" s="108">
        <v>296433.09999999998</v>
      </c>
      <c r="FE42" s="108">
        <v>248859.9</v>
      </c>
      <c r="FF42" s="108">
        <v>156421.29999999999</v>
      </c>
      <c r="FG42" s="108">
        <v>229165.6</v>
      </c>
      <c r="FH42" s="108">
        <v>323930.5</v>
      </c>
      <c r="FI42" s="108">
        <v>448364.1</v>
      </c>
      <c r="FJ42" s="108">
        <v>508332.4</v>
      </c>
      <c r="FK42" s="108">
        <v>582797.30000000005</v>
      </c>
      <c r="FL42" s="108">
        <v>690686.8</v>
      </c>
      <c r="FM42" s="108">
        <v>796045.7</v>
      </c>
      <c r="FN42" s="108">
        <v>879230.4</v>
      </c>
      <c r="FO42" s="108">
        <v>976507.8</v>
      </c>
      <c r="FP42" s="108">
        <v>1051135.3999999999</v>
      </c>
      <c r="FQ42" s="108">
        <v>1128090.3</v>
      </c>
      <c r="FR42" s="108">
        <v>1228688.3999999999</v>
      </c>
      <c r="FS42" s="108">
        <v>339763.1</v>
      </c>
      <c r="FT42" s="108">
        <v>261376.4</v>
      </c>
      <c r="FU42" s="108">
        <v>351518.8</v>
      </c>
      <c r="FV42" s="108">
        <v>276030.09999999998</v>
      </c>
      <c r="FW42" s="108">
        <v>168040.6</v>
      </c>
      <c r="FX42" s="108">
        <v>244593.1</v>
      </c>
      <c r="FY42" s="108">
        <v>339763.1</v>
      </c>
      <c r="FZ42" s="108">
        <v>466439.5</v>
      </c>
      <c r="GA42" s="108">
        <v>528537.9</v>
      </c>
      <c r="GB42" s="108">
        <v>601139.5</v>
      </c>
      <c r="GC42" s="108">
        <v>749031.5</v>
      </c>
      <c r="GD42" s="108">
        <v>873591.7</v>
      </c>
      <c r="GE42" s="108">
        <v>952658.3</v>
      </c>
      <c r="GF42" s="108">
        <v>1057866.8</v>
      </c>
      <c r="GG42" s="108">
        <v>1114266.8</v>
      </c>
      <c r="GH42" s="108">
        <v>1228688.3999999999</v>
      </c>
      <c r="GJ42" s="85">
        <v>316275.40000000002</v>
      </c>
      <c r="GK42" s="85">
        <v>172544.7</v>
      </c>
      <c r="GL42" s="85">
        <v>359732.9</v>
      </c>
      <c r="GN42" s="85">
        <v>162865.4</v>
      </c>
      <c r="GO42" s="85">
        <v>249578</v>
      </c>
      <c r="GP42" s="85">
        <v>316275.40000000002</v>
      </c>
      <c r="GQ42" s="85">
        <v>364055.4</v>
      </c>
      <c r="GR42" s="85">
        <v>404657.1</v>
      </c>
      <c r="GS42" s="85">
        <v>488820.1</v>
      </c>
      <c r="GT42" s="85">
        <v>586208.1</v>
      </c>
      <c r="GU42" s="85">
        <v>741746.9</v>
      </c>
      <c r="GV42" s="85">
        <v>848553</v>
      </c>
      <c r="GW42" s="85">
        <v>950623.2</v>
      </c>
      <c r="GX42" s="85">
        <v>1021712.8</v>
      </c>
    </row>
    <row r="43" spans="1:206" s="94" customFormat="1" ht="12" x14ac:dyDescent="0.2">
      <c r="A43" s="99">
        <v>11321</v>
      </c>
      <c r="B43" s="92" t="s">
        <v>533</v>
      </c>
      <c r="C43" s="93"/>
      <c r="D43" s="128">
        <v>917260.7</v>
      </c>
      <c r="E43" s="128">
        <v>171103</v>
      </c>
      <c r="F43" s="128">
        <v>169264.2</v>
      </c>
      <c r="G43" s="128">
        <v>319930.3</v>
      </c>
      <c r="H43" s="128">
        <v>256963.20000000001</v>
      </c>
      <c r="I43" s="128">
        <v>64624.6</v>
      </c>
      <c r="J43" s="128">
        <v>125598.7</v>
      </c>
      <c r="K43" s="128">
        <v>171103</v>
      </c>
      <c r="L43" s="128">
        <v>249926.5</v>
      </c>
      <c r="M43" s="128">
        <v>288352.3</v>
      </c>
      <c r="N43" s="128">
        <v>340367.2</v>
      </c>
      <c r="O43" s="128">
        <v>423735.7</v>
      </c>
      <c r="P43" s="128">
        <v>494909</v>
      </c>
      <c r="Q43" s="128">
        <v>660297.5</v>
      </c>
      <c r="R43" s="128">
        <v>755037.9</v>
      </c>
      <c r="S43" s="128">
        <v>830298.6</v>
      </c>
      <c r="T43" s="128">
        <v>917260.7</v>
      </c>
      <c r="U43" s="128">
        <v>798837.5</v>
      </c>
      <c r="V43" s="128">
        <v>198662.8</v>
      </c>
      <c r="W43" s="128">
        <v>143628.5</v>
      </c>
      <c r="X43" s="128">
        <v>221950.1</v>
      </c>
      <c r="Y43" s="128">
        <v>234596.1</v>
      </c>
      <c r="Z43" s="128">
        <v>86427</v>
      </c>
      <c r="AA43" s="128">
        <v>145803.6</v>
      </c>
      <c r="AB43" s="128">
        <v>198662.8</v>
      </c>
      <c r="AC43" s="128">
        <v>261303.9</v>
      </c>
      <c r="AD43" s="128">
        <v>301878.7</v>
      </c>
      <c r="AE43" s="128">
        <v>342291.3</v>
      </c>
      <c r="AF43" s="128">
        <v>419789.7</v>
      </c>
      <c r="AG43" s="128">
        <v>496135.4</v>
      </c>
      <c r="AH43" s="128">
        <v>564241.4</v>
      </c>
      <c r="AI43" s="128">
        <v>642169.4</v>
      </c>
      <c r="AJ43" s="128">
        <v>722498.6</v>
      </c>
      <c r="AK43" s="128">
        <v>798837.5</v>
      </c>
      <c r="AL43" s="128">
        <v>761821.9</v>
      </c>
      <c r="AM43" s="128">
        <v>188862.6</v>
      </c>
      <c r="AN43" s="128">
        <v>200894.3</v>
      </c>
      <c r="AO43" s="128">
        <v>202709.4</v>
      </c>
      <c r="AP43" s="128">
        <v>169355.6</v>
      </c>
      <c r="AQ43" s="128">
        <v>68526.100000000006</v>
      </c>
      <c r="AR43" s="128">
        <v>129109.7</v>
      </c>
      <c r="AS43" s="128">
        <v>188862.6</v>
      </c>
      <c r="AT43" s="128">
        <v>269613.90000000002</v>
      </c>
      <c r="AU43" s="128">
        <v>331796.59999999998</v>
      </c>
      <c r="AV43" s="128">
        <v>389756.9</v>
      </c>
      <c r="AW43" s="128">
        <v>466430.6</v>
      </c>
      <c r="AX43" s="128">
        <v>529926.5</v>
      </c>
      <c r="AY43" s="128">
        <v>592466.30000000005</v>
      </c>
      <c r="AZ43" s="128">
        <v>665781.30000000005</v>
      </c>
      <c r="BA43" s="128">
        <v>708588.4</v>
      </c>
      <c r="BB43" s="128">
        <v>761821.9</v>
      </c>
      <c r="BC43" s="128">
        <v>757077.1</v>
      </c>
      <c r="BD43" s="128">
        <v>174854.5</v>
      </c>
      <c r="BE43" s="128">
        <v>173121.7</v>
      </c>
      <c r="BF43" s="128">
        <v>217865.60000000001</v>
      </c>
      <c r="BG43" s="128">
        <v>191235.3</v>
      </c>
      <c r="BH43" s="128">
        <v>76238.5</v>
      </c>
      <c r="BI43" s="128">
        <v>123960.8</v>
      </c>
      <c r="BJ43" s="128">
        <v>174854.5</v>
      </c>
      <c r="BK43" s="128">
        <v>252606.7</v>
      </c>
      <c r="BL43" s="128">
        <v>296435.5</v>
      </c>
      <c r="BM43" s="128">
        <v>347976.2</v>
      </c>
      <c r="BN43" s="128">
        <v>429092.1</v>
      </c>
      <c r="BO43" s="128">
        <v>500202.4</v>
      </c>
      <c r="BP43" s="128">
        <v>565841.80000000005</v>
      </c>
      <c r="BQ43" s="128">
        <v>647466.9</v>
      </c>
      <c r="BR43" s="128">
        <v>698631.4</v>
      </c>
      <c r="BS43" s="128">
        <v>757077.1</v>
      </c>
      <c r="BT43" s="128">
        <v>888209.1</v>
      </c>
      <c r="BU43" s="128">
        <v>201421.4</v>
      </c>
      <c r="BV43" s="128">
        <v>212813.2</v>
      </c>
      <c r="BW43" s="128">
        <v>233165.3</v>
      </c>
      <c r="BX43" s="128">
        <v>240809.2</v>
      </c>
      <c r="BY43" s="128">
        <v>95312.7</v>
      </c>
      <c r="BZ43" s="128">
        <v>146410.1</v>
      </c>
      <c r="CA43" s="128">
        <v>201421.4</v>
      </c>
      <c r="CB43" s="128">
        <v>299457.90000000002</v>
      </c>
      <c r="CC43" s="128">
        <v>352667</v>
      </c>
      <c r="CD43" s="128">
        <v>414234.6</v>
      </c>
      <c r="CE43" s="128">
        <v>513568.9</v>
      </c>
      <c r="CF43" s="128">
        <v>583982.69999999995</v>
      </c>
      <c r="CG43" s="128">
        <v>647399.9</v>
      </c>
      <c r="CH43" s="128">
        <v>737355.3</v>
      </c>
      <c r="CI43" s="128">
        <v>798348.7</v>
      </c>
      <c r="CJ43" s="128">
        <v>888209.1</v>
      </c>
      <c r="CK43" s="128">
        <v>920009.9</v>
      </c>
      <c r="CL43" s="128">
        <v>230651.1</v>
      </c>
      <c r="CM43" s="128">
        <v>228919.7</v>
      </c>
      <c r="CN43" s="128">
        <v>247221.8</v>
      </c>
      <c r="CO43" s="128">
        <v>213217.3</v>
      </c>
      <c r="CP43" s="128">
        <v>110084.1</v>
      </c>
      <c r="CQ43" s="128">
        <v>168625.4</v>
      </c>
      <c r="CR43" s="128">
        <v>230651.1</v>
      </c>
      <c r="CS43" s="128">
        <v>337577.6</v>
      </c>
      <c r="CT43" s="128">
        <v>395486.3</v>
      </c>
      <c r="CU43" s="128">
        <v>459570.8</v>
      </c>
      <c r="CV43" s="128">
        <v>557245.4</v>
      </c>
      <c r="CW43" s="128">
        <v>640000.30000000005</v>
      </c>
      <c r="CX43" s="128">
        <v>706792.6</v>
      </c>
      <c r="CY43" s="128">
        <v>799069.5</v>
      </c>
      <c r="CZ43" s="128">
        <v>858531.8</v>
      </c>
      <c r="DA43" s="128">
        <v>920009.9</v>
      </c>
      <c r="DB43" s="128">
        <v>953858.7</v>
      </c>
      <c r="DC43" s="128">
        <v>251205.4</v>
      </c>
      <c r="DD43" s="128">
        <v>227052.7</v>
      </c>
      <c r="DE43" s="128">
        <v>248178.3</v>
      </c>
      <c r="DF43" s="128">
        <v>227422.3</v>
      </c>
      <c r="DG43" s="128">
        <v>122153</v>
      </c>
      <c r="DH43" s="128">
        <v>184059.9</v>
      </c>
      <c r="DI43" s="128">
        <v>251205.4</v>
      </c>
      <c r="DJ43" s="128">
        <v>366779.4</v>
      </c>
      <c r="DK43" s="128">
        <v>418362.8</v>
      </c>
      <c r="DL43" s="128">
        <v>478258.1</v>
      </c>
      <c r="DM43" s="128">
        <v>584341.30000000005</v>
      </c>
      <c r="DN43" s="128">
        <v>663478.30000000005</v>
      </c>
      <c r="DO43" s="128">
        <v>726436.4</v>
      </c>
      <c r="DP43" s="128">
        <v>829375.7</v>
      </c>
      <c r="DQ43" s="128">
        <v>886940.4</v>
      </c>
      <c r="DR43" s="128">
        <v>953858.7</v>
      </c>
      <c r="DS43" s="128">
        <v>990252.5</v>
      </c>
      <c r="DT43" s="128">
        <v>255172.7</v>
      </c>
      <c r="DU43" s="128">
        <v>234907</v>
      </c>
      <c r="DV43" s="128">
        <v>265667.40000000002</v>
      </c>
      <c r="DW43" s="128">
        <v>234505.4</v>
      </c>
      <c r="DX43" s="128">
        <v>121317.7</v>
      </c>
      <c r="DY43" s="128">
        <v>182178.8</v>
      </c>
      <c r="DZ43" s="128">
        <v>255172.7</v>
      </c>
      <c r="EA43" s="128">
        <v>368429.5</v>
      </c>
      <c r="EB43" s="128">
        <v>415578.7</v>
      </c>
      <c r="EC43" s="128">
        <v>490079.7</v>
      </c>
      <c r="ED43" s="128">
        <v>589462.6</v>
      </c>
      <c r="EE43" s="128">
        <v>681725.3</v>
      </c>
      <c r="EF43" s="128">
        <v>755747.1</v>
      </c>
      <c r="EG43" s="128">
        <v>850063.3</v>
      </c>
      <c r="EH43" s="128">
        <v>911303.4</v>
      </c>
      <c r="EI43" s="128">
        <v>990252.5</v>
      </c>
      <c r="EJ43" s="128">
        <v>1052182.5</v>
      </c>
      <c r="EK43" s="128">
        <v>308589.2</v>
      </c>
      <c r="EL43" s="128">
        <v>233341.3</v>
      </c>
      <c r="EM43" s="128">
        <v>278515.20000000001</v>
      </c>
      <c r="EN43" s="128">
        <v>231736.8</v>
      </c>
      <c r="EO43" s="128">
        <v>140277.9</v>
      </c>
      <c r="EP43" s="128">
        <v>211414.2</v>
      </c>
      <c r="EQ43" s="128">
        <v>308589.2</v>
      </c>
      <c r="ER43" s="128">
        <v>423294.3</v>
      </c>
      <c r="ES43" s="128">
        <v>477108</v>
      </c>
      <c r="ET43" s="128">
        <v>541930.5</v>
      </c>
      <c r="EU43" s="128">
        <v>640159.19999999995</v>
      </c>
      <c r="EV43" s="128">
        <v>743407.7</v>
      </c>
      <c r="EW43" s="128">
        <v>820445.7</v>
      </c>
      <c r="EX43" s="128">
        <v>922305</v>
      </c>
      <c r="EY43" s="128">
        <v>979740.2</v>
      </c>
      <c r="EZ43" s="128">
        <v>1052182.5</v>
      </c>
      <c r="FA43" s="128">
        <v>1128090.3</v>
      </c>
      <c r="FB43" s="128">
        <v>323930.5</v>
      </c>
      <c r="FC43" s="128">
        <v>258866.8</v>
      </c>
      <c r="FD43" s="128">
        <v>296433.09999999998</v>
      </c>
      <c r="FE43" s="128">
        <v>248859.9</v>
      </c>
      <c r="FF43" s="128">
        <v>156421.29999999999</v>
      </c>
      <c r="FG43" s="128">
        <v>229165.6</v>
      </c>
      <c r="FH43" s="128">
        <v>323930.5</v>
      </c>
      <c r="FI43" s="128">
        <v>448364.1</v>
      </c>
      <c r="FJ43" s="128">
        <v>508332.4</v>
      </c>
      <c r="FK43" s="128">
        <v>582797.30000000005</v>
      </c>
      <c r="FL43" s="128">
        <v>690686.8</v>
      </c>
      <c r="FM43" s="128">
        <v>796045.7</v>
      </c>
      <c r="FN43" s="128">
        <v>879230.4</v>
      </c>
      <c r="FO43" s="128">
        <v>976507.8</v>
      </c>
      <c r="FP43" s="128">
        <v>1051135.3999999999</v>
      </c>
      <c r="FQ43" s="128">
        <v>1128090.3</v>
      </c>
      <c r="FR43" s="108">
        <v>1228688.3999999999</v>
      </c>
      <c r="FS43" s="128">
        <v>339763.1</v>
      </c>
      <c r="FT43" s="128">
        <v>-528537.9</v>
      </c>
      <c r="FU43" s="128">
        <v>-873591.7</v>
      </c>
      <c r="FV43" s="128">
        <v>276030.09999999998</v>
      </c>
      <c r="FW43" s="128">
        <v>168040.6</v>
      </c>
      <c r="FX43" s="128">
        <v>244593.1</v>
      </c>
      <c r="FY43" s="128">
        <v>339763.1</v>
      </c>
      <c r="FZ43" s="128">
        <v>466439.5</v>
      </c>
      <c r="GA43" s="128">
        <v>528537.9</v>
      </c>
      <c r="GB43" s="128">
        <v>601139.5</v>
      </c>
      <c r="GC43" s="128">
        <v>749031.5</v>
      </c>
      <c r="GD43" s="128">
        <v>873591.7</v>
      </c>
      <c r="GE43" s="128">
        <v>952658.3</v>
      </c>
      <c r="GF43" s="128">
        <v>1057866.8</v>
      </c>
      <c r="GG43" s="128">
        <v>1114266.8</v>
      </c>
      <c r="GH43" s="108">
        <v>1228688.3999999999</v>
      </c>
      <c r="GJ43" s="94">
        <v>316275.40000000002</v>
      </c>
      <c r="GK43" s="94">
        <v>172544.7</v>
      </c>
      <c r="GL43" s="94">
        <v>359732.9</v>
      </c>
      <c r="GN43" s="94">
        <v>162865.4</v>
      </c>
      <c r="GO43" s="94">
        <v>249578</v>
      </c>
      <c r="GP43" s="94">
        <v>316275.40000000002</v>
      </c>
      <c r="GQ43" s="94">
        <v>364055.4</v>
      </c>
      <c r="GR43" s="94">
        <v>404657.1</v>
      </c>
      <c r="GS43" s="94">
        <v>488820.1</v>
      </c>
      <c r="GT43" s="94">
        <v>586208.1</v>
      </c>
      <c r="GU43" s="94">
        <v>741746.9</v>
      </c>
      <c r="GV43" s="94">
        <v>848553</v>
      </c>
      <c r="GW43" s="94">
        <v>950623.2</v>
      </c>
      <c r="GX43" s="94">
        <v>1021712.8</v>
      </c>
    </row>
    <row r="44" spans="1:206" s="85" customFormat="1" ht="24" x14ac:dyDescent="0.2">
      <c r="A44" s="99">
        <v>11321100</v>
      </c>
      <c r="B44" s="28" t="s">
        <v>655</v>
      </c>
      <c r="C44" s="76"/>
      <c r="D44" s="108">
        <v>123536.1</v>
      </c>
      <c r="E44" s="108">
        <v>17821.400000000001</v>
      </c>
      <c r="F44" s="108">
        <v>30435.4</v>
      </c>
      <c r="G44" s="108">
        <v>49538.3</v>
      </c>
      <c r="H44" s="108">
        <v>25741</v>
      </c>
      <c r="I44" s="108">
        <v>3978</v>
      </c>
      <c r="J44" s="108">
        <v>10713.4</v>
      </c>
      <c r="K44" s="108">
        <v>17821.400000000001</v>
      </c>
      <c r="L44" s="108">
        <v>27215</v>
      </c>
      <c r="M44" s="108">
        <v>36087.300000000003</v>
      </c>
      <c r="N44" s="108">
        <v>48256.800000000003</v>
      </c>
      <c r="O44" s="108">
        <v>59745.1</v>
      </c>
      <c r="P44" s="108">
        <v>79654.3</v>
      </c>
      <c r="Q44" s="108">
        <v>97795.1</v>
      </c>
      <c r="R44" s="108">
        <v>107693.1</v>
      </c>
      <c r="S44" s="108">
        <v>115081.1</v>
      </c>
      <c r="T44" s="108">
        <v>123536.1</v>
      </c>
      <c r="U44" s="108">
        <v>130922.9</v>
      </c>
      <c r="V44" s="108">
        <v>26916.7</v>
      </c>
      <c r="W44" s="108">
        <v>29741.7</v>
      </c>
      <c r="X44" s="108">
        <v>57983.3</v>
      </c>
      <c r="Y44" s="108">
        <v>16281.2</v>
      </c>
      <c r="Z44" s="108">
        <v>6223.1</v>
      </c>
      <c r="AA44" s="108">
        <v>15976</v>
      </c>
      <c r="AB44" s="108">
        <v>26916.7</v>
      </c>
      <c r="AC44" s="108">
        <v>35911.699999999997</v>
      </c>
      <c r="AD44" s="108">
        <v>45877.599999999999</v>
      </c>
      <c r="AE44" s="108">
        <v>56658.400000000001</v>
      </c>
      <c r="AF44" s="108">
        <v>72188.100000000006</v>
      </c>
      <c r="AG44" s="108">
        <v>94307.1</v>
      </c>
      <c r="AH44" s="108">
        <v>114641.7</v>
      </c>
      <c r="AI44" s="108">
        <v>120045.1</v>
      </c>
      <c r="AJ44" s="108">
        <v>125290.3</v>
      </c>
      <c r="AK44" s="108">
        <v>130922.9</v>
      </c>
      <c r="AL44" s="108">
        <v>131106.4</v>
      </c>
      <c r="AM44" s="108">
        <v>29071.4</v>
      </c>
      <c r="AN44" s="108">
        <v>37627.1</v>
      </c>
      <c r="AO44" s="108">
        <v>51272.2</v>
      </c>
      <c r="AP44" s="108">
        <v>13135.7</v>
      </c>
      <c r="AQ44" s="108">
        <v>6903</v>
      </c>
      <c r="AR44" s="108">
        <v>17749.400000000001</v>
      </c>
      <c r="AS44" s="108">
        <v>29071.4</v>
      </c>
      <c r="AT44" s="108">
        <v>40459.699999999997</v>
      </c>
      <c r="AU44" s="108">
        <v>51955.8</v>
      </c>
      <c r="AV44" s="108">
        <v>66698.5</v>
      </c>
      <c r="AW44" s="108">
        <v>79688.100000000006</v>
      </c>
      <c r="AX44" s="108">
        <v>102483.8</v>
      </c>
      <c r="AY44" s="108">
        <v>117970.7</v>
      </c>
      <c r="AZ44" s="108">
        <v>123898.1</v>
      </c>
      <c r="BA44" s="108">
        <v>127427.1</v>
      </c>
      <c r="BB44" s="108">
        <v>131106.4</v>
      </c>
      <c r="BC44" s="108">
        <v>134890.4</v>
      </c>
      <c r="BD44" s="108">
        <v>27814.5</v>
      </c>
      <c r="BE44" s="108">
        <v>34141.699999999997</v>
      </c>
      <c r="BF44" s="108">
        <v>58008.4</v>
      </c>
      <c r="BG44" s="108">
        <v>14925.8</v>
      </c>
      <c r="BH44" s="108">
        <v>6746.1</v>
      </c>
      <c r="BI44" s="108">
        <v>16324</v>
      </c>
      <c r="BJ44" s="108">
        <v>27814.5</v>
      </c>
      <c r="BK44" s="108">
        <v>39052</v>
      </c>
      <c r="BL44" s="108">
        <v>49781.599999999999</v>
      </c>
      <c r="BM44" s="108">
        <v>61956.2</v>
      </c>
      <c r="BN44" s="108">
        <v>76930.399999999994</v>
      </c>
      <c r="BO44" s="108">
        <v>104478.6</v>
      </c>
      <c r="BP44" s="108">
        <v>119964.6</v>
      </c>
      <c r="BQ44" s="108">
        <v>126315.9</v>
      </c>
      <c r="BR44" s="108">
        <v>130299.4</v>
      </c>
      <c r="BS44" s="108">
        <v>134890.4</v>
      </c>
      <c r="BT44" s="108">
        <v>147218.1</v>
      </c>
      <c r="BU44" s="108">
        <v>31238.6</v>
      </c>
      <c r="BV44" s="128">
        <v>40389.599999999999</v>
      </c>
      <c r="BW44" s="128">
        <v>57127.9</v>
      </c>
      <c r="BX44" s="128">
        <v>18462</v>
      </c>
      <c r="BY44" s="108">
        <v>7723.2</v>
      </c>
      <c r="BZ44" s="108">
        <v>18362.3</v>
      </c>
      <c r="CA44" s="108">
        <v>31238.6</v>
      </c>
      <c r="CB44" s="108">
        <v>45096.4</v>
      </c>
      <c r="CC44" s="108">
        <v>57203.5</v>
      </c>
      <c r="CD44" s="108">
        <v>71628.2</v>
      </c>
      <c r="CE44" s="108">
        <v>88084.4</v>
      </c>
      <c r="CF44" s="108">
        <v>115074.2</v>
      </c>
      <c r="CG44" s="108">
        <v>128756.1</v>
      </c>
      <c r="CH44" s="108">
        <v>136092.70000000001</v>
      </c>
      <c r="CI44" s="108">
        <v>140512.6</v>
      </c>
      <c r="CJ44" s="108">
        <v>147218.1</v>
      </c>
      <c r="CK44" s="108">
        <v>156797.6</v>
      </c>
      <c r="CL44" s="108">
        <v>34526.699999999997</v>
      </c>
      <c r="CM44" s="128">
        <v>42338.400000000001</v>
      </c>
      <c r="CN44" s="128">
        <v>65864.399999999994</v>
      </c>
      <c r="CO44" s="128">
        <v>14068.1</v>
      </c>
      <c r="CP44" s="108">
        <v>8593.4</v>
      </c>
      <c r="CQ44" s="108">
        <v>19666.2</v>
      </c>
      <c r="CR44" s="108">
        <v>34526.699999999997</v>
      </c>
      <c r="CS44" s="108">
        <v>47803</v>
      </c>
      <c r="CT44" s="108">
        <v>62246.3</v>
      </c>
      <c r="CU44" s="108">
        <v>76865.100000000006</v>
      </c>
      <c r="CV44" s="108">
        <v>92398.1</v>
      </c>
      <c r="CW44" s="108">
        <v>126988.5</v>
      </c>
      <c r="CX44" s="108">
        <v>142729.5</v>
      </c>
      <c r="CY44" s="108">
        <v>147518.39999999999</v>
      </c>
      <c r="CZ44" s="108">
        <v>151252</v>
      </c>
      <c r="DA44" s="108">
        <v>156797.6</v>
      </c>
      <c r="DB44" s="108">
        <v>165428.70000000001</v>
      </c>
      <c r="DC44" s="108">
        <v>33009.699999999997</v>
      </c>
      <c r="DD44" s="108">
        <v>42097.7</v>
      </c>
      <c r="DE44" s="108">
        <v>68497.600000000006</v>
      </c>
      <c r="DF44" s="108">
        <v>21823.7</v>
      </c>
      <c r="DG44" s="108">
        <v>7753.3</v>
      </c>
      <c r="DH44" s="108">
        <v>18947.7</v>
      </c>
      <c r="DI44" s="108">
        <v>33009.699999999997</v>
      </c>
      <c r="DJ44" s="108">
        <v>47049.8</v>
      </c>
      <c r="DK44" s="108">
        <v>59693.7</v>
      </c>
      <c r="DL44" s="108">
        <v>75107.399999999994</v>
      </c>
      <c r="DM44" s="108">
        <v>91650.5</v>
      </c>
      <c r="DN44" s="108">
        <v>125564.1</v>
      </c>
      <c r="DO44" s="108">
        <v>143605</v>
      </c>
      <c r="DP44" s="108">
        <v>151705.5</v>
      </c>
      <c r="DQ44" s="108">
        <v>157696.20000000001</v>
      </c>
      <c r="DR44" s="108">
        <v>165428.70000000001</v>
      </c>
      <c r="DS44" s="108">
        <v>174747</v>
      </c>
      <c r="DT44" s="108">
        <v>36818</v>
      </c>
      <c r="DU44" s="108">
        <v>42281</v>
      </c>
      <c r="DV44" s="108">
        <v>77930.600000000006</v>
      </c>
      <c r="DW44" s="108">
        <v>17717.400000000001</v>
      </c>
      <c r="DX44" s="108">
        <v>8998.7999999999993</v>
      </c>
      <c r="DY44" s="108">
        <v>20319.400000000001</v>
      </c>
      <c r="DZ44" s="108">
        <v>36818</v>
      </c>
      <c r="EA44" s="108">
        <v>51248.9</v>
      </c>
      <c r="EB44" s="108">
        <v>62433.5</v>
      </c>
      <c r="EC44" s="108">
        <v>79099</v>
      </c>
      <c r="ED44" s="108">
        <v>93705.9</v>
      </c>
      <c r="EE44" s="108">
        <v>135172.6</v>
      </c>
      <c r="EF44" s="108">
        <v>157029.6</v>
      </c>
      <c r="EG44" s="108">
        <v>163715</v>
      </c>
      <c r="EH44" s="108">
        <v>168916</v>
      </c>
      <c r="EI44" s="108">
        <v>174747</v>
      </c>
      <c r="EJ44" s="108">
        <v>182930.9</v>
      </c>
      <c r="EK44" s="108">
        <v>45005.9</v>
      </c>
      <c r="EL44" s="108">
        <v>41184.699999999997</v>
      </c>
      <c r="EM44" s="108">
        <v>74562.5</v>
      </c>
      <c r="EN44" s="108">
        <v>22177.8</v>
      </c>
      <c r="EO44" s="108">
        <v>8699.5</v>
      </c>
      <c r="EP44" s="108">
        <v>21226.400000000001</v>
      </c>
      <c r="EQ44" s="108">
        <v>45005.9</v>
      </c>
      <c r="ER44" s="108">
        <v>58365.599999999999</v>
      </c>
      <c r="ES44" s="108">
        <v>70058.899999999994</v>
      </c>
      <c r="ET44" s="108">
        <v>86190.6</v>
      </c>
      <c r="EU44" s="108">
        <v>99080.8</v>
      </c>
      <c r="EV44" s="108">
        <v>140769.1</v>
      </c>
      <c r="EW44" s="108">
        <v>160753.1</v>
      </c>
      <c r="EX44" s="108">
        <v>167517.79999999999</v>
      </c>
      <c r="EY44" s="108">
        <v>174678.3</v>
      </c>
      <c r="EZ44" s="108">
        <v>182930.9</v>
      </c>
      <c r="FA44" s="108">
        <v>194163</v>
      </c>
      <c r="FB44" s="108">
        <v>48868.800000000003</v>
      </c>
      <c r="FC44" s="108">
        <v>44902.1</v>
      </c>
      <c r="FD44" s="108">
        <v>81770.8</v>
      </c>
      <c r="FE44" s="108">
        <v>18621.3</v>
      </c>
      <c r="FF44" s="108">
        <v>11261.7</v>
      </c>
      <c r="FG44" s="108">
        <v>25306.3</v>
      </c>
      <c r="FH44" s="108">
        <v>48868.800000000003</v>
      </c>
      <c r="FI44" s="108">
        <v>63096.3</v>
      </c>
      <c r="FJ44" s="108">
        <v>76999.899999999994</v>
      </c>
      <c r="FK44" s="108">
        <v>93770.9</v>
      </c>
      <c r="FL44" s="108">
        <v>108642.7</v>
      </c>
      <c r="FM44" s="108">
        <v>153833.70000000001</v>
      </c>
      <c r="FN44" s="108">
        <v>175541.7</v>
      </c>
      <c r="FO44" s="108">
        <v>182526.4</v>
      </c>
      <c r="FP44" s="108">
        <v>188377.7</v>
      </c>
      <c r="FQ44" s="108">
        <v>194163</v>
      </c>
      <c r="FR44" s="108">
        <v>204815.7</v>
      </c>
      <c r="FS44" s="108">
        <v>50723.3</v>
      </c>
      <c r="FT44" s="108">
        <v>46689.2</v>
      </c>
      <c r="FU44" s="108">
        <v>87711.6</v>
      </c>
      <c r="FV44" s="108">
        <v>19691.599999999999</v>
      </c>
      <c r="FW44" s="108">
        <v>12702.2</v>
      </c>
      <c r="FX44" s="108">
        <v>26770.6</v>
      </c>
      <c r="FY44" s="108">
        <v>50723.3</v>
      </c>
      <c r="FZ44" s="108">
        <v>67153.3</v>
      </c>
      <c r="GA44" s="108">
        <v>80773.399999999994</v>
      </c>
      <c r="GB44" s="108">
        <v>97412.5</v>
      </c>
      <c r="GC44" s="108">
        <v>113485.4</v>
      </c>
      <c r="GD44" s="108">
        <v>164290</v>
      </c>
      <c r="GE44" s="108">
        <v>185124.1</v>
      </c>
      <c r="GF44" s="108">
        <v>192818.9</v>
      </c>
      <c r="GG44" s="108">
        <v>198507.2</v>
      </c>
      <c r="GH44" s="108">
        <v>204815.7</v>
      </c>
      <c r="GJ44" s="85">
        <v>40582</v>
      </c>
      <c r="GK44" s="85">
        <v>28714.1</v>
      </c>
      <c r="GL44" s="85">
        <v>97433</v>
      </c>
      <c r="GN44" s="85">
        <v>11876</v>
      </c>
      <c r="GO44" s="85">
        <v>26837.5</v>
      </c>
      <c r="GP44" s="85">
        <v>40582</v>
      </c>
      <c r="GQ44" s="85">
        <v>43075.8</v>
      </c>
      <c r="GR44" s="85">
        <v>50165.7</v>
      </c>
      <c r="GS44" s="85">
        <v>69296.100000000006</v>
      </c>
      <c r="GT44" s="85">
        <v>80502.100000000006</v>
      </c>
      <c r="GU44" s="85">
        <v>134746.1</v>
      </c>
      <c r="GV44" s="85">
        <v>166729.1</v>
      </c>
      <c r="GW44" s="85">
        <v>174939.6</v>
      </c>
      <c r="GX44" s="85">
        <v>184162.9</v>
      </c>
    </row>
    <row r="45" spans="1:206" s="85" customFormat="1" ht="24" x14ac:dyDescent="0.2">
      <c r="A45" s="99">
        <v>11321200</v>
      </c>
      <c r="B45" s="28" t="s">
        <v>535</v>
      </c>
      <c r="C45" s="76"/>
      <c r="D45" s="108">
        <v>264720.40000000002</v>
      </c>
      <c r="E45" s="108">
        <v>39715.800000000003</v>
      </c>
      <c r="F45" s="108">
        <v>41636.300000000003</v>
      </c>
      <c r="G45" s="108">
        <v>64648.9</v>
      </c>
      <c r="H45" s="108">
        <v>118719.4</v>
      </c>
      <c r="I45" s="108">
        <v>12621.5</v>
      </c>
      <c r="J45" s="108">
        <v>27429.5</v>
      </c>
      <c r="K45" s="108">
        <v>39715.800000000003</v>
      </c>
      <c r="L45" s="108">
        <v>56044.2</v>
      </c>
      <c r="M45" s="108">
        <v>66480.7</v>
      </c>
      <c r="N45" s="108">
        <v>81352.100000000006</v>
      </c>
      <c r="O45" s="108">
        <v>95660.3</v>
      </c>
      <c r="P45" s="108">
        <v>116706.1</v>
      </c>
      <c r="Q45" s="108">
        <v>146001</v>
      </c>
      <c r="R45" s="108">
        <v>175021.9</v>
      </c>
      <c r="S45" s="108">
        <v>217930.7</v>
      </c>
      <c r="T45" s="108">
        <v>264720.40000000002</v>
      </c>
      <c r="U45" s="108">
        <v>251466.3</v>
      </c>
      <c r="V45" s="108">
        <v>44329.9</v>
      </c>
      <c r="W45" s="108">
        <v>34556.5</v>
      </c>
      <c r="X45" s="108">
        <v>66571.399999999994</v>
      </c>
      <c r="Y45" s="108">
        <v>106008.5</v>
      </c>
      <c r="Z45" s="108">
        <v>13365.2</v>
      </c>
      <c r="AA45" s="108">
        <v>26206.7</v>
      </c>
      <c r="AB45" s="108">
        <v>44329.9</v>
      </c>
      <c r="AC45" s="108">
        <v>57505.5</v>
      </c>
      <c r="AD45" s="108">
        <v>68551.600000000006</v>
      </c>
      <c r="AE45" s="108">
        <v>78886.399999999994</v>
      </c>
      <c r="AF45" s="108">
        <v>93718</v>
      </c>
      <c r="AG45" s="108">
        <v>113038.9</v>
      </c>
      <c r="AH45" s="108">
        <v>145457.79999999999</v>
      </c>
      <c r="AI45" s="108">
        <v>175724.6</v>
      </c>
      <c r="AJ45" s="108">
        <v>217939.1</v>
      </c>
      <c r="AK45" s="108">
        <v>251466.3</v>
      </c>
      <c r="AL45" s="108">
        <v>259307.9</v>
      </c>
      <c r="AM45" s="108">
        <v>41019.1</v>
      </c>
      <c r="AN45" s="108">
        <v>48702.400000000001</v>
      </c>
      <c r="AO45" s="108">
        <v>71204.399999999994</v>
      </c>
      <c r="AP45" s="108">
        <v>98382</v>
      </c>
      <c r="AQ45" s="108">
        <v>10336.200000000001</v>
      </c>
      <c r="AR45" s="108">
        <v>25079.9</v>
      </c>
      <c r="AS45" s="108">
        <v>41019.1</v>
      </c>
      <c r="AT45" s="108">
        <v>57794.7</v>
      </c>
      <c r="AU45" s="108">
        <v>70949.399999999994</v>
      </c>
      <c r="AV45" s="108">
        <v>89721.5</v>
      </c>
      <c r="AW45" s="108">
        <v>105737.9</v>
      </c>
      <c r="AX45" s="108">
        <v>129887.5</v>
      </c>
      <c r="AY45" s="108">
        <v>160925.9</v>
      </c>
      <c r="AZ45" s="108">
        <v>187836.4</v>
      </c>
      <c r="BA45" s="108">
        <v>224889.3</v>
      </c>
      <c r="BB45" s="108">
        <v>259307.9</v>
      </c>
      <c r="BC45" s="108">
        <v>258203</v>
      </c>
      <c r="BD45" s="108">
        <v>43922.9</v>
      </c>
      <c r="BE45" s="108">
        <v>50727.7</v>
      </c>
      <c r="BF45" s="108">
        <v>68381</v>
      </c>
      <c r="BG45" s="108">
        <v>95171.4</v>
      </c>
      <c r="BH45" s="108">
        <v>11329.5</v>
      </c>
      <c r="BI45" s="108">
        <v>26176.9</v>
      </c>
      <c r="BJ45" s="108">
        <v>43922.9</v>
      </c>
      <c r="BK45" s="108">
        <v>62100.3</v>
      </c>
      <c r="BL45" s="108">
        <v>75988.600000000006</v>
      </c>
      <c r="BM45" s="108">
        <v>94650.6</v>
      </c>
      <c r="BN45" s="108">
        <v>110089.60000000001</v>
      </c>
      <c r="BO45" s="108">
        <v>131773</v>
      </c>
      <c r="BP45" s="108">
        <v>163031.6</v>
      </c>
      <c r="BQ45" s="108">
        <v>192920</v>
      </c>
      <c r="BR45" s="108">
        <v>225287.5</v>
      </c>
      <c r="BS45" s="108">
        <v>258203</v>
      </c>
      <c r="BT45" s="108">
        <v>274153.40000000002</v>
      </c>
      <c r="BU45" s="108">
        <v>44214.8</v>
      </c>
      <c r="BV45" s="128">
        <v>55387.6</v>
      </c>
      <c r="BW45" s="128">
        <v>71217.7</v>
      </c>
      <c r="BX45" s="128">
        <v>103333.3</v>
      </c>
      <c r="BY45" s="108">
        <v>12013.4</v>
      </c>
      <c r="BZ45" s="108">
        <v>26414.7</v>
      </c>
      <c r="CA45" s="108">
        <v>44214.8</v>
      </c>
      <c r="CB45" s="108">
        <v>65377.599999999999</v>
      </c>
      <c r="CC45" s="108">
        <v>82548</v>
      </c>
      <c r="CD45" s="108">
        <v>99602.4</v>
      </c>
      <c r="CE45" s="108">
        <v>116864.3</v>
      </c>
      <c r="CF45" s="108">
        <v>140977.9</v>
      </c>
      <c r="CG45" s="108">
        <v>170820.1</v>
      </c>
      <c r="CH45" s="108">
        <v>201754.1</v>
      </c>
      <c r="CI45" s="108">
        <v>240384.2</v>
      </c>
      <c r="CJ45" s="108">
        <v>274153.40000000002</v>
      </c>
      <c r="CK45" s="108">
        <v>284077.7</v>
      </c>
      <c r="CL45" s="108">
        <v>51214.1</v>
      </c>
      <c r="CM45" s="128">
        <v>63081.2</v>
      </c>
      <c r="CN45" s="128">
        <v>76770.399999999994</v>
      </c>
      <c r="CO45" s="128">
        <v>93012</v>
      </c>
      <c r="CP45" s="108">
        <v>14503.4</v>
      </c>
      <c r="CQ45" s="108">
        <v>29810.7</v>
      </c>
      <c r="CR45" s="108">
        <v>51214.1</v>
      </c>
      <c r="CS45" s="108">
        <v>73879.199999999997</v>
      </c>
      <c r="CT45" s="108">
        <v>91379.4</v>
      </c>
      <c r="CU45" s="108">
        <v>114295.3</v>
      </c>
      <c r="CV45" s="108">
        <v>132672.4</v>
      </c>
      <c r="CW45" s="108">
        <v>159763.20000000001</v>
      </c>
      <c r="CX45" s="108">
        <v>191065.7</v>
      </c>
      <c r="CY45" s="108">
        <v>214531.20000000001</v>
      </c>
      <c r="CZ45" s="108">
        <v>250562.8</v>
      </c>
      <c r="DA45" s="108">
        <v>284077.7</v>
      </c>
      <c r="DB45" s="108">
        <v>279706.3</v>
      </c>
      <c r="DC45" s="108">
        <v>52264.4</v>
      </c>
      <c r="DD45" s="108">
        <v>61050.7</v>
      </c>
      <c r="DE45" s="108">
        <v>71311.399999999994</v>
      </c>
      <c r="DF45" s="108">
        <v>95079.8</v>
      </c>
      <c r="DG45" s="108">
        <v>12692.9</v>
      </c>
      <c r="DH45" s="108">
        <v>30700</v>
      </c>
      <c r="DI45" s="108">
        <v>52264.4</v>
      </c>
      <c r="DJ45" s="108">
        <v>75039.600000000006</v>
      </c>
      <c r="DK45" s="108">
        <v>90661.2</v>
      </c>
      <c r="DL45" s="108">
        <v>113315.1</v>
      </c>
      <c r="DM45" s="108">
        <v>131619.4</v>
      </c>
      <c r="DN45" s="108">
        <v>156293.79999999999</v>
      </c>
      <c r="DO45" s="108">
        <v>184626.5</v>
      </c>
      <c r="DP45" s="108">
        <v>209946.6</v>
      </c>
      <c r="DQ45" s="108">
        <v>247254.5</v>
      </c>
      <c r="DR45" s="108">
        <v>279706.3</v>
      </c>
      <c r="DS45" s="108">
        <v>283073.8</v>
      </c>
      <c r="DT45" s="108">
        <v>51676.2</v>
      </c>
      <c r="DU45" s="108">
        <v>58679.9</v>
      </c>
      <c r="DV45" s="108">
        <v>76399.7</v>
      </c>
      <c r="DW45" s="108">
        <v>96318</v>
      </c>
      <c r="DX45" s="108">
        <v>12757.2</v>
      </c>
      <c r="DY45" s="108">
        <v>28423.3</v>
      </c>
      <c r="DZ45" s="108">
        <v>51676.2</v>
      </c>
      <c r="EA45" s="108">
        <v>73443.3</v>
      </c>
      <c r="EB45" s="108">
        <v>87791.1</v>
      </c>
      <c r="EC45" s="108">
        <v>110356.1</v>
      </c>
      <c r="ED45" s="108">
        <v>125069.6</v>
      </c>
      <c r="EE45" s="108">
        <v>153759.20000000001</v>
      </c>
      <c r="EF45" s="108">
        <v>186755.8</v>
      </c>
      <c r="EG45" s="108">
        <v>210492.5</v>
      </c>
      <c r="EH45" s="108">
        <v>248233.4</v>
      </c>
      <c r="EI45" s="108">
        <v>283073.8</v>
      </c>
      <c r="EJ45" s="108">
        <v>310795.2</v>
      </c>
      <c r="EK45" s="108">
        <v>64735</v>
      </c>
      <c r="EL45" s="108">
        <v>66119.199999999997</v>
      </c>
      <c r="EM45" s="108">
        <v>84194.6</v>
      </c>
      <c r="EN45" s="108">
        <v>95746.4</v>
      </c>
      <c r="EO45" s="108">
        <v>14062.2</v>
      </c>
      <c r="EP45" s="108">
        <v>32973.4</v>
      </c>
      <c r="EQ45" s="108">
        <v>64735</v>
      </c>
      <c r="ER45" s="108">
        <v>89688.7</v>
      </c>
      <c r="ES45" s="108">
        <v>107522.5</v>
      </c>
      <c r="ET45" s="108">
        <v>130854.2</v>
      </c>
      <c r="EU45" s="108">
        <v>147354.6</v>
      </c>
      <c r="EV45" s="108">
        <v>183271.2</v>
      </c>
      <c r="EW45" s="108">
        <v>215048.8</v>
      </c>
      <c r="EX45" s="108">
        <v>242583.6</v>
      </c>
      <c r="EY45" s="108">
        <v>275518.8</v>
      </c>
      <c r="EZ45" s="108">
        <v>310795.2</v>
      </c>
      <c r="FA45" s="108">
        <v>318762</v>
      </c>
      <c r="FB45" s="108">
        <v>75395.5</v>
      </c>
      <c r="FC45" s="108">
        <v>69214.399999999994</v>
      </c>
      <c r="FD45" s="108">
        <v>82996.100000000006</v>
      </c>
      <c r="FE45" s="108">
        <v>91156</v>
      </c>
      <c r="FF45" s="108">
        <v>19135.099999999999</v>
      </c>
      <c r="FG45" s="108">
        <v>42359.199999999997</v>
      </c>
      <c r="FH45" s="108">
        <v>75395.5</v>
      </c>
      <c r="FI45" s="108">
        <v>102130.6</v>
      </c>
      <c r="FJ45" s="108">
        <v>121840.4</v>
      </c>
      <c r="FK45" s="108">
        <v>144609.9</v>
      </c>
      <c r="FL45" s="108">
        <v>163289.1</v>
      </c>
      <c r="FM45" s="108">
        <v>196657.3</v>
      </c>
      <c r="FN45" s="108">
        <v>227606</v>
      </c>
      <c r="FO45" s="108">
        <v>250279.2</v>
      </c>
      <c r="FP45" s="108">
        <v>285313.2</v>
      </c>
      <c r="FQ45" s="108">
        <v>318762</v>
      </c>
      <c r="FR45" s="108">
        <v>325777.8</v>
      </c>
      <c r="FS45" s="108">
        <v>77649.8</v>
      </c>
      <c r="FT45" s="108">
        <v>72589.8</v>
      </c>
      <c r="FU45" s="108">
        <v>89292.7</v>
      </c>
      <c r="FV45" s="108">
        <v>86245.5</v>
      </c>
      <c r="FW45" s="108">
        <v>19961.599999999999</v>
      </c>
      <c r="FX45" s="108">
        <v>43542.5</v>
      </c>
      <c r="FY45" s="108">
        <v>77649.8</v>
      </c>
      <c r="FZ45" s="108">
        <v>105429.7</v>
      </c>
      <c r="GA45" s="108">
        <v>126571.1</v>
      </c>
      <c r="GB45" s="108">
        <v>150239.6</v>
      </c>
      <c r="GC45" s="108">
        <v>170136.2</v>
      </c>
      <c r="GD45" s="108">
        <v>211151.7</v>
      </c>
      <c r="GE45" s="108">
        <v>239532.3</v>
      </c>
      <c r="GF45" s="108">
        <v>265151.90000000002</v>
      </c>
      <c r="GG45" s="108">
        <v>295540.90000000002</v>
      </c>
      <c r="GH45" s="108">
        <v>325777.8</v>
      </c>
      <c r="GJ45" s="85">
        <v>69811.7</v>
      </c>
      <c r="GK45" s="85">
        <v>52485.7</v>
      </c>
      <c r="GL45" s="85">
        <v>107644.5</v>
      </c>
      <c r="GN45" s="85">
        <v>19341.7</v>
      </c>
      <c r="GO45" s="85">
        <v>45101</v>
      </c>
      <c r="GP45" s="85">
        <v>69811.7</v>
      </c>
      <c r="GQ45" s="85">
        <v>79684.3</v>
      </c>
      <c r="GR45" s="85">
        <v>94383.4</v>
      </c>
      <c r="GS45" s="85">
        <v>122297.4</v>
      </c>
      <c r="GT45" s="85">
        <v>141160.79999999999</v>
      </c>
      <c r="GU45" s="85">
        <v>190005.2</v>
      </c>
      <c r="GV45" s="85">
        <v>229941.9</v>
      </c>
      <c r="GW45" s="85">
        <v>254245.5</v>
      </c>
      <c r="GX45" s="85">
        <v>284874.09999999998</v>
      </c>
    </row>
    <row r="46" spans="1:206" s="85" customFormat="1" ht="36" x14ac:dyDescent="0.2">
      <c r="A46" s="99">
        <v>11321300</v>
      </c>
      <c r="B46" s="28" t="s">
        <v>745</v>
      </c>
      <c r="C46" s="76"/>
      <c r="D46" s="108">
        <v>529004.19999999995</v>
      </c>
      <c r="E46" s="108">
        <v>113565.8</v>
      </c>
      <c r="F46" s="108">
        <v>97192.5</v>
      </c>
      <c r="G46" s="108">
        <v>205743.1</v>
      </c>
      <c r="H46" s="108">
        <v>112502.8</v>
      </c>
      <c r="I46" s="108">
        <v>48025.1</v>
      </c>
      <c r="J46" s="108">
        <v>87455.8</v>
      </c>
      <c r="K46" s="108">
        <v>113565.8</v>
      </c>
      <c r="L46" s="108">
        <v>166667.29999999999</v>
      </c>
      <c r="M46" s="108">
        <v>185784.3</v>
      </c>
      <c r="N46" s="108">
        <v>210758.3</v>
      </c>
      <c r="O46" s="108">
        <v>268330.3</v>
      </c>
      <c r="P46" s="108">
        <v>298548.59999999998</v>
      </c>
      <c r="Q46" s="108">
        <v>416501.4</v>
      </c>
      <c r="R46" s="108">
        <v>472322.9</v>
      </c>
      <c r="S46" s="108">
        <v>497286.8</v>
      </c>
      <c r="T46" s="108">
        <v>529004.19999999995</v>
      </c>
      <c r="U46" s="108">
        <v>416448.3</v>
      </c>
      <c r="V46" s="108">
        <v>127416.2</v>
      </c>
      <c r="W46" s="108">
        <v>79330.3</v>
      </c>
      <c r="X46" s="108">
        <v>97395.4</v>
      </c>
      <c r="Y46" s="108">
        <v>112306.4</v>
      </c>
      <c r="Z46" s="108">
        <v>66838.7</v>
      </c>
      <c r="AA46" s="108">
        <v>103620.9</v>
      </c>
      <c r="AB46" s="108">
        <v>127416.2</v>
      </c>
      <c r="AC46" s="108">
        <v>167886.7</v>
      </c>
      <c r="AD46" s="108">
        <v>187449.5</v>
      </c>
      <c r="AE46" s="108">
        <v>206746.5</v>
      </c>
      <c r="AF46" s="108">
        <v>253883.6</v>
      </c>
      <c r="AG46" s="108">
        <v>288789.40000000002</v>
      </c>
      <c r="AH46" s="108">
        <v>304141.90000000002</v>
      </c>
      <c r="AI46" s="108">
        <v>346399.7</v>
      </c>
      <c r="AJ46" s="108">
        <v>379269.2</v>
      </c>
      <c r="AK46" s="108">
        <v>416448.3</v>
      </c>
      <c r="AL46" s="108">
        <v>371407.6</v>
      </c>
      <c r="AM46" s="108">
        <v>118772.1</v>
      </c>
      <c r="AN46" s="108">
        <v>114564.8</v>
      </c>
      <c r="AO46" s="108">
        <v>80232.800000000003</v>
      </c>
      <c r="AP46" s="108">
        <v>57837.9</v>
      </c>
      <c r="AQ46" s="108">
        <v>51286.9</v>
      </c>
      <c r="AR46" s="108">
        <v>86280.4</v>
      </c>
      <c r="AS46" s="108">
        <v>118772.1</v>
      </c>
      <c r="AT46" s="108">
        <v>171359.5</v>
      </c>
      <c r="AU46" s="108">
        <v>208891.4</v>
      </c>
      <c r="AV46" s="108">
        <v>233336.9</v>
      </c>
      <c r="AW46" s="108">
        <v>281004.59999999998</v>
      </c>
      <c r="AX46" s="108">
        <v>297555.20000000001</v>
      </c>
      <c r="AY46" s="108">
        <v>313569.7</v>
      </c>
      <c r="AZ46" s="108">
        <v>354046.8</v>
      </c>
      <c r="BA46" s="108">
        <v>356272</v>
      </c>
      <c r="BB46" s="108">
        <v>371407.6</v>
      </c>
      <c r="BC46" s="108">
        <v>363983.7</v>
      </c>
      <c r="BD46" s="108">
        <v>103117.1</v>
      </c>
      <c r="BE46" s="108">
        <v>88252.3</v>
      </c>
      <c r="BF46" s="108">
        <v>91476.2</v>
      </c>
      <c r="BG46" s="108">
        <v>81138.100000000006</v>
      </c>
      <c r="BH46" s="108">
        <v>58162.9</v>
      </c>
      <c r="BI46" s="108">
        <v>81459.899999999994</v>
      </c>
      <c r="BJ46" s="108">
        <v>103117.1</v>
      </c>
      <c r="BK46" s="108">
        <v>151454.39999999999</v>
      </c>
      <c r="BL46" s="108">
        <v>170665.3</v>
      </c>
      <c r="BM46" s="108">
        <v>191369.4</v>
      </c>
      <c r="BN46" s="108">
        <v>242072.1</v>
      </c>
      <c r="BO46" s="108">
        <v>263950.8</v>
      </c>
      <c r="BP46" s="108">
        <v>282845.59999999998</v>
      </c>
      <c r="BQ46" s="108">
        <v>328231</v>
      </c>
      <c r="BR46" s="108">
        <v>343044.5</v>
      </c>
      <c r="BS46" s="108">
        <v>363983.7</v>
      </c>
      <c r="BT46" s="108">
        <v>466837.6</v>
      </c>
      <c r="BU46" s="108">
        <v>125968</v>
      </c>
      <c r="BV46" s="128">
        <v>117036</v>
      </c>
      <c r="BW46" s="128">
        <v>104819.7</v>
      </c>
      <c r="BX46" s="128">
        <v>119013.9</v>
      </c>
      <c r="BY46" s="108">
        <v>75576.100000000006</v>
      </c>
      <c r="BZ46" s="108">
        <v>101633.1</v>
      </c>
      <c r="CA46" s="108">
        <v>125968</v>
      </c>
      <c r="CB46" s="108">
        <v>188983.9</v>
      </c>
      <c r="CC46" s="108">
        <v>212915.5</v>
      </c>
      <c r="CD46" s="108">
        <v>243004</v>
      </c>
      <c r="CE46" s="108">
        <v>308620.2</v>
      </c>
      <c r="CF46" s="108">
        <v>327930.59999999998</v>
      </c>
      <c r="CG46" s="108">
        <v>347823.7</v>
      </c>
      <c r="CH46" s="108">
        <v>399508.5</v>
      </c>
      <c r="CI46" s="108">
        <v>417451.9</v>
      </c>
      <c r="CJ46" s="108">
        <v>466837.6</v>
      </c>
      <c r="CK46" s="108">
        <v>479134.6</v>
      </c>
      <c r="CL46" s="108">
        <v>144910.29999999999</v>
      </c>
      <c r="CM46" s="128">
        <v>123500.1</v>
      </c>
      <c r="CN46" s="128">
        <v>104587</v>
      </c>
      <c r="CO46" s="128">
        <v>106137.2</v>
      </c>
      <c r="CP46" s="108">
        <v>86987.3</v>
      </c>
      <c r="CQ46" s="108">
        <v>119148.5</v>
      </c>
      <c r="CR46" s="108">
        <v>144910.29999999999</v>
      </c>
      <c r="CS46" s="108">
        <v>215895.4</v>
      </c>
      <c r="CT46" s="108">
        <v>241860.6</v>
      </c>
      <c r="CU46" s="108">
        <v>268410.40000000002</v>
      </c>
      <c r="CV46" s="108">
        <v>332174.90000000002</v>
      </c>
      <c r="CW46" s="108">
        <v>353248.6</v>
      </c>
      <c r="CX46" s="108">
        <v>372997.4</v>
      </c>
      <c r="CY46" s="108">
        <v>437019.9</v>
      </c>
      <c r="CZ46" s="108">
        <v>456717</v>
      </c>
      <c r="DA46" s="108">
        <v>479134.6</v>
      </c>
      <c r="DB46" s="108">
        <v>508723.7</v>
      </c>
      <c r="DC46" s="108">
        <v>165931.29999999999</v>
      </c>
      <c r="DD46" s="108">
        <v>123904.3</v>
      </c>
      <c r="DE46" s="108">
        <v>108369.3</v>
      </c>
      <c r="DF46" s="108">
        <v>110518.8</v>
      </c>
      <c r="DG46" s="108">
        <v>101706.8</v>
      </c>
      <c r="DH46" s="108">
        <v>134412.20000000001</v>
      </c>
      <c r="DI46" s="108">
        <v>165931.29999999999</v>
      </c>
      <c r="DJ46" s="108">
        <v>244690</v>
      </c>
      <c r="DK46" s="108">
        <v>268007.90000000002</v>
      </c>
      <c r="DL46" s="108">
        <v>289835.59999999998</v>
      </c>
      <c r="DM46" s="108">
        <v>361071.4</v>
      </c>
      <c r="DN46" s="108">
        <v>381620.4</v>
      </c>
      <c r="DO46" s="108">
        <v>398204.9</v>
      </c>
      <c r="DP46" s="108">
        <v>467723.6</v>
      </c>
      <c r="DQ46" s="108">
        <v>481989.7</v>
      </c>
      <c r="DR46" s="108">
        <v>508723.7</v>
      </c>
      <c r="DS46" s="108">
        <v>532431.69999999995</v>
      </c>
      <c r="DT46" s="108">
        <v>166678.5</v>
      </c>
      <c r="DU46" s="108">
        <v>133946.1</v>
      </c>
      <c r="DV46" s="108">
        <v>111337.1</v>
      </c>
      <c r="DW46" s="108">
        <v>120470</v>
      </c>
      <c r="DX46" s="108">
        <v>99561.7</v>
      </c>
      <c r="DY46" s="108">
        <v>133436.1</v>
      </c>
      <c r="DZ46" s="108">
        <v>166678.5</v>
      </c>
      <c r="EA46" s="108">
        <v>243737.3</v>
      </c>
      <c r="EB46" s="108">
        <v>265354.09999999998</v>
      </c>
      <c r="EC46" s="108">
        <v>300624.59999999998</v>
      </c>
      <c r="ED46" s="108">
        <v>370687.1</v>
      </c>
      <c r="EE46" s="108">
        <v>392793.5</v>
      </c>
      <c r="EF46" s="108">
        <v>411961.7</v>
      </c>
      <c r="EG46" s="108">
        <v>475855.8</v>
      </c>
      <c r="EH46" s="108">
        <v>494154</v>
      </c>
      <c r="EI46" s="108">
        <v>532431.69999999995</v>
      </c>
      <c r="EJ46" s="108">
        <v>558456.4</v>
      </c>
      <c r="EK46" s="108">
        <v>198848.3</v>
      </c>
      <c r="EL46" s="108">
        <v>126037.4</v>
      </c>
      <c r="EM46" s="108">
        <v>119758.1</v>
      </c>
      <c r="EN46" s="108">
        <v>113812.6</v>
      </c>
      <c r="EO46" s="108">
        <v>117516.2</v>
      </c>
      <c r="EP46" s="108">
        <v>157214.39999999999</v>
      </c>
      <c r="EQ46" s="108">
        <v>198848.3</v>
      </c>
      <c r="ER46" s="108">
        <v>275240</v>
      </c>
      <c r="ES46" s="108">
        <v>299526.59999999998</v>
      </c>
      <c r="ET46" s="108">
        <v>324885.7</v>
      </c>
      <c r="EU46" s="108">
        <v>393723.8</v>
      </c>
      <c r="EV46" s="108">
        <v>419367.4</v>
      </c>
      <c r="EW46" s="108">
        <v>444643.8</v>
      </c>
      <c r="EX46" s="108">
        <v>512203.6</v>
      </c>
      <c r="EY46" s="108">
        <v>529543.1</v>
      </c>
      <c r="EZ46" s="108">
        <v>558456.4</v>
      </c>
      <c r="FA46" s="108">
        <v>615165.30000000005</v>
      </c>
      <c r="FB46" s="108">
        <v>199666.2</v>
      </c>
      <c r="FC46" s="108">
        <v>144750.29999999999</v>
      </c>
      <c r="FD46" s="108">
        <v>131666.20000000001</v>
      </c>
      <c r="FE46" s="108">
        <v>139082.6</v>
      </c>
      <c r="FF46" s="108">
        <v>126024.5</v>
      </c>
      <c r="FG46" s="108">
        <v>161500.1</v>
      </c>
      <c r="FH46" s="108">
        <v>199666.2</v>
      </c>
      <c r="FI46" s="108">
        <v>283137.2</v>
      </c>
      <c r="FJ46" s="108">
        <v>309492.09999999998</v>
      </c>
      <c r="FK46" s="108">
        <v>344416.5</v>
      </c>
      <c r="FL46" s="108">
        <v>418755</v>
      </c>
      <c r="FM46" s="108">
        <v>445554.7</v>
      </c>
      <c r="FN46" s="108">
        <v>476082.7</v>
      </c>
      <c r="FO46" s="108">
        <v>543702.19999999995</v>
      </c>
      <c r="FP46" s="108">
        <v>577444.5</v>
      </c>
      <c r="FQ46" s="108">
        <v>615165.30000000005</v>
      </c>
      <c r="FR46" s="108">
        <v>698094.9</v>
      </c>
      <c r="FS46" s="108">
        <v>211390</v>
      </c>
      <c r="FT46" s="108">
        <v>142097.4</v>
      </c>
      <c r="FU46" s="108">
        <v>174514.5</v>
      </c>
      <c r="FV46" s="108">
        <v>170093</v>
      </c>
      <c r="FW46" s="108">
        <v>135376.79999999999</v>
      </c>
      <c r="FX46" s="108">
        <v>174280</v>
      </c>
      <c r="FY46" s="108">
        <v>211390</v>
      </c>
      <c r="FZ46" s="108">
        <v>293856.5</v>
      </c>
      <c r="GA46" s="108">
        <v>321193.40000000002</v>
      </c>
      <c r="GB46" s="108">
        <v>353487.4</v>
      </c>
      <c r="GC46" s="108">
        <v>465409.9</v>
      </c>
      <c r="GD46" s="108">
        <v>498150</v>
      </c>
      <c r="GE46" s="108">
        <v>528001.9</v>
      </c>
      <c r="GF46" s="108">
        <v>599896</v>
      </c>
      <c r="GG46" s="108">
        <v>620218.69999999995</v>
      </c>
      <c r="GH46" s="108">
        <v>698094.9</v>
      </c>
      <c r="GJ46" s="85">
        <v>205881.7</v>
      </c>
      <c r="GK46" s="85">
        <v>91344.9</v>
      </c>
      <c r="GL46" s="85">
        <v>154655.4</v>
      </c>
      <c r="GN46" s="85">
        <v>131647.70000000001</v>
      </c>
      <c r="GO46" s="85">
        <v>177639.5</v>
      </c>
      <c r="GP46" s="85">
        <v>205881.7</v>
      </c>
      <c r="GQ46" s="85">
        <v>241295.3</v>
      </c>
      <c r="GR46" s="85">
        <v>260108</v>
      </c>
      <c r="GS46" s="85">
        <v>297226.59999999998</v>
      </c>
      <c r="GT46" s="85">
        <v>364545.2</v>
      </c>
      <c r="GU46" s="85">
        <v>416995.6</v>
      </c>
      <c r="GV46" s="85">
        <v>451882</v>
      </c>
      <c r="GW46" s="85">
        <v>521438.1</v>
      </c>
      <c r="GX46" s="85">
        <v>552675.80000000005</v>
      </c>
    </row>
    <row r="47" spans="1:206" s="85" customFormat="1" ht="12" x14ac:dyDescent="0.2">
      <c r="A47" s="99">
        <v>114</v>
      </c>
      <c r="B47" s="28" t="s">
        <v>541</v>
      </c>
      <c r="C47" s="76"/>
      <c r="D47" s="108">
        <v>20154100.300000001</v>
      </c>
      <c r="E47" s="108">
        <v>4183445.2</v>
      </c>
      <c r="F47" s="108">
        <v>4924380.9000000004</v>
      </c>
      <c r="G47" s="108">
        <v>5578325.5999999996</v>
      </c>
      <c r="H47" s="108">
        <v>5467948.5999999996</v>
      </c>
      <c r="I47" s="108">
        <v>1482145.1</v>
      </c>
      <c r="J47" s="108">
        <v>2808411.3</v>
      </c>
      <c r="K47" s="108">
        <v>4183445.2</v>
      </c>
      <c r="L47" s="108">
        <v>5934348.2999999998</v>
      </c>
      <c r="M47" s="108">
        <v>7440011</v>
      </c>
      <c r="N47" s="108">
        <v>9107826.0999999996</v>
      </c>
      <c r="O47" s="108">
        <v>10870136.6</v>
      </c>
      <c r="P47" s="108">
        <v>12671697.800000001</v>
      </c>
      <c r="Q47" s="108">
        <v>14686151.699999999</v>
      </c>
      <c r="R47" s="108">
        <v>16426076</v>
      </c>
      <c r="S47" s="108">
        <v>18275016.300000001</v>
      </c>
      <c r="T47" s="108">
        <v>20154100.300000001</v>
      </c>
      <c r="U47" s="108">
        <v>20238461.600000001</v>
      </c>
      <c r="V47" s="108">
        <v>4669629.7</v>
      </c>
      <c r="W47" s="108">
        <v>4365083.5999999996</v>
      </c>
      <c r="X47" s="108">
        <v>5182221.4000000004</v>
      </c>
      <c r="Y47" s="108">
        <v>6021526.9000000004</v>
      </c>
      <c r="Z47" s="108">
        <v>1666771.8</v>
      </c>
      <c r="AA47" s="108">
        <v>3037594.9</v>
      </c>
      <c r="AB47" s="108">
        <v>4669629.7</v>
      </c>
      <c r="AC47" s="108">
        <v>6069866.5999999996</v>
      </c>
      <c r="AD47" s="108">
        <v>7641048.0999999996</v>
      </c>
      <c r="AE47" s="108">
        <v>9034713.3000000007</v>
      </c>
      <c r="AF47" s="108">
        <v>10765053.6</v>
      </c>
      <c r="AG47" s="108">
        <v>12386017.199999999</v>
      </c>
      <c r="AH47" s="108">
        <v>14216934.699999999</v>
      </c>
      <c r="AI47" s="108">
        <v>16151542.800000001</v>
      </c>
      <c r="AJ47" s="108">
        <v>18174636.699999999</v>
      </c>
      <c r="AK47" s="108">
        <v>20238461.600000001</v>
      </c>
      <c r="AL47" s="108">
        <v>27063766.800000001</v>
      </c>
      <c r="AM47" s="108">
        <v>5182810.5</v>
      </c>
      <c r="AN47" s="108">
        <v>6478446.7999999998</v>
      </c>
      <c r="AO47" s="108">
        <v>7505238.7000000002</v>
      </c>
      <c r="AP47" s="108">
        <v>7897270.7999999998</v>
      </c>
      <c r="AQ47" s="108">
        <v>1523277.8</v>
      </c>
      <c r="AR47" s="108">
        <v>3285710.2</v>
      </c>
      <c r="AS47" s="108">
        <v>5182810.5</v>
      </c>
      <c r="AT47" s="108">
        <v>7249202.4000000004</v>
      </c>
      <c r="AU47" s="108">
        <v>9401600.8000000007</v>
      </c>
      <c r="AV47" s="108">
        <v>11661257.300000001</v>
      </c>
      <c r="AW47" s="108">
        <v>13987251.5</v>
      </c>
      <c r="AX47" s="108">
        <v>16435942.1</v>
      </c>
      <c r="AY47" s="108">
        <v>19166496</v>
      </c>
      <c r="AZ47" s="108">
        <v>21653458.199999999</v>
      </c>
      <c r="BA47" s="108">
        <v>24313180.100000001</v>
      </c>
      <c r="BB47" s="108">
        <v>27063766.800000001</v>
      </c>
      <c r="BC47" s="108">
        <v>34221486.100000001</v>
      </c>
      <c r="BD47" s="108">
        <v>6715200</v>
      </c>
      <c r="BE47" s="108">
        <v>8140721.0999999996</v>
      </c>
      <c r="BF47" s="108">
        <v>9228897.8000000007</v>
      </c>
      <c r="BG47" s="108">
        <v>10136667.199999999</v>
      </c>
      <c r="BH47" s="108">
        <v>2163590.7999999998</v>
      </c>
      <c r="BI47" s="108">
        <v>4328647.5</v>
      </c>
      <c r="BJ47" s="108">
        <v>6715200</v>
      </c>
      <c r="BK47" s="108">
        <v>9304636.3000000007</v>
      </c>
      <c r="BL47" s="108">
        <v>12022236.699999999</v>
      </c>
      <c r="BM47" s="108">
        <v>14855921.1</v>
      </c>
      <c r="BN47" s="108">
        <v>17845784.800000001</v>
      </c>
      <c r="BO47" s="108">
        <v>20894530</v>
      </c>
      <c r="BP47" s="108">
        <v>24084818.899999999</v>
      </c>
      <c r="BQ47" s="108">
        <v>27382452.899999999</v>
      </c>
      <c r="BR47" s="108">
        <v>30718604.399999999</v>
      </c>
      <c r="BS47" s="108">
        <v>34221486.100000001</v>
      </c>
      <c r="BT47" s="108">
        <v>41582678.299999997</v>
      </c>
      <c r="BU47" s="108">
        <v>8250355.5</v>
      </c>
      <c r="BV47" s="128">
        <v>9664010.1999999993</v>
      </c>
      <c r="BW47" s="128">
        <v>11244547.199999999</v>
      </c>
      <c r="BX47" s="128">
        <v>12423765.4</v>
      </c>
      <c r="BY47" s="108">
        <v>2462793</v>
      </c>
      <c r="BZ47" s="108">
        <v>5039297.2</v>
      </c>
      <c r="CA47" s="108">
        <v>8250355.5</v>
      </c>
      <c r="CB47" s="108">
        <v>11552635.300000001</v>
      </c>
      <c r="CC47" s="108">
        <v>14534676.800000001</v>
      </c>
      <c r="CD47" s="108">
        <v>17914365.699999999</v>
      </c>
      <c r="CE47" s="108">
        <v>21436073</v>
      </c>
      <c r="CF47" s="108">
        <v>24925218.699999999</v>
      </c>
      <c r="CG47" s="108">
        <v>29158912.899999999</v>
      </c>
      <c r="CH47" s="108">
        <v>33220617.899999999</v>
      </c>
      <c r="CI47" s="108">
        <v>37383969.700000003</v>
      </c>
      <c r="CJ47" s="108">
        <v>41582678.299999997</v>
      </c>
      <c r="CK47" s="108">
        <v>47016220</v>
      </c>
      <c r="CL47" s="108">
        <v>8854132.9000000004</v>
      </c>
      <c r="CM47" s="128">
        <v>10938333.299999999</v>
      </c>
      <c r="CN47" s="128">
        <v>13138774</v>
      </c>
      <c r="CO47" s="128">
        <v>14084979.800000001</v>
      </c>
      <c r="CP47" s="108">
        <v>2872275.6</v>
      </c>
      <c r="CQ47" s="108">
        <v>5678200</v>
      </c>
      <c r="CR47" s="108">
        <v>8854132.9000000004</v>
      </c>
      <c r="CS47" s="108">
        <v>12378309.300000001</v>
      </c>
      <c r="CT47" s="108">
        <v>16219576.1</v>
      </c>
      <c r="CU47" s="108">
        <v>19792466.199999999</v>
      </c>
      <c r="CV47" s="108">
        <v>24032702.199999999</v>
      </c>
      <c r="CW47" s="108">
        <v>28339597.899999999</v>
      </c>
      <c r="CX47" s="108">
        <v>32931240.199999999</v>
      </c>
      <c r="CY47" s="108">
        <v>37602174.100000001</v>
      </c>
      <c r="CZ47" s="108">
        <v>42217719.299999997</v>
      </c>
      <c r="DA47" s="108">
        <v>47016220</v>
      </c>
      <c r="DB47" s="108">
        <v>50909825.299999997</v>
      </c>
      <c r="DC47" s="108">
        <v>10322831.699999999</v>
      </c>
      <c r="DD47" s="108">
        <v>12311267.6</v>
      </c>
      <c r="DE47" s="108">
        <v>12368224.300000001</v>
      </c>
      <c r="DF47" s="108">
        <v>15907501.699999999</v>
      </c>
      <c r="DG47" s="108">
        <v>3587792.5</v>
      </c>
      <c r="DH47" s="108">
        <v>6686105.2000000002</v>
      </c>
      <c r="DI47" s="108">
        <v>10322831.699999999</v>
      </c>
      <c r="DJ47" s="108">
        <v>14643729.800000001</v>
      </c>
      <c r="DK47" s="108">
        <v>18637727.300000001</v>
      </c>
      <c r="DL47" s="108">
        <v>22634099.300000001</v>
      </c>
      <c r="DM47" s="108">
        <v>26593868.199999999</v>
      </c>
      <c r="DN47" s="108">
        <v>30456335.600000001</v>
      </c>
      <c r="DO47" s="108">
        <v>35002323.600000001</v>
      </c>
      <c r="DP47" s="108">
        <v>39882858.399999999</v>
      </c>
      <c r="DQ47" s="108">
        <v>44658094.700000003</v>
      </c>
      <c r="DR47" s="108">
        <v>50909825.299999997</v>
      </c>
      <c r="DS47" s="108">
        <v>55250022.899999999</v>
      </c>
      <c r="DT47" s="108">
        <v>11579259.4</v>
      </c>
      <c r="DU47" s="108">
        <v>14144592.5</v>
      </c>
      <c r="DV47" s="108">
        <v>14129924.800000001</v>
      </c>
      <c r="DW47" s="108">
        <v>15396246.199999999</v>
      </c>
      <c r="DX47" s="108">
        <v>4064975.1</v>
      </c>
      <c r="DY47" s="108">
        <v>7673581.0999999996</v>
      </c>
      <c r="DZ47" s="108">
        <v>11579259.4</v>
      </c>
      <c r="EA47" s="108">
        <v>16109273.4</v>
      </c>
      <c r="EB47" s="108">
        <v>20436262.300000001</v>
      </c>
      <c r="EC47" s="108">
        <v>25723851.899999999</v>
      </c>
      <c r="ED47" s="108">
        <v>30388595.699999999</v>
      </c>
      <c r="EE47" s="108">
        <v>34972496.5</v>
      </c>
      <c r="EF47" s="108">
        <v>39853776.700000003</v>
      </c>
      <c r="EG47" s="108">
        <v>44620298.200000003</v>
      </c>
      <c r="EH47" s="108">
        <v>49760387.399999999</v>
      </c>
      <c r="EI47" s="108">
        <v>55250022.899999999</v>
      </c>
      <c r="EJ47" s="108">
        <v>59855242.5</v>
      </c>
      <c r="EK47" s="108">
        <v>12060707.4</v>
      </c>
      <c r="EL47" s="108">
        <v>14248656.300000001</v>
      </c>
      <c r="EM47" s="108">
        <v>15670560</v>
      </c>
      <c r="EN47" s="108">
        <v>17875318.800000001</v>
      </c>
      <c r="EO47" s="108">
        <v>3782341.6</v>
      </c>
      <c r="EP47" s="108">
        <v>7845301.5</v>
      </c>
      <c r="EQ47" s="108">
        <v>12060707.4</v>
      </c>
      <c r="ER47" s="108">
        <v>16825404</v>
      </c>
      <c r="ES47" s="108">
        <v>21391768</v>
      </c>
      <c r="ET47" s="108">
        <v>26309363.699999999</v>
      </c>
      <c r="EU47" s="108">
        <v>31103148</v>
      </c>
      <c r="EV47" s="108">
        <v>36255042.399999999</v>
      </c>
      <c r="EW47" s="108">
        <v>41979923.700000003</v>
      </c>
      <c r="EX47" s="108">
        <v>47495134.399999999</v>
      </c>
      <c r="EY47" s="108">
        <v>54051843.600000001</v>
      </c>
      <c r="EZ47" s="108">
        <v>59855242.5</v>
      </c>
      <c r="FA47" s="108">
        <v>68782130.299999997</v>
      </c>
      <c r="FB47" s="108">
        <v>15554320.699999999</v>
      </c>
      <c r="FC47" s="108">
        <v>17537372.5</v>
      </c>
      <c r="FD47" s="108">
        <v>18069862.300000001</v>
      </c>
      <c r="FE47" s="108">
        <v>17620574.800000001</v>
      </c>
      <c r="FF47" s="108">
        <v>5067219</v>
      </c>
      <c r="FG47" s="108">
        <v>10288724.800000001</v>
      </c>
      <c r="FH47" s="108">
        <v>15554320.699999999</v>
      </c>
      <c r="FI47" s="108">
        <v>21377399.199999999</v>
      </c>
      <c r="FJ47" s="108">
        <v>26907741</v>
      </c>
      <c r="FK47" s="108">
        <v>33091693.199999999</v>
      </c>
      <c r="FL47" s="108">
        <v>38523724.700000003</v>
      </c>
      <c r="FM47" s="108">
        <v>44841221</v>
      </c>
      <c r="FN47" s="108">
        <v>51161555.5</v>
      </c>
      <c r="FO47" s="108">
        <v>56692491.100000001</v>
      </c>
      <c r="FP47" s="108">
        <v>62288999.200000003</v>
      </c>
      <c r="FQ47" s="108">
        <v>68782130.299999997</v>
      </c>
      <c r="FR47" s="108">
        <v>66755532.200000003</v>
      </c>
      <c r="FS47" s="108">
        <v>13703370.699999999</v>
      </c>
      <c r="FT47" s="108">
        <v>16102861.199999999</v>
      </c>
      <c r="FU47" s="108">
        <v>18188212.199999999</v>
      </c>
      <c r="FV47" s="108">
        <v>18761088.100000001</v>
      </c>
      <c r="FW47" s="108">
        <v>3965520.1</v>
      </c>
      <c r="FX47" s="108">
        <v>8506070.5</v>
      </c>
      <c r="FY47" s="108">
        <v>13703370.699999999</v>
      </c>
      <c r="FZ47" s="108">
        <v>18734239.300000001</v>
      </c>
      <c r="GA47" s="108">
        <v>23753789.300000001</v>
      </c>
      <c r="GB47" s="108">
        <v>29806231.899999999</v>
      </c>
      <c r="GC47" s="108">
        <v>34854682.5</v>
      </c>
      <c r="GD47" s="108">
        <v>41438318.700000003</v>
      </c>
      <c r="GE47" s="108">
        <v>47994444.100000001</v>
      </c>
      <c r="GF47" s="108">
        <v>54042049.600000001</v>
      </c>
      <c r="GG47" s="108">
        <v>59233933.299999997</v>
      </c>
      <c r="GH47" s="108">
        <v>66755532.200000003</v>
      </c>
      <c r="GJ47" s="85">
        <v>11434368.199999999</v>
      </c>
      <c r="GK47" s="85">
        <v>10759835</v>
      </c>
      <c r="GL47" s="85">
        <v>15402222.4</v>
      </c>
      <c r="GN47" s="85">
        <v>3863130.3</v>
      </c>
      <c r="GO47" s="85">
        <v>8148684.7000000002</v>
      </c>
      <c r="GP47" s="85">
        <v>11434368.199999999</v>
      </c>
      <c r="GQ47" s="85">
        <v>14726906.699999999</v>
      </c>
      <c r="GR47" s="85">
        <v>17786552.699999999</v>
      </c>
      <c r="GS47" s="85">
        <v>22194203.199999999</v>
      </c>
      <c r="GT47" s="85">
        <v>26915092.800000001</v>
      </c>
      <c r="GU47" s="85">
        <v>31826277.100000001</v>
      </c>
      <c r="GV47" s="85">
        <v>37596425.600000001</v>
      </c>
      <c r="GW47" s="85">
        <v>42997000.799999997</v>
      </c>
      <c r="GX47" s="85">
        <v>48276538.899999999</v>
      </c>
    </row>
    <row r="48" spans="1:206" s="85" customFormat="1" ht="12" x14ac:dyDescent="0.2">
      <c r="A48" s="99">
        <v>1141</v>
      </c>
      <c r="B48" s="28" t="s">
        <v>542</v>
      </c>
      <c r="C48" s="76"/>
      <c r="D48" s="108">
        <v>17802784.199999999</v>
      </c>
      <c r="E48" s="108">
        <v>3608339.9</v>
      </c>
      <c r="F48" s="108">
        <v>4249508.7</v>
      </c>
      <c r="G48" s="108">
        <v>5033314.8</v>
      </c>
      <c r="H48" s="108">
        <v>4911620.8</v>
      </c>
      <c r="I48" s="108">
        <v>1236103.3999999999</v>
      </c>
      <c r="J48" s="108">
        <v>2403570.1</v>
      </c>
      <c r="K48" s="108">
        <v>3608339.9</v>
      </c>
      <c r="L48" s="108">
        <v>5034769.4000000004</v>
      </c>
      <c r="M48" s="108">
        <v>6348278.9000000004</v>
      </c>
      <c r="N48" s="108">
        <v>7857848.5999999996</v>
      </c>
      <c r="O48" s="108">
        <v>9415166.9000000004</v>
      </c>
      <c r="P48" s="108">
        <v>11041150.800000001</v>
      </c>
      <c r="Q48" s="108">
        <v>12891163.4</v>
      </c>
      <c r="R48" s="108">
        <v>14408406.800000001</v>
      </c>
      <c r="S48" s="108">
        <v>16096909.6</v>
      </c>
      <c r="T48" s="108">
        <v>17802784.199999999</v>
      </c>
      <c r="U48" s="108">
        <v>18343439.199999999</v>
      </c>
      <c r="V48" s="108">
        <v>4221587.9000000004</v>
      </c>
      <c r="W48" s="108">
        <v>3957966.6</v>
      </c>
      <c r="X48" s="108">
        <v>4696270.9000000004</v>
      </c>
      <c r="Y48" s="108">
        <v>5467613.7999999998</v>
      </c>
      <c r="Z48" s="108">
        <v>1491198</v>
      </c>
      <c r="AA48" s="108">
        <v>2761525.3</v>
      </c>
      <c r="AB48" s="108">
        <v>4221587.9000000004</v>
      </c>
      <c r="AC48" s="108">
        <v>5490735.7000000002</v>
      </c>
      <c r="AD48" s="108">
        <v>6933469.7999999998</v>
      </c>
      <c r="AE48" s="108">
        <v>8179554.5</v>
      </c>
      <c r="AF48" s="108">
        <v>9711711.1999999993</v>
      </c>
      <c r="AG48" s="108">
        <v>11189452.800000001</v>
      </c>
      <c r="AH48" s="108">
        <v>12875825.4</v>
      </c>
      <c r="AI48" s="108">
        <v>14623242.300000001</v>
      </c>
      <c r="AJ48" s="108">
        <v>16466818.699999999</v>
      </c>
      <c r="AK48" s="108">
        <v>18343439.199999999</v>
      </c>
      <c r="AL48" s="108">
        <v>24490937.300000001</v>
      </c>
      <c r="AM48" s="108">
        <v>4726177.4000000004</v>
      </c>
      <c r="AN48" s="108">
        <v>5724098.2999999998</v>
      </c>
      <c r="AO48" s="108">
        <v>6794380.7999999998</v>
      </c>
      <c r="AP48" s="108">
        <v>7246280.7999999998</v>
      </c>
      <c r="AQ48" s="108">
        <v>1398441.7</v>
      </c>
      <c r="AR48" s="108">
        <v>2977192</v>
      </c>
      <c r="AS48" s="108">
        <v>4726177.4000000004</v>
      </c>
      <c r="AT48" s="108">
        <v>6629425.9000000004</v>
      </c>
      <c r="AU48" s="108">
        <v>8405012.6999999993</v>
      </c>
      <c r="AV48" s="108">
        <v>10450275.699999999</v>
      </c>
      <c r="AW48" s="108">
        <v>12545742.800000001</v>
      </c>
      <c r="AX48" s="108">
        <v>14770796.9</v>
      </c>
      <c r="AY48" s="108">
        <v>17244656.5</v>
      </c>
      <c r="AZ48" s="108">
        <v>19539637.399999999</v>
      </c>
      <c r="BA48" s="108">
        <v>21984139.600000001</v>
      </c>
      <c r="BB48" s="108">
        <v>24490937.300000001</v>
      </c>
      <c r="BC48" s="108">
        <v>30762054</v>
      </c>
      <c r="BD48" s="108">
        <v>6107859.7000000002</v>
      </c>
      <c r="BE48" s="108">
        <v>7219337.7999999998</v>
      </c>
      <c r="BF48" s="108">
        <v>8260003</v>
      </c>
      <c r="BG48" s="108">
        <v>9174853.5</v>
      </c>
      <c r="BH48" s="108">
        <v>1994943.9</v>
      </c>
      <c r="BI48" s="108">
        <v>3931875.4</v>
      </c>
      <c r="BJ48" s="108">
        <v>6107859.7000000002</v>
      </c>
      <c r="BK48" s="108">
        <v>8474541.1999999993</v>
      </c>
      <c r="BL48" s="108">
        <v>10892707.6</v>
      </c>
      <c r="BM48" s="108">
        <v>13327197.5</v>
      </c>
      <c r="BN48" s="108">
        <v>15949654.1</v>
      </c>
      <c r="BO48" s="108">
        <v>18713667.399999999</v>
      </c>
      <c r="BP48" s="108">
        <v>21587200.5</v>
      </c>
      <c r="BQ48" s="108">
        <v>24586847.699999999</v>
      </c>
      <c r="BR48" s="108">
        <v>27636787.300000001</v>
      </c>
      <c r="BS48" s="108">
        <v>30762054</v>
      </c>
      <c r="BT48" s="108">
        <v>36607046.799999997</v>
      </c>
      <c r="BU48" s="108">
        <v>7159410.4000000004</v>
      </c>
      <c r="BV48" s="128">
        <v>8722735.5</v>
      </c>
      <c r="BW48" s="128">
        <v>9943964.9999999981</v>
      </c>
      <c r="BX48" s="128">
        <v>10780935.9</v>
      </c>
      <c r="BY48" s="108">
        <v>2201779.7000000002</v>
      </c>
      <c r="BZ48" s="108">
        <v>4530570.3</v>
      </c>
      <c r="CA48" s="108">
        <v>7159410.4000000004</v>
      </c>
      <c r="CB48" s="108">
        <v>10144984</v>
      </c>
      <c r="CC48" s="108">
        <v>12862294.300000001</v>
      </c>
      <c r="CD48" s="108">
        <v>15882145.9</v>
      </c>
      <c r="CE48" s="108">
        <v>19019451.199999999</v>
      </c>
      <c r="CF48" s="108">
        <v>22125368.899999999</v>
      </c>
      <c r="CG48" s="108">
        <v>25826110.899999999</v>
      </c>
      <c r="CH48" s="108">
        <v>29252509.800000001</v>
      </c>
      <c r="CI48" s="108">
        <v>32900528.800000001</v>
      </c>
      <c r="CJ48" s="108">
        <v>36607046.799999997</v>
      </c>
      <c r="CK48" s="108">
        <v>39932247.299999997</v>
      </c>
      <c r="CL48" s="108">
        <v>7639471.7999999998</v>
      </c>
      <c r="CM48" s="128">
        <v>9406919.8000000007</v>
      </c>
      <c r="CN48" s="128">
        <v>11334789.099999998</v>
      </c>
      <c r="CO48" s="128">
        <v>11551066.6</v>
      </c>
      <c r="CP48" s="108">
        <v>2546921</v>
      </c>
      <c r="CQ48" s="108">
        <v>4901237.4000000004</v>
      </c>
      <c r="CR48" s="108">
        <v>7639471.7999999998</v>
      </c>
      <c r="CS48" s="108">
        <v>10683863.300000001</v>
      </c>
      <c r="CT48" s="108">
        <v>13972757.199999999</v>
      </c>
      <c r="CU48" s="108">
        <v>17046391.600000001</v>
      </c>
      <c r="CV48" s="108">
        <v>20705689.600000001</v>
      </c>
      <c r="CW48" s="108">
        <v>24451593.5</v>
      </c>
      <c r="CX48" s="108">
        <v>28381180.699999999</v>
      </c>
      <c r="CY48" s="108">
        <v>32281177.600000001</v>
      </c>
      <c r="CZ48" s="108">
        <v>36121899.200000003</v>
      </c>
      <c r="DA48" s="108">
        <v>39932247.299999997</v>
      </c>
      <c r="DB48" s="108">
        <v>40731769.299999997</v>
      </c>
      <c r="DC48" s="108">
        <v>8656650.9000000004</v>
      </c>
      <c r="DD48" s="108">
        <v>9944506.4000000004</v>
      </c>
      <c r="DE48" s="108">
        <v>10089229.800000001</v>
      </c>
      <c r="DF48" s="108">
        <v>12041382.199999999</v>
      </c>
      <c r="DG48" s="108">
        <v>3060210</v>
      </c>
      <c r="DH48" s="108">
        <v>5640963.5999999996</v>
      </c>
      <c r="DI48" s="108">
        <v>8656650.9000000004</v>
      </c>
      <c r="DJ48" s="108">
        <v>12200930.5</v>
      </c>
      <c r="DK48" s="108">
        <v>15487469.800000001</v>
      </c>
      <c r="DL48" s="108">
        <v>18601157.300000001</v>
      </c>
      <c r="DM48" s="108">
        <v>21925821.199999999</v>
      </c>
      <c r="DN48" s="108">
        <v>24941437</v>
      </c>
      <c r="DO48" s="108">
        <v>28690387.100000001</v>
      </c>
      <c r="DP48" s="108">
        <v>32664099.899999999</v>
      </c>
      <c r="DQ48" s="108">
        <v>36600931.799999997</v>
      </c>
      <c r="DR48" s="108">
        <v>40731769.299999997</v>
      </c>
      <c r="DS48" s="108">
        <v>45310620.799999997</v>
      </c>
      <c r="DT48" s="108">
        <v>9666955.5999999996</v>
      </c>
      <c r="DU48" s="108">
        <v>11714563.199999999</v>
      </c>
      <c r="DV48" s="108">
        <v>11541510.699999999</v>
      </c>
      <c r="DW48" s="108">
        <v>12387591.300000001</v>
      </c>
      <c r="DX48" s="108">
        <v>3421548.4</v>
      </c>
      <c r="DY48" s="108">
        <v>6432630</v>
      </c>
      <c r="DZ48" s="108">
        <v>9666955.5999999996</v>
      </c>
      <c r="EA48" s="108">
        <v>13479324</v>
      </c>
      <c r="EB48" s="108">
        <v>17002660.199999999</v>
      </c>
      <c r="EC48" s="108">
        <v>21381518.800000001</v>
      </c>
      <c r="ED48" s="108">
        <v>25221517.600000001</v>
      </c>
      <c r="EE48" s="108">
        <v>29042206.399999999</v>
      </c>
      <c r="EF48" s="108">
        <v>32923029.5</v>
      </c>
      <c r="EG48" s="108">
        <v>36798190.799999997</v>
      </c>
      <c r="EH48" s="108">
        <v>40837606</v>
      </c>
      <c r="EI48" s="108">
        <v>45310620.799999997</v>
      </c>
      <c r="EJ48" s="108">
        <v>49164851.200000003</v>
      </c>
      <c r="EK48" s="108">
        <v>10130484.300000001</v>
      </c>
      <c r="EL48" s="108">
        <v>11564847.6</v>
      </c>
      <c r="EM48" s="108">
        <v>12700269.4</v>
      </c>
      <c r="EN48" s="108">
        <v>14769249.9</v>
      </c>
      <c r="EO48" s="108">
        <v>3262078.3</v>
      </c>
      <c r="EP48" s="108">
        <v>6624071.2999999998</v>
      </c>
      <c r="EQ48" s="108">
        <v>10130484.300000001</v>
      </c>
      <c r="ER48" s="108">
        <v>14020275.300000001</v>
      </c>
      <c r="ES48" s="108">
        <v>17614761.100000001</v>
      </c>
      <c r="ET48" s="108">
        <v>21695331.899999999</v>
      </c>
      <c r="EU48" s="108">
        <v>25524019.199999999</v>
      </c>
      <c r="EV48" s="108">
        <v>29771774.800000001</v>
      </c>
      <c r="EW48" s="108">
        <v>34395601.299999997</v>
      </c>
      <c r="EX48" s="108">
        <v>38862471.100000001</v>
      </c>
      <c r="EY48" s="108">
        <v>44424291.799999997</v>
      </c>
      <c r="EZ48" s="108">
        <v>49164851.200000003</v>
      </c>
      <c r="FA48" s="108">
        <v>57069686.299999997</v>
      </c>
      <c r="FB48" s="108">
        <v>13371650.5</v>
      </c>
      <c r="FC48" s="108">
        <v>14465431</v>
      </c>
      <c r="FD48" s="108">
        <v>14827942.800000001</v>
      </c>
      <c r="FE48" s="108">
        <v>14404662</v>
      </c>
      <c r="FF48" s="108">
        <v>4618744</v>
      </c>
      <c r="FG48" s="108">
        <v>9067877.8000000007</v>
      </c>
      <c r="FH48" s="108">
        <v>13371650.5</v>
      </c>
      <c r="FI48" s="108">
        <v>18216814.399999999</v>
      </c>
      <c r="FJ48" s="108">
        <v>22739313.800000001</v>
      </c>
      <c r="FK48" s="108">
        <v>27837081.5</v>
      </c>
      <c r="FL48" s="108">
        <v>32218805.399999999</v>
      </c>
      <c r="FM48" s="108">
        <v>37411791.200000003</v>
      </c>
      <c r="FN48" s="108">
        <v>42665024.299999997</v>
      </c>
      <c r="FO48" s="108">
        <v>47053603.399999999</v>
      </c>
      <c r="FP48" s="108">
        <v>51634664.299999997</v>
      </c>
      <c r="FQ48" s="108">
        <v>57069686.299999997</v>
      </c>
      <c r="FR48" s="108">
        <v>55128130</v>
      </c>
      <c r="FS48" s="108">
        <v>11895678.699999999</v>
      </c>
      <c r="FT48" s="108">
        <v>12992960.9</v>
      </c>
      <c r="FU48" s="108">
        <v>15007470.9</v>
      </c>
      <c r="FV48" s="108">
        <v>15232019.5</v>
      </c>
      <c r="FW48" s="108">
        <v>3570110.4</v>
      </c>
      <c r="FX48" s="108">
        <v>7478719.5</v>
      </c>
      <c r="FY48" s="108">
        <v>11895678.699999999</v>
      </c>
      <c r="FZ48" s="108">
        <v>16016291.4</v>
      </c>
      <c r="GA48" s="108">
        <v>19961402.600000001</v>
      </c>
      <c r="GB48" s="108">
        <v>24888639.600000001</v>
      </c>
      <c r="GC48" s="108">
        <v>28880384.699999999</v>
      </c>
      <c r="GD48" s="108">
        <v>34502830.799999997</v>
      </c>
      <c r="GE48" s="108">
        <v>39896110.5</v>
      </c>
      <c r="GF48" s="108">
        <v>44790482.5</v>
      </c>
      <c r="GG48" s="108">
        <v>48936370.899999999</v>
      </c>
      <c r="GH48" s="108">
        <v>55128130</v>
      </c>
      <c r="GJ48" s="85">
        <v>9685283.6999999993</v>
      </c>
      <c r="GK48" s="85">
        <v>8228586</v>
      </c>
      <c r="GL48" s="85">
        <v>12111628.1</v>
      </c>
      <c r="GN48" s="85">
        <v>3430498.8</v>
      </c>
      <c r="GO48" s="85">
        <v>6992777</v>
      </c>
      <c r="GP48" s="85">
        <v>9685283.6999999993</v>
      </c>
      <c r="GQ48" s="85">
        <v>12270202.4</v>
      </c>
      <c r="GR48" s="85">
        <v>14614399.9</v>
      </c>
      <c r="GS48" s="85">
        <v>17913869.699999999</v>
      </c>
      <c r="GT48" s="85">
        <v>21514951.199999999</v>
      </c>
      <c r="GU48" s="85">
        <v>25416603.600000001</v>
      </c>
      <c r="GV48" s="85">
        <v>30025497.800000001</v>
      </c>
      <c r="GW48" s="85">
        <v>34207885.799999997</v>
      </c>
      <c r="GX48" s="85">
        <v>38337205.100000001</v>
      </c>
    </row>
    <row r="49" spans="1:206" s="85" customFormat="1" ht="12" x14ac:dyDescent="0.2">
      <c r="A49" s="99">
        <v>11411</v>
      </c>
      <c r="B49" s="28" t="s">
        <v>543</v>
      </c>
      <c r="C49" s="76"/>
      <c r="D49" s="108">
        <v>13467394</v>
      </c>
      <c r="E49" s="108">
        <v>2861150.4</v>
      </c>
      <c r="F49" s="108">
        <v>3153126.6</v>
      </c>
      <c r="G49" s="108">
        <v>3839225.3</v>
      </c>
      <c r="H49" s="108">
        <v>3613891.7</v>
      </c>
      <c r="I49" s="108">
        <v>1122159.7</v>
      </c>
      <c r="J49" s="108">
        <v>1939628.4</v>
      </c>
      <c r="K49" s="108">
        <v>2861150.4</v>
      </c>
      <c r="L49" s="108">
        <v>3894273.1</v>
      </c>
      <c r="M49" s="108">
        <v>4870802.7</v>
      </c>
      <c r="N49" s="108">
        <v>6014277</v>
      </c>
      <c r="O49" s="108">
        <v>7197901.2000000002</v>
      </c>
      <c r="P49" s="108">
        <v>8433669.6999999993</v>
      </c>
      <c r="Q49" s="108">
        <v>9853502.3000000007</v>
      </c>
      <c r="R49" s="108">
        <v>10948351.4</v>
      </c>
      <c r="S49" s="108">
        <v>12226992.9</v>
      </c>
      <c r="T49" s="108">
        <v>13467394</v>
      </c>
      <c r="U49" s="108">
        <v>14602029.300000001</v>
      </c>
      <c r="V49" s="108">
        <v>3107907.8</v>
      </c>
      <c r="W49" s="108">
        <v>3134063.3</v>
      </c>
      <c r="X49" s="108">
        <v>3825772.8</v>
      </c>
      <c r="Y49" s="108">
        <v>4534285.4000000004</v>
      </c>
      <c r="Z49" s="108">
        <v>1031492.5</v>
      </c>
      <c r="AA49" s="108">
        <v>1957002.4</v>
      </c>
      <c r="AB49" s="108">
        <v>3107907.8</v>
      </c>
      <c r="AC49" s="108">
        <v>4095421.1</v>
      </c>
      <c r="AD49" s="108">
        <v>5263307.5999999996</v>
      </c>
      <c r="AE49" s="108">
        <v>6241971.0999999996</v>
      </c>
      <c r="AF49" s="108">
        <v>7464684.0999999996</v>
      </c>
      <c r="AG49" s="108">
        <v>8681700.5999999996</v>
      </c>
      <c r="AH49" s="108">
        <v>10067743.9</v>
      </c>
      <c r="AI49" s="108">
        <v>11507488.9</v>
      </c>
      <c r="AJ49" s="108">
        <v>13044073</v>
      </c>
      <c r="AK49" s="108">
        <v>14602029.300000001</v>
      </c>
      <c r="AL49" s="108">
        <v>20352945</v>
      </c>
      <c r="AM49" s="108">
        <v>3806481</v>
      </c>
      <c r="AN49" s="108">
        <v>4741772.0999999996</v>
      </c>
      <c r="AO49" s="108">
        <v>5738296.7000000002</v>
      </c>
      <c r="AP49" s="108">
        <v>6066395.2000000002</v>
      </c>
      <c r="AQ49" s="108">
        <v>1065846.5</v>
      </c>
      <c r="AR49" s="108">
        <v>2343723.2000000002</v>
      </c>
      <c r="AS49" s="108">
        <v>3806481</v>
      </c>
      <c r="AT49" s="108">
        <v>5378267.9000000004</v>
      </c>
      <c r="AU49" s="108">
        <v>6838868.5</v>
      </c>
      <c r="AV49" s="108">
        <v>8548253.0999999996</v>
      </c>
      <c r="AW49" s="108">
        <v>10325623.5</v>
      </c>
      <c r="AX49" s="108">
        <v>12183182.300000001</v>
      </c>
      <c r="AY49" s="108">
        <v>14286549.800000001</v>
      </c>
      <c r="AZ49" s="108">
        <v>16188251.4</v>
      </c>
      <c r="BA49" s="108">
        <v>18236420.600000001</v>
      </c>
      <c r="BB49" s="108">
        <v>20352945</v>
      </c>
      <c r="BC49" s="108">
        <v>25769332.399999999</v>
      </c>
      <c r="BD49" s="108">
        <v>5063493.7</v>
      </c>
      <c r="BE49" s="108">
        <v>6060705.7999999998</v>
      </c>
      <c r="BF49" s="108">
        <v>6919026.5</v>
      </c>
      <c r="BG49" s="108">
        <v>7726106.4000000004</v>
      </c>
      <c r="BH49" s="108">
        <v>1596678.1</v>
      </c>
      <c r="BI49" s="108">
        <v>3224546.5</v>
      </c>
      <c r="BJ49" s="108">
        <v>5063493.7</v>
      </c>
      <c r="BK49" s="108">
        <v>7069890.5</v>
      </c>
      <c r="BL49" s="108">
        <v>9097833.4000000004</v>
      </c>
      <c r="BM49" s="108">
        <v>11124199.5</v>
      </c>
      <c r="BN49" s="108">
        <v>13335688</v>
      </c>
      <c r="BO49" s="108">
        <v>15631559.6</v>
      </c>
      <c r="BP49" s="108">
        <v>18043226</v>
      </c>
      <c r="BQ49" s="108">
        <v>20589040.100000001</v>
      </c>
      <c r="BR49" s="108">
        <v>23134806.699999999</v>
      </c>
      <c r="BS49" s="108">
        <v>25769332.399999999</v>
      </c>
      <c r="BT49" s="108">
        <v>30083176.300000001</v>
      </c>
      <c r="BU49" s="108">
        <v>5888228.4000000004</v>
      </c>
      <c r="BV49" s="128">
        <v>7127914.7999999989</v>
      </c>
      <c r="BW49" s="128">
        <v>8175216.3000000007</v>
      </c>
      <c r="BX49" s="128">
        <v>8891816.8000000007</v>
      </c>
      <c r="BY49" s="108">
        <v>1770699.1</v>
      </c>
      <c r="BZ49" s="108">
        <v>3687881.3</v>
      </c>
      <c r="CA49" s="108">
        <v>5888228.4000000004</v>
      </c>
      <c r="CB49" s="108">
        <v>8368632</v>
      </c>
      <c r="CC49" s="108">
        <v>10600422.5</v>
      </c>
      <c r="CD49" s="108">
        <v>13016143.199999999</v>
      </c>
      <c r="CE49" s="108">
        <v>15580430.800000001</v>
      </c>
      <c r="CF49" s="108">
        <v>18151943.600000001</v>
      </c>
      <c r="CG49" s="108">
        <v>21191359.5</v>
      </c>
      <c r="CH49" s="108">
        <v>24015720.699999999</v>
      </c>
      <c r="CI49" s="108">
        <v>27002916.100000001</v>
      </c>
      <c r="CJ49" s="108">
        <v>30083176.300000001</v>
      </c>
      <c r="CK49" s="108">
        <v>32663403.100000001</v>
      </c>
      <c r="CL49" s="108">
        <v>6133347.5</v>
      </c>
      <c r="CM49" s="128">
        <v>7651392.1999999993</v>
      </c>
      <c r="CN49" s="128">
        <v>9347094.4000000022</v>
      </c>
      <c r="CO49" s="128">
        <v>9531569</v>
      </c>
      <c r="CP49" s="108">
        <v>1949419.7</v>
      </c>
      <c r="CQ49" s="108">
        <v>3836327.3</v>
      </c>
      <c r="CR49" s="108">
        <v>6133347.5</v>
      </c>
      <c r="CS49" s="108">
        <v>8615133.9000000004</v>
      </c>
      <c r="CT49" s="108">
        <v>11291468.6</v>
      </c>
      <c r="CU49" s="108">
        <v>13784739.699999999</v>
      </c>
      <c r="CV49" s="108">
        <v>16875320.199999999</v>
      </c>
      <c r="CW49" s="108">
        <v>19961507.399999999</v>
      </c>
      <c r="CX49" s="108">
        <v>23131834.100000001</v>
      </c>
      <c r="CY49" s="108">
        <v>26396771.899999999</v>
      </c>
      <c r="CZ49" s="108">
        <v>29536194</v>
      </c>
      <c r="DA49" s="108">
        <v>32663403.100000001</v>
      </c>
      <c r="DB49" s="108">
        <v>33220838.899999999</v>
      </c>
      <c r="DC49" s="108">
        <v>6961921</v>
      </c>
      <c r="DD49" s="108">
        <v>8128729</v>
      </c>
      <c r="DE49" s="108">
        <v>8212516.0999999996</v>
      </c>
      <c r="DF49" s="108">
        <v>9917672.8000000007</v>
      </c>
      <c r="DG49" s="108">
        <v>2402454.2999999998</v>
      </c>
      <c r="DH49" s="108">
        <v>4474704.5999999996</v>
      </c>
      <c r="DI49" s="108">
        <v>6961921</v>
      </c>
      <c r="DJ49" s="108">
        <v>9896089.5</v>
      </c>
      <c r="DK49" s="108">
        <v>12535082.699999999</v>
      </c>
      <c r="DL49" s="108">
        <v>15090650</v>
      </c>
      <c r="DM49" s="108">
        <v>17796251.600000001</v>
      </c>
      <c r="DN49" s="108">
        <v>20165813.300000001</v>
      </c>
      <c r="DO49" s="108">
        <v>23303166.100000001</v>
      </c>
      <c r="DP49" s="108">
        <v>26534815</v>
      </c>
      <c r="DQ49" s="108">
        <v>29776919.199999999</v>
      </c>
      <c r="DR49" s="108">
        <v>33220838.899999999</v>
      </c>
      <c r="DS49" s="108">
        <v>39296994.799999997</v>
      </c>
      <c r="DT49" s="108">
        <v>7854647.7000000002</v>
      </c>
      <c r="DU49" s="108">
        <v>9973883.8000000007</v>
      </c>
      <c r="DV49" s="108">
        <v>10201905.5</v>
      </c>
      <c r="DW49" s="108">
        <v>11266557.800000001</v>
      </c>
      <c r="DX49" s="108">
        <v>2747660.3</v>
      </c>
      <c r="DY49" s="108">
        <v>5188906</v>
      </c>
      <c r="DZ49" s="108">
        <v>7854647.7000000002</v>
      </c>
      <c r="EA49" s="108">
        <v>11042910.9</v>
      </c>
      <c r="EB49" s="108">
        <v>14037244.800000001</v>
      </c>
      <c r="EC49" s="108">
        <v>17828531.5</v>
      </c>
      <c r="ED49" s="108">
        <v>21078991</v>
      </c>
      <c r="EE49" s="108">
        <v>24509153.5</v>
      </c>
      <c r="EF49" s="108">
        <v>28030437</v>
      </c>
      <c r="EG49" s="108">
        <v>31553096.300000001</v>
      </c>
      <c r="EH49" s="108">
        <v>35201589.799999997</v>
      </c>
      <c r="EI49" s="108">
        <v>39296994.799999997</v>
      </c>
      <c r="EJ49" s="108">
        <v>45131028.700000003</v>
      </c>
      <c r="EK49" s="108">
        <v>9128536.5</v>
      </c>
      <c r="EL49" s="108">
        <v>10646249.699999999</v>
      </c>
      <c r="EM49" s="108">
        <v>11665605.6</v>
      </c>
      <c r="EN49" s="108">
        <v>13690636.9</v>
      </c>
      <c r="EO49" s="108">
        <v>2936457.6</v>
      </c>
      <c r="EP49" s="108">
        <v>5921725.5</v>
      </c>
      <c r="EQ49" s="108">
        <v>9128536.5</v>
      </c>
      <c r="ER49" s="108">
        <v>12739482.300000001</v>
      </c>
      <c r="ES49" s="108">
        <v>16033859.1</v>
      </c>
      <c r="ET49" s="108">
        <v>19774786.199999999</v>
      </c>
      <c r="EU49" s="108">
        <v>23284536.399999999</v>
      </c>
      <c r="EV49" s="108">
        <v>27176624.800000001</v>
      </c>
      <c r="EW49" s="108">
        <v>31440391.800000001</v>
      </c>
      <c r="EX49" s="108">
        <v>35577032.299999997</v>
      </c>
      <c r="EY49" s="108">
        <v>40781429.100000001</v>
      </c>
      <c r="EZ49" s="108">
        <v>45131028.700000003</v>
      </c>
      <c r="FA49" s="108">
        <v>52786192.100000001</v>
      </c>
      <c r="FB49" s="108">
        <v>12361396.9</v>
      </c>
      <c r="FC49" s="108">
        <v>13385938.199999999</v>
      </c>
      <c r="FD49" s="108">
        <v>13685478.1</v>
      </c>
      <c r="FE49" s="108">
        <v>13353378.9</v>
      </c>
      <c r="FF49" s="108">
        <v>4270617.8</v>
      </c>
      <c r="FG49" s="108">
        <v>8383468.5999999996</v>
      </c>
      <c r="FH49" s="108">
        <v>12361396.9</v>
      </c>
      <c r="FI49" s="108">
        <v>16881577.699999999</v>
      </c>
      <c r="FJ49" s="108">
        <v>21067978.399999999</v>
      </c>
      <c r="FK49" s="108">
        <v>25747335.100000001</v>
      </c>
      <c r="FL49" s="108">
        <v>29790066.800000001</v>
      </c>
      <c r="FM49" s="108">
        <v>34598463.299999997</v>
      </c>
      <c r="FN49" s="108">
        <v>39432813.200000003</v>
      </c>
      <c r="FO49" s="108">
        <v>43503008.600000001</v>
      </c>
      <c r="FP49" s="108">
        <v>47730097.200000003</v>
      </c>
      <c r="FQ49" s="108">
        <v>52786192.100000001</v>
      </c>
      <c r="FR49" s="108">
        <v>50912144.100000001</v>
      </c>
      <c r="FS49" s="108">
        <v>11003525.9</v>
      </c>
      <c r="FT49" s="108">
        <v>11872475.4</v>
      </c>
      <c r="FU49" s="108">
        <v>13886901.1</v>
      </c>
      <c r="FV49" s="108">
        <v>14149241.699999999</v>
      </c>
      <c r="FW49" s="108">
        <v>3244852.4</v>
      </c>
      <c r="FX49" s="108">
        <v>6875970.5</v>
      </c>
      <c r="FY49" s="108">
        <v>11003525.9</v>
      </c>
      <c r="FZ49" s="108">
        <v>14789412.199999999</v>
      </c>
      <c r="GA49" s="108">
        <v>18393516.199999999</v>
      </c>
      <c r="GB49" s="108">
        <v>22876001.300000001</v>
      </c>
      <c r="GC49" s="108">
        <v>26508564.800000001</v>
      </c>
      <c r="GD49" s="108">
        <v>31732113.800000001</v>
      </c>
      <c r="GE49" s="108">
        <v>36762902.399999999</v>
      </c>
      <c r="GF49" s="108">
        <v>41298049.100000001</v>
      </c>
      <c r="GG49" s="108">
        <v>45087670</v>
      </c>
      <c r="GH49" s="108">
        <v>50912144.100000001</v>
      </c>
      <c r="GJ49" s="85">
        <v>8692286.8000000007</v>
      </c>
      <c r="GK49" s="85">
        <v>7533439</v>
      </c>
      <c r="GL49" s="85">
        <v>11159788.800000001</v>
      </c>
      <c r="GN49" s="85">
        <v>3047224.1</v>
      </c>
      <c r="GO49" s="85">
        <v>6267866.7999999998</v>
      </c>
      <c r="GP49" s="85">
        <v>8692286.8000000007</v>
      </c>
      <c r="GQ49" s="85">
        <v>11054352.5</v>
      </c>
      <c r="GR49" s="85">
        <v>13190485.6</v>
      </c>
      <c r="GS49" s="85">
        <v>16225725.800000001</v>
      </c>
      <c r="GT49" s="85">
        <v>19521446.899999999</v>
      </c>
      <c r="GU49" s="85">
        <v>23111972.300000001</v>
      </c>
      <c r="GV49" s="85">
        <v>27385514.600000001</v>
      </c>
      <c r="GW49" s="85">
        <v>31194453.899999999</v>
      </c>
      <c r="GX49" s="85">
        <v>34951033.200000003</v>
      </c>
    </row>
    <row r="50" spans="1:206" s="85" customFormat="1" ht="24" x14ac:dyDescent="0.2">
      <c r="A50" s="99">
        <v>11411100</v>
      </c>
      <c r="B50" s="28" t="s">
        <v>544</v>
      </c>
      <c r="C50" s="76"/>
      <c r="D50" s="108">
        <v>4588252</v>
      </c>
      <c r="E50" s="108">
        <v>1150072.3999999999</v>
      </c>
      <c r="F50" s="108">
        <v>1041895.4</v>
      </c>
      <c r="G50" s="108">
        <v>1389749.9</v>
      </c>
      <c r="H50" s="108">
        <v>1006534.3</v>
      </c>
      <c r="I50" s="108">
        <v>517099.1</v>
      </c>
      <c r="J50" s="108">
        <v>839943.9</v>
      </c>
      <c r="K50" s="108">
        <v>1150072.3999999999</v>
      </c>
      <c r="L50" s="108">
        <v>1464623.3</v>
      </c>
      <c r="M50" s="108">
        <v>1780549.8</v>
      </c>
      <c r="N50" s="108">
        <v>2191967.7999999998</v>
      </c>
      <c r="O50" s="108">
        <v>2587273.4</v>
      </c>
      <c r="P50" s="108">
        <v>2994140.4</v>
      </c>
      <c r="Q50" s="108">
        <v>3581717.7</v>
      </c>
      <c r="R50" s="108">
        <v>3886990.2</v>
      </c>
      <c r="S50" s="108">
        <v>4233004.5</v>
      </c>
      <c r="T50" s="108">
        <v>4588252</v>
      </c>
      <c r="U50" s="108">
        <v>4232024.4000000004</v>
      </c>
      <c r="V50" s="108">
        <v>1071948.7</v>
      </c>
      <c r="W50" s="108">
        <v>973471.1</v>
      </c>
      <c r="X50" s="108">
        <v>1109980.8999999999</v>
      </c>
      <c r="Y50" s="108">
        <v>1076623.7</v>
      </c>
      <c r="Z50" s="108">
        <v>372951.2</v>
      </c>
      <c r="AA50" s="108">
        <v>678728.2</v>
      </c>
      <c r="AB50" s="108">
        <v>1071948.7</v>
      </c>
      <c r="AC50" s="108">
        <v>1401468</v>
      </c>
      <c r="AD50" s="108">
        <v>1742717.3</v>
      </c>
      <c r="AE50" s="108">
        <v>2045419.8</v>
      </c>
      <c r="AF50" s="108">
        <v>2390800.2999999998</v>
      </c>
      <c r="AG50" s="108">
        <v>2743217.6</v>
      </c>
      <c r="AH50" s="108">
        <v>3155400.7</v>
      </c>
      <c r="AI50" s="108">
        <v>3520042</v>
      </c>
      <c r="AJ50" s="108">
        <v>3883945.9</v>
      </c>
      <c r="AK50" s="108">
        <v>4232024.4000000004</v>
      </c>
      <c r="AL50" s="108">
        <v>5344094.5999999996</v>
      </c>
      <c r="AM50" s="108">
        <v>1157674.2</v>
      </c>
      <c r="AN50" s="108">
        <v>1226861.7</v>
      </c>
      <c r="AO50" s="108">
        <v>1482383.3</v>
      </c>
      <c r="AP50" s="108">
        <v>1477175.4</v>
      </c>
      <c r="AQ50" s="108">
        <v>381967.8</v>
      </c>
      <c r="AR50" s="108">
        <v>744053.6</v>
      </c>
      <c r="AS50" s="108">
        <v>1157674.2</v>
      </c>
      <c r="AT50" s="108">
        <v>1613872.4</v>
      </c>
      <c r="AU50" s="108">
        <v>1944877.6</v>
      </c>
      <c r="AV50" s="108">
        <v>2384535.9</v>
      </c>
      <c r="AW50" s="108">
        <v>2859954.9</v>
      </c>
      <c r="AX50" s="108">
        <v>3317716.4</v>
      </c>
      <c r="AY50" s="108">
        <v>3866919.2</v>
      </c>
      <c r="AZ50" s="108">
        <v>4344787.8</v>
      </c>
      <c r="BA50" s="108">
        <v>4882826.4000000004</v>
      </c>
      <c r="BB50" s="108">
        <v>5344094.5999999996</v>
      </c>
      <c r="BC50" s="108">
        <v>7133583.7000000002</v>
      </c>
      <c r="BD50" s="108">
        <v>1472090.4</v>
      </c>
      <c r="BE50" s="108">
        <v>1560718.5</v>
      </c>
      <c r="BF50" s="108">
        <v>1995630.3</v>
      </c>
      <c r="BG50" s="108">
        <v>2105144.5</v>
      </c>
      <c r="BH50" s="108">
        <v>530905.5</v>
      </c>
      <c r="BI50" s="108">
        <v>947802.5</v>
      </c>
      <c r="BJ50" s="108">
        <v>1472090.4</v>
      </c>
      <c r="BK50" s="108">
        <v>2026549.9</v>
      </c>
      <c r="BL50" s="108">
        <v>2512031.6</v>
      </c>
      <c r="BM50" s="108">
        <v>3032808.9</v>
      </c>
      <c r="BN50" s="108">
        <v>3656728.8</v>
      </c>
      <c r="BO50" s="108">
        <v>4295209.3</v>
      </c>
      <c r="BP50" s="108">
        <v>5028439.2</v>
      </c>
      <c r="BQ50" s="108">
        <v>5687885.5999999996</v>
      </c>
      <c r="BR50" s="108">
        <v>6429389.7999999998</v>
      </c>
      <c r="BS50" s="108">
        <v>7133583.7000000002</v>
      </c>
      <c r="BT50" s="108">
        <v>8034307.2999999998</v>
      </c>
      <c r="BU50" s="108">
        <v>1807738.2</v>
      </c>
      <c r="BV50" s="128">
        <v>1729208</v>
      </c>
      <c r="BW50" s="128">
        <v>2365741.9</v>
      </c>
      <c r="BX50" s="128">
        <v>2131619.2000000002</v>
      </c>
      <c r="BY50" s="108">
        <v>554470.6</v>
      </c>
      <c r="BZ50" s="108">
        <v>1152776.8999999999</v>
      </c>
      <c r="CA50" s="108">
        <v>1807738.2</v>
      </c>
      <c r="CB50" s="108">
        <v>2366594.4</v>
      </c>
      <c r="CC50" s="108">
        <v>2868708.7</v>
      </c>
      <c r="CD50" s="108">
        <v>3536946.2</v>
      </c>
      <c r="CE50" s="108">
        <v>4186133.1</v>
      </c>
      <c r="CF50" s="108">
        <v>4894664.5999999996</v>
      </c>
      <c r="CG50" s="108">
        <v>5902688.0999999996</v>
      </c>
      <c r="CH50" s="108">
        <v>6537850.2999999998</v>
      </c>
      <c r="CI50" s="108">
        <v>7215126.9000000004</v>
      </c>
      <c r="CJ50" s="108">
        <v>8034307.2999999998</v>
      </c>
      <c r="CK50" s="108">
        <v>8783815.6999999993</v>
      </c>
      <c r="CL50" s="108">
        <v>1827239.3</v>
      </c>
      <c r="CM50" s="128">
        <v>2163430.6</v>
      </c>
      <c r="CN50" s="128">
        <v>2523336.7000000002</v>
      </c>
      <c r="CO50" s="128">
        <v>2269809.1</v>
      </c>
      <c r="CP50" s="108">
        <v>656560.69999999995</v>
      </c>
      <c r="CQ50" s="108">
        <v>1323187.3999999999</v>
      </c>
      <c r="CR50" s="108">
        <v>1827239.3</v>
      </c>
      <c r="CS50" s="108">
        <v>2516838.6</v>
      </c>
      <c r="CT50" s="108">
        <v>3314382.3</v>
      </c>
      <c r="CU50" s="108">
        <v>3990669.9</v>
      </c>
      <c r="CV50" s="108">
        <v>4696959.4000000004</v>
      </c>
      <c r="CW50" s="108">
        <v>5568281</v>
      </c>
      <c r="CX50" s="108">
        <v>6514006.5999999996</v>
      </c>
      <c r="CY50" s="108">
        <v>7229460.4000000004</v>
      </c>
      <c r="CZ50" s="108">
        <v>7974631.0999999996</v>
      </c>
      <c r="DA50" s="108">
        <v>8783815.6999999993</v>
      </c>
      <c r="DB50" s="108">
        <v>9173343</v>
      </c>
      <c r="DC50" s="108">
        <v>2062987.2</v>
      </c>
      <c r="DD50" s="108">
        <v>2121869.2999999998</v>
      </c>
      <c r="DE50" s="108">
        <v>2219018.5</v>
      </c>
      <c r="DF50" s="108">
        <v>2769468</v>
      </c>
      <c r="DG50" s="108">
        <v>840736.1</v>
      </c>
      <c r="DH50" s="108">
        <v>1330783.8999999999</v>
      </c>
      <c r="DI50" s="108">
        <v>2062987.2</v>
      </c>
      <c r="DJ50" s="108">
        <v>2747742.9</v>
      </c>
      <c r="DK50" s="108">
        <v>3481574.3</v>
      </c>
      <c r="DL50" s="108">
        <v>4184856.5</v>
      </c>
      <c r="DM50" s="108">
        <v>4936677.5999999996</v>
      </c>
      <c r="DN50" s="108">
        <v>5688495.7999999998</v>
      </c>
      <c r="DO50" s="108">
        <v>6403875</v>
      </c>
      <c r="DP50" s="108">
        <v>7297649.2000000002</v>
      </c>
      <c r="DQ50" s="108">
        <v>8180567</v>
      </c>
      <c r="DR50" s="108">
        <v>9173343</v>
      </c>
      <c r="DS50" s="108">
        <v>11942298.5</v>
      </c>
      <c r="DT50" s="108">
        <v>2415024.1</v>
      </c>
      <c r="DU50" s="108">
        <v>3182219.3</v>
      </c>
      <c r="DV50" s="108">
        <v>2858822.6</v>
      </c>
      <c r="DW50" s="108">
        <v>3486232.5</v>
      </c>
      <c r="DX50" s="108">
        <v>814618.5</v>
      </c>
      <c r="DY50" s="108">
        <v>1693641</v>
      </c>
      <c r="DZ50" s="108">
        <v>2415024.1</v>
      </c>
      <c r="EA50" s="108">
        <v>3379503.2</v>
      </c>
      <c r="EB50" s="108">
        <v>4137487.9</v>
      </c>
      <c r="EC50" s="108">
        <v>5597243.4000000004</v>
      </c>
      <c r="ED50" s="108">
        <v>6463618.9000000004</v>
      </c>
      <c r="EE50" s="108">
        <v>7502061.7000000002</v>
      </c>
      <c r="EF50" s="108">
        <v>8456066</v>
      </c>
      <c r="EG50" s="108">
        <v>9461334.9000000004</v>
      </c>
      <c r="EH50" s="108">
        <v>10384156.699999999</v>
      </c>
      <c r="EI50" s="108">
        <v>11942298.5</v>
      </c>
      <c r="EJ50" s="108">
        <v>12560065.4</v>
      </c>
      <c r="EK50" s="108">
        <v>2840054.5</v>
      </c>
      <c r="EL50" s="108">
        <v>2609022.2000000002</v>
      </c>
      <c r="EM50" s="108">
        <v>2694215.5</v>
      </c>
      <c r="EN50" s="108">
        <v>4416773.2</v>
      </c>
      <c r="EO50" s="108">
        <v>958736</v>
      </c>
      <c r="EP50" s="108">
        <v>1979140.8</v>
      </c>
      <c r="EQ50" s="108">
        <v>2840054.5</v>
      </c>
      <c r="ER50" s="108">
        <v>3767639.5</v>
      </c>
      <c r="ES50" s="108">
        <v>4508669.8</v>
      </c>
      <c r="ET50" s="108">
        <v>5449076.7000000002</v>
      </c>
      <c r="EU50" s="108">
        <v>6229619.2000000002</v>
      </c>
      <c r="EV50" s="108">
        <v>7079467.5999999996</v>
      </c>
      <c r="EW50" s="108">
        <v>8143292.2000000002</v>
      </c>
      <c r="EX50" s="108">
        <v>9053306</v>
      </c>
      <c r="EY50" s="108">
        <v>11347245.800000001</v>
      </c>
      <c r="EZ50" s="108">
        <v>12560065.4</v>
      </c>
      <c r="FA50" s="108">
        <v>11885226.6</v>
      </c>
      <c r="FB50" s="108">
        <v>3022147.7</v>
      </c>
      <c r="FC50" s="108">
        <v>2721458.6</v>
      </c>
      <c r="FD50" s="108">
        <v>3030473.6</v>
      </c>
      <c r="FE50" s="108">
        <v>3111146.7</v>
      </c>
      <c r="FF50" s="108">
        <v>1084822.7</v>
      </c>
      <c r="FG50" s="108">
        <v>2117986</v>
      </c>
      <c r="FH50" s="108">
        <v>3022147.7</v>
      </c>
      <c r="FI50" s="108">
        <v>3854877.7</v>
      </c>
      <c r="FJ50" s="108">
        <v>4671462.8</v>
      </c>
      <c r="FK50" s="108">
        <v>5743606.2999999998</v>
      </c>
      <c r="FL50" s="108">
        <v>6570054.2999999998</v>
      </c>
      <c r="FM50" s="108">
        <v>7639769.4000000004</v>
      </c>
      <c r="FN50" s="108">
        <v>8774079.9000000004</v>
      </c>
      <c r="FO50" s="108">
        <v>9709500.1999999993</v>
      </c>
      <c r="FP50" s="108">
        <v>10759945.6</v>
      </c>
      <c r="FQ50" s="108">
        <v>11885226.6</v>
      </c>
      <c r="FR50" s="108">
        <v>12091752.300000001</v>
      </c>
      <c r="FS50" s="108">
        <v>3146386.1</v>
      </c>
      <c r="FT50" s="108">
        <v>2853512.3</v>
      </c>
      <c r="FU50" s="108">
        <v>2936682.4</v>
      </c>
      <c r="FV50" s="108">
        <v>3155171.5</v>
      </c>
      <c r="FW50" s="108">
        <v>984406.3</v>
      </c>
      <c r="FX50" s="108">
        <v>2119651.1</v>
      </c>
      <c r="FY50" s="108">
        <v>3146386.1</v>
      </c>
      <c r="FZ50" s="108">
        <v>4021235.4</v>
      </c>
      <c r="GA50" s="108">
        <v>4887179.4000000004</v>
      </c>
      <c r="GB50" s="108">
        <v>5999898.4000000004</v>
      </c>
      <c r="GC50" s="108">
        <v>6829521.4000000004</v>
      </c>
      <c r="GD50" s="108">
        <v>7950536.5999999996</v>
      </c>
      <c r="GE50" s="108">
        <v>8936580.8000000007</v>
      </c>
      <c r="GF50" s="108">
        <v>9862055.5999999996</v>
      </c>
      <c r="GG50" s="108">
        <v>10928806.300000001</v>
      </c>
      <c r="GH50" s="108">
        <v>12091752.300000001</v>
      </c>
      <c r="GJ50" s="85">
        <v>2741639</v>
      </c>
      <c r="GK50" s="85">
        <v>1973576.3</v>
      </c>
      <c r="GL50" s="85">
        <v>2562869.7000000002</v>
      </c>
      <c r="GN50" s="85">
        <v>1036949.9</v>
      </c>
      <c r="GO50" s="85">
        <v>2102141.5</v>
      </c>
      <c r="GP50" s="85">
        <v>2741639</v>
      </c>
      <c r="GQ50" s="85">
        <v>3274190.4</v>
      </c>
      <c r="GR50" s="85">
        <v>3892085.3</v>
      </c>
      <c r="GS50" s="85">
        <v>4715215.3</v>
      </c>
      <c r="GT50" s="85">
        <v>5487578.7000000002</v>
      </c>
      <c r="GU50" s="85">
        <v>6297654.5999999996</v>
      </c>
      <c r="GV50" s="85">
        <v>7278085</v>
      </c>
      <c r="GW50" s="85">
        <v>8341438.5</v>
      </c>
      <c r="GX50" s="85">
        <v>9356541.1999999993</v>
      </c>
    </row>
    <row r="51" spans="1:206" s="85" customFormat="1" ht="24" x14ac:dyDescent="0.2">
      <c r="A51" s="99"/>
      <c r="B51" s="28" t="s">
        <v>545</v>
      </c>
      <c r="C51" s="76"/>
      <c r="D51" s="108">
        <v>8879142</v>
      </c>
      <c r="E51" s="108">
        <v>1711078</v>
      </c>
      <c r="F51" s="108">
        <v>2111231.2000000002</v>
      </c>
      <c r="G51" s="108">
        <v>2449475.4</v>
      </c>
      <c r="H51" s="108">
        <v>2607357.4</v>
      </c>
      <c r="I51" s="108">
        <v>605060.6</v>
      </c>
      <c r="J51" s="108">
        <v>1099684.5</v>
      </c>
      <c r="K51" s="108">
        <v>1711078</v>
      </c>
      <c r="L51" s="108">
        <v>2429649.7999999998</v>
      </c>
      <c r="M51" s="108">
        <v>3090252.9</v>
      </c>
      <c r="N51" s="108">
        <v>3822309.2</v>
      </c>
      <c r="O51" s="108">
        <v>4610627.8</v>
      </c>
      <c r="P51" s="108">
        <v>5439529.2999999998</v>
      </c>
      <c r="Q51" s="108">
        <v>6271784.5999999996</v>
      </c>
      <c r="R51" s="108">
        <v>7061361.2000000002</v>
      </c>
      <c r="S51" s="108">
        <v>7993988.4000000004</v>
      </c>
      <c r="T51" s="108">
        <v>8879142</v>
      </c>
      <c r="U51" s="108">
        <v>10370004.9</v>
      </c>
      <c r="V51" s="108">
        <v>2035959.1</v>
      </c>
      <c r="W51" s="108">
        <v>2160592.2000000002</v>
      </c>
      <c r="X51" s="108">
        <v>2715791.9</v>
      </c>
      <c r="Y51" s="108">
        <v>3457661.7</v>
      </c>
      <c r="Z51" s="108">
        <v>658541.30000000005</v>
      </c>
      <c r="AA51" s="108">
        <v>1278274.2</v>
      </c>
      <c r="AB51" s="108">
        <v>2035959.1</v>
      </c>
      <c r="AC51" s="108">
        <v>2693953.1</v>
      </c>
      <c r="AD51" s="108">
        <v>3520590.3</v>
      </c>
      <c r="AE51" s="108">
        <v>4196551.3</v>
      </c>
      <c r="AF51" s="108">
        <v>5073883.8</v>
      </c>
      <c r="AG51" s="108">
        <v>5938483</v>
      </c>
      <c r="AH51" s="108">
        <v>6912343.2000000002</v>
      </c>
      <c r="AI51" s="108">
        <v>7987446.9000000004</v>
      </c>
      <c r="AJ51" s="108">
        <v>9160127.0999999996</v>
      </c>
      <c r="AK51" s="108">
        <v>10370004.9</v>
      </c>
      <c r="AL51" s="108">
        <v>15008850.4</v>
      </c>
      <c r="AM51" s="108">
        <v>2648806.7999999998</v>
      </c>
      <c r="AN51" s="108">
        <v>3514910.4</v>
      </c>
      <c r="AO51" s="108">
        <v>4255913.4000000004</v>
      </c>
      <c r="AP51" s="108">
        <v>4589219.8</v>
      </c>
      <c r="AQ51" s="108">
        <v>683878.7</v>
      </c>
      <c r="AR51" s="108">
        <v>1599669.6</v>
      </c>
      <c r="AS51" s="108">
        <v>2648806.7999999998</v>
      </c>
      <c r="AT51" s="108">
        <v>3764395.5</v>
      </c>
      <c r="AU51" s="108">
        <v>4893990.9000000004</v>
      </c>
      <c r="AV51" s="108">
        <v>6163717.2000000002</v>
      </c>
      <c r="AW51" s="108">
        <v>7465668.5999999996</v>
      </c>
      <c r="AX51" s="108">
        <v>8865465.9000000004</v>
      </c>
      <c r="AY51" s="108">
        <v>10419630.6</v>
      </c>
      <c r="AZ51" s="108">
        <v>11843463.6</v>
      </c>
      <c r="BA51" s="108">
        <v>13353594.199999999</v>
      </c>
      <c r="BB51" s="108">
        <v>15008850.4</v>
      </c>
      <c r="BC51" s="108">
        <v>18635748.699999999</v>
      </c>
      <c r="BD51" s="108">
        <v>3591403.3</v>
      </c>
      <c r="BE51" s="108">
        <v>4499987.3</v>
      </c>
      <c r="BF51" s="108">
        <v>4923396.2</v>
      </c>
      <c r="BG51" s="108">
        <v>5620961.9000000004</v>
      </c>
      <c r="BH51" s="108">
        <v>1065772.6000000001</v>
      </c>
      <c r="BI51" s="108">
        <v>2276744</v>
      </c>
      <c r="BJ51" s="108">
        <v>3591403.3</v>
      </c>
      <c r="BK51" s="108">
        <v>5043340.5999999996</v>
      </c>
      <c r="BL51" s="108">
        <v>6585801.7999999998</v>
      </c>
      <c r="BM51" s="108">
        <v>8091390.5999999996</v>
      </c>
      <c r="BN51" s="108">
        <v>9678959.1999999993</v>
      </c>
      <c r="BO51" s="108">
        <v>11336350.300000001</v>
      </c>
      <c r="BP51" s="108">
        <v>13014786.800000001</v>
      </c>
      <c r="BQ51" s="108">
        <v>14901154.5</v>
      </c>
      <c r="BR51" s="108">
        <v>16705416.9</v>
      </c>
      <c r="BS51" s="108">
        <v>18635748.699999999</v>
      </c>
      <c r="BT51" s="108">
        <v>22048869</v>
      </c>
      <c r="BU51" s="108">
        <v>4080490.2</v>
      </c>
      <c r="BV51" s="128">
        <v>5398706.7999999998</v>
      </c>
      <c r="BW51" s="128">
        <v>5809474.4000000004</v>
      </c>
      <c r="BX51" s="128">
        <v>6760197.5999999996</v>
      </c>
      <c r="BY51" s="108">
        <v>1216228.5</v>
      </c>
      <c r="BZ51" s="108">
        <v>2535104.4</v>
      </c>
      <c r="CA51" s="108">
        <v>4080490.2</v>
      </c>
      <c r="CB51" s="108">
        <v>6002037.5999999996</v>
      </c>
      <c r="CC51" s="108">
        <v>7731713.7999999998</v>
      </c>
      <c r="CD51" s="108">
        <v>9479197</v>
      </c>
      <c r="CE51" s="108">
        <v>11394297.699999999</v>
      </c>
      <c r="CF51" s="108">
        <v>13257279</v>
      </c>
      <c r="CG51" s="108">
        <v>15288671.4</v>
      </c>
      <c r="CH51" s="108">
        <v>17477870.399999999</v>
      </c>
      <c r="CI51" s="108">
        <v>19787789.199999999</v>
      </c>
      <c r="CJ51" s="108">
        <v>22048869</v>
      </c>
      <c r="CK51" s="108">
        <v>23879587.399999999</v>
      </c>
      <c r="CL51" s="108">
        <v>4306108.2</v>
      </c>
      <c r="CM51" s="128">
        <v>5487961.6000000006</v>
      </c>
      <c r="CN51" s="128">
        <v>6823757.6999999993</v>
      </c>
      <c r="CO51" s="128">
        <v>7261759.9000000004</v>
      </c>
      <c r="CP51" s="108">
        <v>1292859</v>
      </c>
      <c r="CQ51" s="108">
        <v>2513139.9</v>
      </c>
      <c r="CR51" s="108">
        <v>4306108.2</v>
      </c>
      <c r="CS51" s="108">
        <v>6098295.2999999998</v>
      </c>
      <c r="CT51" s="108">
        <v>7977086.2999999998</v>
      </c>
      <c r="CU51" s="108">
        <v>9794069.8000000007</v>
      </c>
      <c r="CV51" s="108">
        <v>12178360.800000001</v>
      </c>
      <c r="CW51" s="108">
        <v>14393226.4</v>
      </c>
      <c r="CX51" s="108">
        <v>16617827.5</v>
      </c>
      <c r="CY51" s="108">
        <v>19167311.5</v>
      </c>
      <c r="CZ51" s="108">
        <v>21561562.899999999</v>
      </c>
      <c r="DA51" s="108">
        <v>23879587.399999999</v>
      </c>
      <c r="DB51" s="108">
        <v>24047495.899999999</v>
      </c>
      <c r="DC51" s="108">
        <v>4898933.8</v>
      </c>
      <c r="DD51" s="108">
        <v>6006859.7000000002</v>
      </c>
      <c r="DE51" s="108">
        <v>5993497.5999999996</v>
      </c>
      <c r="DF51" s="108">
        <v>7148204.7999999998</v>
      </c>
      <c r="DG51" s="108">
        <v>1561718.2</v>
      </c>
      <c r="DH51" s="108">
        <v>3143920.7</v>
      </c>
      <c r="DI51" s="108">
        <v>4898933.8</v>
      </c>
      <c r="DJ51" s="108">
        <v>7148346.5999999996</v>
      </c>
      <c r="DK51" s="108">
        <v>9053508.4000000004</v>
      </c>
      <c r="DL51" s="108">
        <v>10905793.5</v>
      </c>
      <c r="DM51" s="108">
        <v>12859574</v>
      </c>
      <c r="DN51" s="108">
        <v>14477317.5</v>
      </c>
      <c r="DO51" s="108">
        <v>16899291.100000001</v>
      </c>
      <c r="DP51" s="108">
        <v>19237165.800000001</v>
      </c>
      <c r="DQ51" s="108">
        <v>21596352.199999999</v>
      </c>
      <c r="DR51" s="108">
        <v>24047495.899999999</v>
      </c>
      <c r="DS51" s="108">
        <v>27354696.300000001</v>
      </c>
      <c r="DT51" s="108">
        <v>5439623.5999999996</v>
      </c>
      <c r="DU51" s="108">
        <v>6791664.5</v>
      </c>
      <c r="DV51" s="108">
        <v>7343082.9000000004</v>
      </c>
      <c r="DW51" s="108">
        <v>7780325.2999999998</v>
      </c>
      <c r="DX51" s="108">
        <v>1933041.8</v>
      </c>
      <c r="DY51" s="108">
        <v>3495265</v>
      </c>
      <c r="DZ51" s="108">
        <v>5439623.5999999996</v>
      </c>
      <c r="EA51" s="108">
        <v>7663407.7000000002</v>
      </c>
      <c r="EB51" s="108">
        <v>9899756.9000000004</v>
      </c>
      <c r="EC51" s="108">
        <v>12231288.1</v>
      </c>
      <c r="ED51" s="108">
        <v>14615372.1</v>
      </c>
      <c r="EE51" s="108">
        <v>17007091.800000001</v>
      </c>
      <c r="EF51" s="108">
        <v>19574371</v>
      </c>
      <c r="EG51" s="108">
        <v>22091761.399999999</v>
      </c>
      <c r="EH51" s="108">
        <v>24817433.100000001</v>
      </c>
      <c r="EI51" s="108">
        <v>27354696.300000001</v>
      </c>
      <c r="EJ51" s="108">
        <v>32570963.300000001</v>
      </c>
      <c r="EK51" s="108">
        <v>6288482</v>
      </c>
      <c r="EL51" s="108">
        <v>8037227.5</v>
      </c>
      <c r="EM51" s="108">
        <v>8971390.0999999996</v>
      </c>
      <c r="EN51" s="108">
        <v>9273863.6999999993</v>
      </c>
      <c r="EO51" s="108">
        <v>1977721.6</v>
      </c>
      <c r="EP51" s="108">
        <v>3942584.7</v>
      </c>
      <c r="EQ51" s="108">
        <v>6288482</v>
      </c>
      <c r="ER51" s="108">
        <v>8971842.8000000007</v>
      </c>
      <c r="ES51" s="108">
        <v>11525189.300000001</v>
      </c>
      <c r="ET51" s="108">
        <v>14325709.5</v>
      </c>
      <c r="EU51" s="108">
        <v>17054917.199999999</v>
      </c>
      <c r="EV51" s="108">
        <v>20097157.199999999</v>
      </c>
      <c r="EW51" s="108">
        <v>23297099.600000001</v>
      </c>
      <c r="EX51" s="108">
        <v>26523726.300000001</v>
      </c>
      <c r="EY51" s="108">
        <v>29434183.300000001</v>
      </c>
      <c r="EZ51" s="108">
        <v>32570963.300000001</v>
      </c>
      <c r="FA51" s="108">
        <v>40900965.5</v>
      </c>
      <c r="FB51" s="108">
        <v>9339249.1999999993</v>
      </c>
      <c r="FC51" s="108">
        <v>10664479.6</v>
      </c>
      <c r="FD51" s="108">
        <v>10655004.5</v>
      </c>
      <c r="FE51" s="108">
        <v>10242232.199999999</v>
      </c>
      <c r="FF51" s="108">
        <v>3185795.1</v>
      </c>
      <c r="FG51" s="108">
        <v>6265482.5999999996</v>
      </c>
      <c r="FH51" s="108">
        <v>9339249.1999999993</v>
      </c>
      <c r="FI51" s="108">
        <v>13026700</v>
      </c>
      <c r="FJ51" s="108">
        <v>16396515.6</v>
      </c>
      <c r="FK51" s="108">
        <v>20003728.800000001</v>
      </c>
      <c r="FL51" s="108">
        <v>23220012.5</v>
      </c>
      <c r="FM51" s="108">
        <v>26958693.899999999</v>
      </c>
      <c r="FN51" s="108">
        <v>30658733.300000001</v>
      </c>
      <c r="FO51" s="108">
        <v>33793508.399999999</v>
      </c>
      <c r="FP51" s="108">
        <v>36970151.600000001</v>
      </c>
      <c r="FQ51" s="108">
        <v>40900965.5</v>
      </c>
      <c r="FR51" s="108">
        <v>38820391.799999997</v>
      </c>
      <c r="FS51" s="108">
        <v>7857139.7999999998</v>
      </c>
      <c r="FT51" s="108">
        <v>9018963.0999999996</v>
      </c>
      <c r="FU51" s="108">
        <v>10950218.699999999</v>
      </c>
      <c r="FV51" s="108">
        <v>10994070.199999999</v>
      </c>
      <c r="FW51" s="108">
        <v>2260446.1</v>
      </c>
      <c r="FX51" s="108">
        <v>4756319.4000000004</v>
      </c>
      <c r="FY51" s="108">
        <v>7857139.7999999998</v>
      </c>
      <c r="FZ51" s="108">
        <v>10768176.800000001</v>
      </c>
      <c r="GA51" s="108">
        <v>13506336.800000001</v>
      </c>
      <c r="GB51" s="108">
        <v>16876102.899999999</v>
      </c>
      <c r="GC51" s="108">
        <v>19679043.399999999</v>
      </c>
      <c r="GD51" s="108">
        <v>23781577.199999999</v>
      </c>
      <c r="GE51" s="108">
        <v>27826321.600000001</v>
      </c>
      <c r="GF51" s="108">
        <v>31435993.5</v>
      </c>
      <c r="GG51" s="108">
        <v>34158863.700000003</v>
      </c>
      <c r="GH51" s="108">
        <v>38820391.799999997</v>
      </c>
      <c r="GJ51" s="85">
        <v>5950647.7999999998</v>
      </c>
      <c r="GK51" s="85">
        <v>5559862.7000000002</v>
      </c>
      <c r="GL51" s="85">
        <v>8596919.0999999996</v>
      </c>
      <c r="GN51" s="85">
        <v>2010274.2</v>
      </c>
      <c r="GO51" s="85">
        <v>4165725.3</v>
      </c>
      <c r="GP51" s="85">
        <v>5950647.7999999998</v>
      </c>
      <c r="GQ51" s="85">
        <v>7780162.0999999996</v>
      </c>
      <c r="GR51" s="85">
        <v>9298400.3000000007</v>
      </c>
      <c r="GS51" s="85">
        <v>11510510.5</v>
      </c>
      <c r="GT51" s="85">
        <v>14033868.199999999</v>
      </c>
      <c r="GU51" s="85">
        <v>16814317.699999999</v>
      </c>
      <c r="GV51" s="85">
        <v>20107429.600000001</v>
      </c>
      <c r="GW51" s="85">
        <v>22853015.399999999</v>
      </c>
      <c r="GX51" s="85">
        <v>25594492</v>
      </c>
    </row>
    <row r="52" spans="1:206" s="85" customFormat="1" ht="26.1" customHeight="1" x14ac:dyDescent="0.2">
      <c r="A52" s="77">
        <v>11411200</v>
      </c>
      <c r="B52" s="112" t="s">
        <v>700</v>
      </c>
      <c r="C52" s="76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28"/>
      <c r="BW52" s="128"/>
      <c r="BX52" s="12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28"/>
      <c r="CN52" s="128"/>
      <c r="CO52" s="12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>
        <v>13784818.5</v>
      </c>
      <c r="DC52" s="108">
        <v>4898933.8</v>
      </c>
      <c r="DD52" s="108">
        <v>6006859.7000000002</v>
      </c>
      <c r="DE52" s="108">
        <v>2833909.7</v>
      </c>
      <c r="DF52" s="108">
        <v>45115.3</v>
      </c>
      <c r="DG52" s="108">
        <v>1561718.2</v>
      </c>
      <c r="DH52" s="108">
        <v>3143920.7</v>
      </c>
      <c r="DI52" s="108">
        <v>4898933.8</v>
      </c>
      <c r="DJ52" s="108">
        <v>7148346.5999999996</v>
      </c>
      <c r="DK52" s="108">
        <v>9053508.4000000004</v>
      </c>
      <c r="DL52" s="108">
        <v>10905793.5</v>
      </c>
      <c r="DM52" s="108">
        <v>12859574</v>
      </c>
      <c r="DN52" s="108">
        <v>13676879.699999999</v>
      </c>
      <c r="DO52" s="108">
        <v>13739703.199999999</v>
      </c>
      <c r="DP52" s="108">
        <v>13739568.9</v>
      </c>
      <c r="DQ52" s="108">
        <v>13757713.199999999</v>
      </c>
      <c r="DR52" s="108">
        <v>13784818.5</v>
      </c>
      <c r="DS52" s="108">
        <v>76078.899999999994</v>
      </c>
      <c r="DT52" s="108">
        <v>29347.599999999999</v>
      </c>
      <c r="DU52" s="108">
        <v>26906.6</v>
      </c>
      <c r="DV52" s="108">
        <v>17996.8</v>
      </c>
      <c r="DW52" s="108">
        <v>1827.9</v>
      </c>
      <c r="DX52" s="108">
        <v>9093.6</v>
      </c>
      <c r="DY52" s="108">
        <v>15119.5</v>
      </c>
      <c r="DZ52" s="108">
        <v>29347.599999999999</v>
      </c>
      <c r="EA52" s="108">
        <v>39795.4</v>
      </c>
      <c r="EB52" s="108">
        <v>46652.1</v>
      </c>
      <c r="EC52" s="108">
        <v>56254.2</v>
      </c>
      <c r="ED52" s="108">
        <v>66956.600000000006</v>
      </c>
      <c r="EE52" s="108">
        <v>70525.100000000006</v>
      </c>
      <c r="EF52" s="108">
        <v>74251</v>
      </c>
      <c r="EG52" s="108">
        <v>69294</v>
      </c>
      <c r="EH52" s="108">
        <v>71480</v>
      </c>
      <c r="EI52" s="108">
        <v>76078.899999999994</v>
      </c>
      <c r="EJ52" s="108">
        <v>5167.7</v>
      </c>
      <c r="EK52" s="108">
        <v>2070.6999999999998</v>
      </c>
      <c r="EL52" s="108">
        <v>1782</v>
      </c>
      <c r="EM52" s="108">
        <v>-265.89999999999998</v>
      </c>
      <c r="EN52" s="108">
        <v>1580.9</v>
      </c>
      <c r="EO52" s="108">
        <v>2765</v>
      </c>
      <c r="EP52" s="108">
        <v>548</v>
      </c>
      <c r="EQ52" s="108">
        <v>2070.6999999999998</v>
      </c>
      <c r="ER52" s="108">
        <v>1795.7</v>
      </c>
      <c r="ES52" s="108">
        <v>3423.5</v>
      </c>
      <c r="ET52" s="108">
        <v>3852.7</v>
      </c>
      <c r="EU52" s="108">
        <v>3056.8</v>
      </c>
      <c r="EV52" s="108">
        <v>3453.4</v>
      </c>
      <c r="EW52" s="108">
        <v>3586.8</v>
      </c>
      <c r="EX52" s="108">
        <v>6785.7</v>
      </c>
      <c r="EY52" s="108">
        <v>4421.5</v>
      </c>
      <c r="EZ52" s="108">
        <v>5167.7</v>
      </c>
      <c r="FA52" s="108">
        <v>23438.400000000001</v>
      </c>
      <c r="FB52" s="108">
        <v>7865</v>
      </c>
      <c r="FC52" s="108">
        <v>8995.1</v>
      </c>
      <c r="FD52" s="108">
        <v>3263.7</v>
      </c>
      <c r="FE52" s="108">
        <v>3314.6</v>
      </c>
      <c r="FF52" s="108">
        <v>2827.9</v>
      </c>
      <c r="FG52" s="108">
        <v>3560.5</v>
      </c>
      <c r="FH52" s="108">
        <v>7865</v>
      </c>
      <c r="FI52" s="108">
        <v>13693.1</v>
      </c>
      <c r="FJ52" s="108">
        <v>15353.9</v>
      </c>
      <c r="FK52" s="108">
        <v>16860.099999999999</v>
      </c>
      <c r="FL52" s="108">
        <v>17854.7</v>
      </c>
      <c r="FM52" s="108">
        <v>20390.2</v>
      </c>
      <c r="FN52" s="108">
        <v>20123.8</v>
      </c>
      <c r="FO52" s="108">
        <v>21468.7</v>
      </c>
      <c r="FP52" s="108">
        <v>21554.799999999999</v>
      </c>
      <c r="FQ52" s="108">
        <v>23438.400000000001</v>
      </c>
      <c r="FR52" s="108">
        <v>6158.3</v>
      </c>
      <c r="FS52" s="108">
        <v>78.7</v>
      </c>
      <c r="FT52" s="108">
        <v>4846.5</v>
      </c>
      <c r="FU52" s="108">
        <v>2181.8000000000002</v>
      </c>
      <c r="FV52" s="108">
        <v>-948.7</v>
      </c>
      <c r="FW52" s="108">
        <v>1192.2</v>
      </c>
      <c r="FX52" s="108">
        <v>110.9</v>
      </c>
      <c r="FY52" s="108">
        <v>78.7</v>
      </c>
      <c r="FZ52" s="108">
        <v>2920.3</v>
      </c>
      <c r="GA52" s="108">
        <v>3626</v>
      </c>
      <c r="GB52" s="108">
        <v>4925.2</v>
      </c>
      <c r="GC52" s="108">
        <v>4660.8999999999996</v>
      </c>
      <c r="GD52" s="108">
        <v>7058.3</v>
      </c>
      <c r="GE52" s="108">
        <v>7107</v>
      </c>
      <c r="GF52" s="108">
        <v>6578.4</v>
      </c>
      <c r="GG52" s="108">
        <v>6484.8</v>
      </c>
      <c r="GH52" s="108">
        <v>6158.3</v>
      </c>
      <c r="GK52" s="85">
        <v>0</v>
      </c>
      <c r="GL52" s="85">
        <v>0</v>
      </c>
    </row>
    <row r="53" spans="1:206" s="85" customFormat="1" ht="36" x14ac:dyDescent="0.2">
      <c r="A53" s="77">
        <v>11411300</v>
      </c>
      <c r="B53" s="28" t="s">
        <v>701</v>
      </c>
      <c r="C53" s="76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8"/>
      <c r="BG53" s="108"/>
      <c r="BH53" s="108"/>
      <c r="BI53" s="108"/>
      <c r="BJ53" s="108"/>
      <c r="BK53" s="108"/>
      <c r="BL53" s="108"/>
      <c r="BM53" s="108"/>
      <c r="BN53" s="108"/>
      <c r="BO53" s="108"/>
      <c r="BP53" s="108"/>
      <c r="BQ53" s="108"/>
      <c r="BR53" s="108"/>
      <c r="BS53" s="108"/>
      <c r="BT53" s="108"/>
      <c r="BU53" s="108"/>
      <c r="BV53" s="128"/>
      <c r="BW53" s="128"/>
      <c r="BX53" s="128"/>
      <c r="BY53" s="108"/>
      <c r="BZ53" s="108"/>
      <c r="CA53" s="108"/>
      <c r="CB53" s="108"/>
      <c r="CC53" s="108"/>
      <c r="CD53" s="108"/>
      <c r="CE53" s="108"/>
      <c r="CF53" s="108"/>
      <c r="CG53" s="108"/>
      <c r="CH53" s="108"/>
      <c r="CI53" s="108"/>
      <c r="CJ53" s="108"/>
      <c r="CK53" s="108"/>
      <c r="CL53" s="108"/>
      <c r="CM53" s="128"/>
      <c r="CN53" s="128"/>
      <c r="CO53" s="128"/>
      <c r="CP53" s="108"/>
      <c r="CQ53" s="108"/>
      <c r="CR53" s="108"/>
      <c r="CS53" s="108"/>
      <c r="CT53" s="108"/>
      <c r="CU53" s="108"/>
      <c r="CV53" s="108"/>
      <c r="CW53" s="108"/>
      <c r="CX53" s="108"/>
      <c r="CY53" s="108"/>
      <c r="CZ53" s="108"/>
      <c r="DA53" s="108"/>
      <c r="DB53" s="108">
        <v>4735165.2</v>
      </c>
      <c r="DC53" s="108">
        <v>0</v>
      </c>
      <c r="DD53" s="108">
        <v>0</v>
      </c>
      <c r="DE53" s="108">
        <v>1391172.4</v>
      </c>
      <c r="DF53" s="108">
        <v>3343992.8</v>
      </c>
      <c r="DG53" s="108"/>
      <c r="DH53" s="108"/>
      <c r="DI53" s="108"/>
      <c r="DJ53" s="108"/>
      <c r="DK53" s="108"/>
      <c r="DL53" s="108"/>
      <c r="DM53" s="108"/>
      <c r="DN53" s="108">
        <v>386995.9</v>
      </c>
      <c r="DO53" s="108">
        <v>1391172.4</v>
      </c>
      <c r="DP53" s="108">
        <v>2474484.7000000002</v>
      </c>
      <c r="DQ53" s="108">
        <v>3499473.6</v>
      </c>
      <c r="DR53" s="108">
        <v>4735165.2</v>
      </c>
      <c r="DS53" s="108">
        <v>12060610.300000001</v>
      </c>
      <c r="DT53" s="108">
        <v>2628507.7999999998</v>
      </c>
      <c r="DU53" s="108">
        <v>2891601.9</v>
      </c>
      <c r="DV53" s="108">
        <v>2926733.5</v>
      </c>
      <c r="DW53" s="108">
        <v>3613767.1</v>
      </c>
      <c r="DX53" s="108">
        <v>1055250.6000000001</v>
      </c>
      <c r="DY53" s="108">
        <v>1839177</v>
      </c>
      <c r="DZ53" s="108">
        <v>2628507.7999999998</v>
      </c>
      <c r="EA53" s="108">
        <v>3442216.4</v>
      </c>
      <c r="EB53" s="108">
        <v>4455517.4000000004</v>
      </c>
      <c r="EC53" s="108">
        <v>5520109.7000000002</v>
      </c>
      <c r="ED53" s="108">
        <v>6534033.2999999998</v>
      </c>
      <c r="EE53" s="108">
        <v>7469671.0999999996</v>
      </c>
      <c r="EF53" s="108">
        <v>8446843.1999999993</v>
      </c>
      <c r="EG53" s="108">
        <v>9563527.0999999996</v>
      </c>
      <c r="EH53" s="108">
        <v>10813464.1</v>
      </c>
      <c r="EI53" s="108">
        <v>12060610.300000001</v>
      </c>
      <c r="EJ53" s="108">
        <v>15142466.800000001</v>
      </c>
      <c r="EK53" s="108">
        <v>3385765.8</v>
      </c>
      <c r="EL53" s="108">
        <v>3523701.2</v>
      </c>
      <c r="EM53" s="108">
        <v>4129548.3</v>
      </c>
      <c r="EN53" s="108">
        <v>4103451.5</v>
      </c>
      <c r="EO53" s="108">
        <v>1202054.5</v>
      </c>
      <c r="EP53" s="108">
        <v>2322855.9</v>
      </c>
      <c r="EQ53" s="108">
        <v>3385765.8</v>
      </c>
      <c r="ER53" s="108">
        <v>4476031.4000000004</v>
      </c>
      <c r="ES53" s="108">
        <v>5667265.0999999996</v>
      </c>
      <c r="ET53" s="108">
        <v>6909467</v>
      </c>
      <c r="EU53" s="108">
        <v>8215402.5999999996</v>
      </c>
      <c r="EV53" s="108">
        <v>9648319.5999999996</v>
      </c>
      <c r="EW53" s="108">
        <v>11039015.300000001</v>
      </c>
      <c r="EX53" s="108">
        <v>12328922.1</v>
      </c>
      <c r="EY53" s="108">
        <v>13736101.5</v>
      </c>
      <c r="EZ53" s="108">
        <v>15142466.800000001</v>
      </c>
      <c r="FA53" s="108">
        <v>17933381.399999999</v>
      </c>
      <c r="FB53" s="108">
        <v>4031085.2</v>
      </c>
      <c r="FC53" s="108">
        <v>4570355.0999999996</v>
      </c>
      <c r="FD53" s="108">
        <v>4569570.7</v>
      </c>
      <c r="FE53" s="108">
        <v>4762370.4000000004</v>
      </c>
      <c r="FF53" s="108">
        <v>1478113.3</v>
      </c>
      <c r="FG53" s="108">
        <v>2761681.1</v>
      </c>
      <c r="FH53" s="108">
        <v>4031085.2</v>
      </c>
      <c r="FI53" s="108">
        <v>5604843.9000000004</v>
      </c>
      <c r="FJ53" s="108">
        <v>6994538.2000000002</v>
      </c>
      <c r="FK53" s="108">
        <v>8601440.3000000007</v>
      </c>
      <c r="FL53" s="108">
        <v>10167728.199999999</v>
      </c>
      <c r="FM53" s="108">
        <v>11716035.1</v>
      </c>
      <c r="FN53" s="108">
        <v>13171011</v>
      </c>
      <c r="FO53" s="108">
        <v>14646977.4</v>
      </c>
      <c r="FP53" s="108">
        <v>16163113.5</v>
      </c>
      <c r="FQ53" s="108">
        <v>17933381.399999999</v>
      </c>
      <c r="FR53" s="108">
        <v>17957385.800000001</v>
      </c>
      <c r="FS53" s="108">
        <v>3849182.8</v>
      </c>
      <c r="FT53" s="108">
        <v>4378160.9000000004</v>
      </c>
      <c r="FU53" s="108">
        <v>4728688</v>
      </c>
      <c r="FV53" s="108">
        <v>5001354.0999999996</v>
      </c>
      <c r="FW53" s="108">
        <v>1285995.1000000001</v>
      </c>
      <c r="FX53" s="108">
        <v>2517121.5</v>
      </c>
      <c r="FY53" s="108">
        <v>3849182.8</v>
      </c>
      <c r="FZ53" s="108">
        <v>5219165.3</v>
      </c>
      <c r="GA53" s="108">
        <v>6536351.5999999996</v>
      </c>
      <c r="GB53" s="108">
        <v>8227343.7000000002</v>
      </c>
      <c r="GC53" s="108">
        <v>9648227</v>
      </c>
      <c r="GD53" s="108">
        <v>11222373.9</v>
      </c>
      <c r="GE53" s="108">
        <v>12956031.699999999</v>
      </c>
      <c r="GF53" s="108">
        <v>14546331.300000001</v>
      </c>
      <c r="GG53" s="108">
        <v>16118057.800000001</v>
      </c>
      <c r="GH53" s="108">
        <v>17957385.800000001</v>
      </c>
      <c r="GJ53" s="85">
        <v>3848853</v>
      </c>
      <c r="GK53" s="85">
        <v>3415274.1</v>
      </c>
      <c r="GL53" s="85">
        <v>5015194.4000000004</v>
      </c>
      <c r="GN53" s="85">
        <v>1121453.7</v>
      </c>
      <c r="GO53" s="85">
        <v>2630457.5</v>
      </c>
      <c r="GP53" s="85">
        <v>3848853</v>
      </c>
      <c r="GQ53" s="85">
        <v>5148211</v>
      </c>
      <c r="GR53" s="85">
        <v>6036088.7000000002</v>
      </c>
      <c r="GS53" s="85">
        <v>7264127.0999999996</v>
      </c>
      <c r="GT53" s="85">
        <v>8770695.3000000007</v>
      </c>
      <c r="GU53" s="85">
        <v>10500699.199999999</v>
      </c>
      <c r="GV53" s="85">
        <v>12279321.5</v>
      </c>
      <c r="GW53" s="85">
        <v>13853976.800000001</v>
      </c>
      <c r="GX53" s="85">
        <v>15445422</v>
      </c>
    </row>
    <row r="54" spans="1:206" s="85" customFormat="1" ht="24" x14ac:dyDescent="0.2">
      <c r="A54" s="77">
        <v>11411400</v>
      </c>
      <c r="B54" s="28" t="s">
        <v>702</v>
      </c>
      <c r="C54" s="76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8"/>
      <c r="AE54" s="108"/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8"/>
      <c r="AT54" s="108"/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8"/>
      <c r="BI54" s="108"/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28"/>
      <c r="BW54" s="128"/>
      <c r="BX54" s="128"/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8"/>
      <c r="CM54" s="128"/>
      <c r="CN54" s="128"/>
      <c r="CO54" s="128"/>
      <c r="CP54" s="108"/>
      <c r="CQ54" s="108"/>
      <c r="CR54" s="108"/>
      <c r="CS54" s="108"/>
      <c r="CT54" s="108"/>
      <c r="CU54" s="108"/>
      <c r="CV54" s="108"/>
      <c r="CW54" s="108"/>
      <c r="CX54" s="108"/>
      <c r="CY54" s="108"/>
      <c r="CZ54" s="108"/>
      <c r="DA54" s="108"/>
      <c r="DB54" s="108">
        <v>5527512.2000000002</v>
      </c>
      <c r="DC54" s="108">
        <v>0</v>
      </c>
      <c r="DD54" s="108">
        <v>0</v>
      </c>
      <c r="DE54" s="108">
        <v>1768415.5</v>
      </c>
      <c r="DF54" s="108">
        <v>3759096.7</v>
      </c>
      <c r="DG54" s="108"/>
      <c r="DH54" s="108"/>
      <c r="DI54" s="108"/>
      <c r="DJ54" s="108"/>
      <c r="DK54" s="108"/>
      <c r="DL54" s="108"/>
      <c r="DM54" s="108"/>
      <c r="DN54" s="108">
        <v>413441.9</v>
      </c>
      <c r="DO54" s="108">
        <v>1768415.5</v>
      </c>
      <c r="DP54" s="108">
        <v>3023112.2</v>
      </c>
      <c r="DQ54" s="108">
        <v>4339165.4000000004</v>
      </c>
      <c r="DR54" s="108">
        <v>5527512.2000000002</v>
      </c>
      <c r="DS54" s="108">
        <v>15218007.1</v>
      </c>
      <c r="DT54" s="108">
        <v>2781768.2</v>
      </c>
      <c r="DU54" s="108">
        <v>3873156</v>
      </c>
      <c r="DV54" s="108">
        <v>4398352.5999999996</v>
      </c>
      <c r="DW54" s="108">
        <v>4164730.3</v>
      </c>
      <c r="DX54" s="108">
        <v>868697.59999999998</v>
      </c>
      <c r="DY54" s="108">
        <v>1640968.5</v>
      </c>
      <c r="DZ54" s="108">
        <v>2781768.2</v>
      </c>
      <c r="EA54" s="108">
        <v>4181395.9</v>
      </c>
      <c r="EB54" s="108">
        <v>5397587.4000000004</v>
      </c>
      <c r="EC54" s="108">
        <v>6654924.2000000002</v>
      </c>
      <c r="ED54" s="108">
        <v>8014382.2000000002</v>
      </c>
      <c r="EE54" s="108">
        <v>9466895.5999999996</v>
      </c>
      <c r="EF54" s="108">
        <v>11053276.800000001</v>
      </c>
      <c r="EG54" s="108">
        <v>12458940.300000001</v>
      </c>
      <c r="EH54" s="108">
        <v>13932489</v>
      </c>
      <c r="EI54" s="108">
        <v>15218007.1</v>
      </c>
      <c r="EJ54" s="108">
        <v>17423328.800000001</v>
      </c>
      <c r="EK54" s="108">
        <v>2900645.5</v>
      </c>
      <c r="EL54" s="108">
        <v>4511744.3</v>
      </c>
      <c r="EM54" s="108">
        <v>4842107.7</v>
      </c>
      <c r="EN54" s="108">
        <v>5168831.3</v>
      </c>
      <c r="EO54" s="108">
        <v>772902.1</v>
      </c>
      <c r="EP54" s="108">
        <v>1619180.8</v>
      </c>
      <c r="EQ54" s="108">
        <v>2900645.5</v>
      </c>
      <c r="ER54" s="108">
        <v>4494015.7</v>
      </c>
      <c r="ES54" s="108">
        <v>5854500.7000000002</v>
      </c>
      <c r="ET54" s="108">
        <v>7412389.7999999998</v>
      </c>
      <c r="EU54" s="108">
        <v>8836457.8000000007</v>
      </c>
      <c r="EV54" s="108">
        <v>10445384.199999999</v>
      </c>
      <c r="EW54" s="108">
        <v>12254497.5</v>
      </c>
      <c r="EX54" s="108">
        <v>14188018.5</v>
      </c>
      <c r="EY54" s="108">
        <v>15693660.300000001</v>
      </c>
      <c r="EZ54" s="108">
        <v>17423328.800000001</v>
      </c>
      <c r="FA54" s="108">
        <v>22944145.699999999</v>
      </c>
      <c r="FB54" s="108">
        <v>5300299</v>
      </c>
      <c r="FC54" s="108">
        <v>6085129.4000000004</v>
      </c>
      <c r="FD54" s="108">
        <v>6082170.0999999996</v>
      </c>
      <c r="FE54" s="108">
        <v>5476547.2000000002</v>
      </c>
      <c r="FF54" s="108">
        <v>1704853.9</v>
      </c>
      <c r="FG54" s="108">
        <v>3500241</v>
      </c>
      <c r="FH54" s="108">
        <v>5300299</v>
      </c>
      <c r="FI54" s="108">
        <v>7408163</v>
      </c>
      <c r="FJ54" s="108">
        <v>9386623.5</v>
      </c>
      <c r="FK54" s="108">
        <v>11385428.4</v>
      </c>
      <c r="FL54" s="108">
        <v>13034429.6</v>
      </c>
      <c r="FM54" s="108">
        <v>15222268.6</v>
      </c>
      <c r="FN54" s="108">
        <v>17467598.5</v>
      </c>
      <c r="FO54" s="108">
        <v>19125062.300000001</v>
      </c>
      <c r="FP54" s="108">
        <v>20785483.300000001</v>
      </c>
      <c r="FQ54" s="108">
        <v>22944145.699999999</v>
      </c>
      <c r="FR54" s="108">
        <v>20856847.699999999</v>
      </c>
      <c r="FS54" s="108">
        <v>4007878.3</v>
      </c>
      <c r="FT54" s="108">
        <v>4635955.7</v>
      </c>
      <c r="FU54" s="108">
        <v>6219348.9000000004</v>
      </c>
      <c r="FV54" s="108">
        <v>5993664.7999999998</v>
      </c>
      <c r="FW54" s="108">
        <v>973258.8</v>
      </c>
      <c r="FX54" s="108">
        <v>2239087</v>
      </c>
      <c r="FY54" s="108">
        <v>4007878.3</v>
      </c>
      <c r="FZ54" s="108">
        <v>5546091.2000000002</v>
      </c>
      <c r="GA54" s="108">
        <v>6966359.2000000002</v>
      </c>
      <c r="GB54" s="108">
        <v>8643834</v>
      </c>
      <c r="GC54" s="108">
        <v>10026155.5</v>
      </c>
      <c r="GD54" s="108">
        <v>12552145</v>
      </c>
      <c r="GE54" s="108">
        <v>14863182.9</v>
      </c>
      <c r="GF54" s="108">
        <v>16883083.800000001</v>
      </c>
      <c r="GG54" s="108">
        <v>18034321.100000001</v>
      </c>
      <c r="GH54" s="108">
        <v>20856847.699999999</v>
      </c>
      <c r="GJ54" s="85">
        <v>2101794.7999999998</v>
      </c>
      <c r="GK54" s="85">
        <v>2144588.6</v>
      </c>
      <c r="GL54" s="85">
        <v>3581724.7</v>
      </c>
      <c r="GN54" s="85">
        <v>888820.5</v>
      </c>
      <c r="GO54" s="85">
        <v>1535267.8</v>
      </c>
      <c r="GP54" s="85">
        <v>2101794.7999999998</v>
      </c>
      <c r="GQ54" s="85">
        <v>2631951.1</v>
      </c>
      <c r="GR54" s="85">
        <v>3262311.6</v>
      </c>
      <c r="GS54" s="85">
        <v>4246383.4000000004</v>
      </c>
      <c r="GT54" s="85">
        <v>5263172.9000000004</v>
      </c>
      <c r="GU54" s="85">
        <v>6313618.5</v>
      </c>
      <c r="GV54" s="85">
        <v>7828108.0999999996</v>
      </c>
      <c r="GW54" s="85">
        <v>8999038.5999999996</v>
      </c>
      <c r="GX54" s="85">
        <v>10149070</v>
      </c>
    </row>
    <row r="55" spans="1:206" s="85" customFormat="1" ht="12" x14ac:dyDescent="0.2">
      <c r="A55" s="99">
        <v>11412</v>
      </c>
      <c r="B55" s="28" t="s">
        <v>656</v>
      </c>
      <c r="C55" s="76"/>
      <c r="D55" s="108">
        <v>3932566.6</v>
      </c>
      <c r="E55" s="108">
        <v>475653.1</v>
      </c>
      <c r="F55" s="108">
        <v>991583.1</v>
      </c>
      <c r="G55" s="108">
        <v>1185793.7</v>
      </c>
      <c r="H55" s="108">
        <v>1279536.7</v>
      </c>
      <c r="I55" s="108">
        <v>3817.9</v>
      </c>
      <c r="J55" s="108">
        <v>227474.5</v>
      </c>
      <c r="K55" s="108">
        <v>475653.1</v>
      </c>
      <c r="L55" s="108">
        <v>794225.8</v>
      </c>
      <c r="M55" s="108">
        <v>1114705.6000000001</v>
      </c>
      <c r="N55" s="108">
        <v>1467236.2</v>
      </c>
      <c r="O55" s="108">
        <v>1840286.9</v>
      </c>
      <c r="P55" s="108">
        <v>2230337.7999999998</v>
      </c>
      <c r="Q55" s="108">
        <v>2653029.9</v>
      </c>
      <c r="R55" s="108">
        <v>3062158.8</v>
      </c>
      <c r="S55" s="108">
        <v>3473438.5</v>
      </c>
      <c r="T55" s="108">
        <v>3932566.6</v>
      </c>
      <c r="U55" s="108">
        <v>3698930.2</v>
      </c>
      <c r="V55" s="108">
        <v>1100318.3</v>
      </c>
      <c r="W55" s="108">
        <v>811222.3</v>
      </c>
      <c r="X55" s="108">
        <v>847911.2</v>
      </c>
      <c r="Y55" s="108">
        <v>939478.4</v>
      </c>
      <c r="Z55" s="108">
        <v>456209.3</v>
      </c>
      <c r="AA55" s="108">
        <v>799950.8</v>
      </c>
      <c r="AB55" s="108">
        <v>1100318.3</v>
      </c>
      <c r="AC55" s="108">
        <v>1381134.5</v>
      </c>
      <c r="AD55" s="108">
        <v>1658566.1</v>
      </c>
      <c r="AE55" s="108">
        <v>1911540.6</v>
      </c>
      <c r="AF55" s="108">
        <v>2193204.5</v>
      </c>
      <c r="AG55" s="108">
        <v>2460751</v>
      </c>
      <c r="AH55" s="108">
        <v>2759451.8</v>
      </c>
      <c r="AI55" s="108">
        <v>3067312.8</v>
      </c>
      <c r="AJ55" s="108">
        <v>3376492.1</v>
      </c>
      <c r="AK55" s="108">
        <v>3698930.2</v>
      </c>
      <c r="AL55" s="108">
        <v>4128382.5</v>
      </c>
      <c r="AM55" s="108">
        <v>919606</v>
      </c>
      <c r="AN55" s="108">
        <v>978951.5</v>
      </c>
      <c r="AO55" s="108">
        <v>1055243</v>
      </c>
      <c r="AP55" s="108">
        <v>1174582</v>
      </c>
      <c r="AQ55" s="108">
        <v>332451.8</v>
      </c>
      <c r="AR55" s="108">
        <v>633795.1</v>
      </c>
      <c r="AS55" s="108">
        <v>919606</v>
      </c>
      <c r="AT55" s="108">
        <v>1248567.5</v>
      </c>
      <c r="AU55" s="108">
        <v>1562930.1</v>
      </c>
      <c r="AV55" s="108">
        <v>1898557.5</v>
      </c>
      <c r="AW55" s="108">
        <v>2216444.4</v>
      </c>
      <c r="AX55" s="108">
        <v>2584013.7000000002</v>
      </c>
      <c r="AY55" s="108">
        <v>2953800.5</v>
      </c>
      <c r="AZ55" s="108">
        <v>3347119.5</v>
      </c>
      <c r="BA55" s="108">
        <v>3739245.2</v>
      </c>
      <c r="BB55" s="108">
        <v>4128382.5</v>
      </c>
      <c r="BC55" s="108">
        <v>4988932.9000000004</v>
      </c>
      <c r="BD55" s="108">
        <v>1044350.1</v>
      </c>
      <c r="BE55" s="108">
        <v>1154748.2</v>
      </c>
      <c r="BF55" s="108">
        <v>1341051.5</v>
      </c>
      <c r="BG55" s="108">
        <v>1448783.1</v>
      </c>
      <c r="BH55" s="108">
        <v>398901.9</v>
      </c>
      <c r="BI55" s="108">
        <v>707727.8</v>
      </c>
      <c r="BJ55" s="108">
        <v>1044350.1</v>
      </c>
      <c r="BK55" s="108">
        <v>1403013.3</v>
      </c>
      <c r="BL55" s="108">
        <v>1793114.4</v>
      </c>
      <c r="BM55" s="108">
        <v>2199098.2999999998</v>
      </c>
      <c r="BN55" s="108">
        <v>2609550.7999999998</v>
      </c>
      <c r="BO55" s="108">
        <v>3077385.1</v>
      </c>
      <c r="BP55" s="108">
        <v>3540149.8</v>
      </c>
      <c r="BQ55" s="108">
        <v>3993969.8</v>
      </c>
      <c r="BR55" s="108">
        <v>4498147.3</v>
      </c>
      <c r="BS55" s="108">
        <v>4988932.9000000004</v>
      </c>
      <c r="BT55" s="108">
        <v>6494242.2999999998</v>
      </c>
      <c r="BU55" s="108">
        <v>1263997.3</v>
      </c>
      <c r="BV55" s="128">
        <v>1594483.6</v>
      </c>
      <c r="BW55" s="128">
        <v>1757607.5</v>
      </c>
      <c r="BX55" s="128">
        <v>1878153.9</v>
      </c>
      <c r="BY55" s="108">
        <v>431009.3</v>
      </c>
      <c r="BZ55" s="108">
        <v>842523.1</v>
      </c>
      <c r="CA55" s="108">
        <v>1263997.3</v>
      </c>
      <c r="CB55" s="108">
        <v>1769083.7</v>
      </c>
      <c r="CC55" s="108">
        <v>2254490.5</v>
      </c>
      <c r="CD55" s="108">
        <v>2858480.9</v>
      </c>
      <c r="CE55" s="108">
        <v>3420410.7</v>
      </c>
      <c r="CF55" s="108">
        <v>3954716.6</v>
      </c>
      <c r="CG55" s="108">
        <v>4616088.4000000004</v>
      </c>
      <c r="CH55" s="108">
        <v>5207324.2</v>
      </c>
      <c r="CI55" s="108">
        <v>5868090</v>
      </c>
      <c r="CJ55" s="108">
        <v>6494242.2999999998</v>
      </c>
      <c r="CK55" s="108">
        <v>7262364</v>
      </c>
      <c r="CL55" s="108">
        <v>1506173.9</v>
      </c>
      <c r="CM55" s="128">
        <v>1752613.8</v>
      </c>
      <c r="CN55" s="128">
        <v>1984372.4</v>
      </c>
      <c r="CO55" s="128">
        <v>2019203.9</v>
      </c>
      <c r="CP55" s="108">
        <v>597574.19999999995</v>
      </c>
      <c r="CQ55" s="108">
        <v>1064959.2</v>
      </c>
      <c r="CR55" s="108">
        <v>1506173.9</v>
      </c>
      <c r="CS55" s="108">
        <v>2065369.3</v>
      </c>
      <c r="CT55" s="108">
        <v>2677313.7000000002</v>
      </c>
      <c r="CU55" s="108">
        <v>3258787.7</v>
      </c>
      <c r="CV55" s="108">
        <v>3824992.7</v>
      </c>
      <c r="CW55" s="108">
        <v>4483885.5</v>
      </c>
      <c r="CX55" s="108">
        <v>5243160.0999999996</v>
      </c>
      <c r="CY55" s="108">
        <v>5878249.9000000004</v>
      </c>
      <c r="CZ55" s="108">
        <v>6579495.7000000002</v>
      </c>
      <c r="DA55" s="108">
        <v>7262364</v>
      </c>
      <c r="DB55" s="108">
        <v>7508443.2999999998</v>
      </c>
      <c r="DC55" s="108">
        <v>1692376.8</v>
      </c>
      <c r="DD55" s="108">
        <v>1815905.7</v>
      </c>
      <c r="DE55" s="108">
        <v>1876690.7</v>
      </c>
      <c r="DF55" s="108">
        <v>2123470.1</v>
      </c>
      <c r="DG55" s="108">
        <v>656528.69999999995</v>
      </c>
      <c r="DH55" s="108">
        <v>1163823.8999999999</v>
      </c>
      <c r="DI55" s="108">
        <v>1692376.8</v>
      </c>
      <c r="DJ55" s="108">
        <v>2302601.5</v>
      </c>
      <c r="DK55" s="108">
        <v>2950157.4</v>
      </c>
      <c r="DL55" s="108">
        <v>3508282.5</v>
      </c>
      <c r="DM55" s="108">
        <v>4127332.5</v>
      </c>
      <c r="DN55" s="108">
        <v>4773374</v>
      </c>
      <c r="DO55" s="108">
        <v>5384973.2000000002</v>
      </c>
      <c r="DP55" s="108">
        <v>6126709.2999999998</v>
      </c>
      <c r="DQ55" s="108">
        <v>6821535.9000000004</v>
      </c>
      <c r="DR55" s="108">
        <v>7508443.2999999998</v>
      </c>
      <c r="DS55" s="108">
        <v>6013626</v>
      </c>
      <c r="DT55" s="108">
        <v>1812306.5</v>
      </c>
      <c r="DU55" s="108">
        <v>1740668</v>
      </c>
      <c r="DV55" s="108">
        <v>1339618</v>
      </c>
      <c r="DW55" s="108">
        <v>1121033.5</v>
      </c>
      <c r="DX55" s="108">
        <v>673888.1</v>
      </c>
      <c r="DY55" s="108">
        <v>1243724</v>
      </c>
      <c r="DZ55" s="108">
        <v>1812306.5</v>
      </c>
      <c r="EA55" s="108">
        <v>2436413.1</v>
      </c>
      <c r="EB55" s="108">
        <v>2965417.8</v>
      </c>
      <c r="EC55" s="108">
        <v>3552974.5</v>
      </c>
      <c r="ED55" s="108">
        <v>4142514.6</v>
      </c>
      <c r="EE55" s="108">
        <v>4533040.9000000004</v>
      </c>
      <c r="EF55" s="108">
        <v>4892592.5</v>
      </c>
      <c r="EG55" s="108">
        <v>5245094.5</v>
      </c>
      <c r="EH55" s="108">
        <v>5636016.2000000002</v>
      </c>
      <c r="EI55" s="108">
        <v>6013626</v>
      </c>
      <c r="EJ55" s="108">
        <v>4033822.5</v>
      </c>
      <c r="EK55" s="108">
        <v>1001947.8</v>
      </c>
      <c r="EL55" s="108">
        <v>918597.9</v>
      </c>
      <c r="EM55" s="108">
        <v>1034663.8</v>
      </c>
      <c r="EN55" s="108">
        <v>1078613</v>
      </c>
      <c r="EO55" s="108">
        <v>325620.7</v>
      </c>
      <c r="EP55" s="108">
        <v>702345.8</v>
      </c>
      <c r="EQ55" s="108">
        <v>1001947.8</v>
      </c>
      <c r="ER55" s="108">
        <v>1280793</v>
      </c>
      <c r="ES55" s="108">
        <v>1580902</v>
      </c>
      <c r="ET55" s="108">
        <v>1920545.7</v>
      </c>
      <c r="EU55" s="108">
        <v>2239482.7999999998</v>
      </c>
      <c r="EV55" s="108">
        <v>2595150</v>
      </c>
      <c r="EW55" s="108">
        <v>2955209.5</v>
      </c>
      <c r="EX55" s="108">
        <v>3285438.8</v>
      </c>
      <c r="EY55" s="108">
        <v>3642862.7</v>
      </c>
      <c r="EZ55" s="108">
        <v>4033822.5</v>
      </c>
      <c r="FA55" s="108">
        <v>4283494.2</v>
      </c>
      <c r="FB55" s="108">
        <v>1010253.6</v>
      </c>
      <c r="FC55" s="108">
        <v>1079492.8</v>
      </c>
      <c r="FD55" s="108">
        <v>1142464.7</v>
      </c>
      <c r="FE55" s="108">
        <v>1051283.1000000001</v>
      </c>
      <c r="FF55" s="108">
        <v>348126.2</v>
      </c>
      <c r="FG55" s="108">
        <v>684409.2</v>
      </c>
      <c r="FH55" s="108">
        <v>1010253.6</v>
      </c>
      <c r="FI55" s="108">
        <v>1335236.7</v>
      </c>
      <c r="FJ55" s="108">
        <v>1671335.4</v>
      </c>
      <c r="FK55" s="108">
        <v>2089746.4</v>
      </c>
      <c r="FL55" s="108">
        <v>2428738.6</v>
      </c>
      <c r="FM55" s="108">
        <v>2813327.9</v>
      </c>
      <c r="FN55" s="108">
        <v>3232211.1</v>
      </c>
      <c r="FO55" s="108">
        <v>3550594.8</v>
      </c>
      <c r="FP55" s="108">
        <v>3904567.1</v>
      </c>
      <c r="FQ55" s="108">
        <v>4283494.2</v>
      </c>
      <c r="FR55" s="108">
        <v>4215985.9000000004</v>
      </c>
      <c r="FS55" s="108">
        <v>892152.8</v>
      </c>
      <c r="FT55" s="108">
        <v>1120485.5</v>
      </c>
      <c r="FU55" s="108">
        <v>1120569.8</v>
      </c>
      <c r="FV55" s="108">
        <v>1082777.8</v>
      </c>
      <c r="FW55" s="108">
        <v>325258</v>
      </c>
      <c r="FX55" s="108">
        <v>602749</v>
      </c>
      <c r="FY55" s="108">
        <v>892152.8</v>
      </c>
      <c r="FZ55" s="108">
        <v>1226879.2</v>
      </c>
      <c r="GA55" s="108">
        <v>1567886.4</v>
      </c>
      <c r="GB55" s="108">
        <v>2012638.3</v>
      </c>
      <c r="GC55" s="108">
        <v>2371819.9</v>
      </c>
      <c r="GD55" s="108">
        <v>2770717</v>
      </c>
      <c r="GE55" s="108">
        <v>3133208.1</v>
      </c>
      <c r="GF55" s="108">
        <v>3492433.4</v>
      </c>
      <c r="GG55" s="108">
        <v>3848700.9</v>
      </c>
      <c r="GH55" s="108">
        <v>4215985.9000000004</v>
      </c>
      <c r="GJ55" s="85">
        <v>992996.9</v>
      </c>
      <c r="GK55" s="85">
        <v>695147</v>
      </c>
      <c r="GL55" s="85">
        <v>951839.3</v>
      </c>
      <c r="GN55" s="85">
        <v>383274.7</v>
      </c>
      <c r="GO55" s="85">
        <v>724910.2</v>
      </c>
      <c r="GP55" s="85">
        <v>992996.9</v>
      </c>
      <c r="GQ55" s="85">
        <v>1215849.8999999999</v>
      </c>
      <c r="GR55" s="85">
        <v>1423914.3</v>
      </c>
      <c r="GS55" s="85">
        <v>1688143.9</v>
      </c>
      <c r="GT55" s="85">
        <v>1993504.3</v>
      </c>
      <c r="GU55" s="85">
        <v>2304631.2999999998</v>
      </c>
      <c r="GV55" s="85">
        <v>2639983.2000000002</v>
      </c>
      <c r="GW55" s="85">
        <v>3013431.9</v>
      </c>
      <c r="GX55" s="85">
        <v>3386171.9</v>
      </c>
    </row>
    <row r="56" spans="1:206" s="85" customFormat="1" ht="12" x14ac:dyDescent="0.2">
      <c r="A56" s="99">
        <v>11413</v>
      </c>
      <c r="B56" s="28" t="s">
        <v>549</v>
      </c>
      <c r="C56" s="76"/>
      <c r="D56" s="108">
        <v>138419.29999999999</v>
      </c>
      <c r="E56" s="108">
        <v>88923</v>
      </c>
      <c r="F56" s="108">
        <v>32951.599999999999</v>
      </c>
      <c r="G56" s="108">
        <v>3218.9</v>
      </c>
      <c r="H56" s="108">
        <v>13325.8</v>
      </c>
      <c r="I56" s="108">
        <v>36369.699999999997</v>
      </c>
      <c r="J56" s="108">
        <v>77361.600000000006</v>
      </c>
      <c r="K56" s="108">
        <v>88923</v>
      </c>
      <c r="L56" s="108">
        <v>114684.9</v>
      </c>
      <c r="M56" s="108">
        <v>116616.9</v>
      </c>
      <c r="N56" s="108">
        <v>121874.6</v>
      </c>
      <c r="O56" s="108">
        <v>121866.2</v>
      </c>
      <c r="P56" s="108">
        <v>122822.3</v>
      </c>
      <c r="Q56" s="108">
        <v>125093.5</v>
      </c>
      <c r="R56" s="108">
        <v>138010.4</v>
      </c>
      <c r="S56" s="108">
        <v>137427.20000000001</v>
      </c>
      <c r="T56" s="108">
        <v>138419.29999999999</v>
      </c>
      <c r="U56" s="108">
        <v>48383.5</v>
      </c>
      <c r="V56" s="108">
        <v>8835.2000000000007</v>
      </c>
      <c r="W56" s="108">
        <v>12658.2</v>
      </c>
      <c r="X56" s="108">
        <v>28964.799999999999</v>
      </c>
      <c r="Y56" s="108">
        <v>-2074.6999999999998</v>
      </c>
      <c r="Z56" s="108">
        <v>611.5</v>
      </c>
      <c r="AA56" s="108">
        <v>591.20000000000005</v>
      </c>
      <c r="AB56" s="108">
        <v>8835.2000000000007</v>
      </c>
      <c r="AC56" s="108">
        <v>8926.6</v>
      </c>
      <c r="AD56" s="108">
        <v>8403.2000000000007</v>
      </c>
      <c r="AE56" s="108">
        <v>21493.4</v>
      </c>
      <c r="AF56" s="108">
        <v>49314.9</v>
      </c>
      <c r="AG56" s="108">
        <v>48369.4</v>
      </c>
      <c r="AH56" s="108">
        <v>50458.2</v>
      </c>
      <c r="AI56" s="108">
        <v>50351.1</v>
      </c>
      <c r="AJ56" s="108">
        <v>49391.1</v>
      </c>
      <c r="AK56" s="108">
        <v>48383.5</v>
      </c>
      <c r="AL56" s="108">
        <v>3623.8</v>
      </c>
      <c r="AM56" s="108">
        <v>-276.89999999999998</v>
      </c>
      <c r="AN56" s="108">
        <v>1816.9</v>
      </c>
      <c r="AO56" s="108">
        <v>-134.80000000000001</v>
      </c>
      <c r="AP56" s="108">
        <v>2218.6</v>
      </c>
      <c r="AQ56" s="108">
        <v>-9.1999999999999993</v>
      </c>
      <c r="AR56" s="108">
        <v>-298.39999999999998</v>
      </c>
      <c r="AS56" s="108">
        <v>-276.89999999999998</v>
      </c>
      <c r="AT56" s="108">
        <v>1933.9</v>
      </c>
      <c r="AU56" s="108">
        <v>1617.1</v>
      </c>
      <c r="AV56" s="108">
        <v>1540</v>
      </c>
      <c r="AW56" s="108">
        <v>1570.3</v>
      </c>
      <c r="AX56" s="108">
        <v>1405.2</v>
      </c>
      <c r="AY56" s="108">
        <v>1405.2</v>
      </c>
      <c r="AZ56" s="108">
        <v>1415.7</v>
      </c>
      <c r="BA56" s="108">
        <v>3167</v>
      </c>
      <c r="BB56" s="108">
        <v>3623.8</v>
      </c>
      <c r="BC56" s="108">
        <v>4192.7</v>
      </c>
      <c r="BD56" s="108">
        <v>270.39999999999998</v>
      </c>
      <c r="BE56" s="108">
        <v>4564.8</v>
      </c>
      <c r="BF56" s="108">
        <v>-624.1</v>
      </c>
      <c r="BG56" s="108">
        <v>-18.399999999999999</v>
      </c>
      <c r="BH56" s="108">
        <v>66.099999999999994</v>
      </c>
      <c r="BI56" s="108">
        <v>135.69999999999999</v>
      </c>
      <c r="BJ56" s="108">
        <v>270.39999999999998</v>
      </c>
      <c r="BK56" s="108">
        <v>1868.7</v>
      </c>
      <c r="BL56" s="108">
        <v>1866.9</v>
      </c>
      <c r="BM56" s="108">
        <v>4835.2</v>
      </c>
      <c r="BN56" s="108">
        <v>4919</v>
      </c>
      <c r="BO56" s="108">
        <v>4965.2</v>
      </c>
      <c r="BP56" s="108">
        <v>4211.1000000000004</v>
      </c>
      <c r="BQ56" s="108">
        <v>4291.5</v>
      </c>
      <c r="BR56" s="108">
        <v>4280.2</v>
      </c>
      <c r="BS56" s="108">
        <v>4192.7</v>
      </c>
      <c r="BT56" s="108">
        <v>28082.2</v>
      </c>
      <c r="BU56" s="108">
        <v>6133.5</v>
      </c>
      <c r="BV56" s="128">
        <v>127.7</v>
      </c>
      <c r="BW56" s="128">
        <v>10979.7</v>
      </c>
      <c r="BX56" s="128">
        <v>10841.3</v>
      </c>
      <c r="BY56" s="108">
        <v>44.9</v>
      </c>
      <c r="BZ56" s="108">
        <v>104.6</v>
      </c>
      <c r="CA56" s="108">
        <v>6133.5</v>
      </c>
      <c r="CB56" s="108">
        <v>6128.9</v>
      </c>
      <c r="CC56" s="108">
        <v>6126.8</v>
      </c>
      <c r="CD56" s="108">
        <v>6261.2</v>
      </c>
      <c r="CE56" s="108">
        <v>17236.5</v>
      </c>
      <c r="CF56" s="108">
        <v>17260.099999999999</v>
      </c>
      <c r="CG56" s="108">
        <v>17240.900000000001</v>
      </c>
      <c r="CH56" s="108">
        <v>28079.9</v>
      </c>
      <c r="CI56" s="108">
        <v>28045</v>
      </c>
      <c r="CJ56" s="108">
        <v>28082.2</v>
      </c>
      <c r="CK56" s="108">
        <v>2500.6999999999998</v>
      </c>
      <c r="CL56" s="108">
        <v>-20.9</v>
      </c>
      <c r="CM56" s="128">
        <v>2032.4</v>
      </c>
      <c r="CN56" s="128">
        <v>250.4</v>
      </c>
      <c r="CO56" s="128">
        <v>238.8</v>
      </c>
      <c r="CP56" s="108">
        <v>-34.200000000000003</v>
      </c>
      <c r="CQ56" s="108">
        <v>-21.4</v>
      </c>
      <c r="CR56" s="108">
        <v>-20.9</v>
      </c>
      <c r="CS56" s="108">
        <v>2210.3000000000002</v>
      </c>
      <c r="CT56" s="108">
        <v>2400.3000000000002</v>
      </c>
      <c r="CU56" s="108">
        <v>2011.5</v>
      </c>
      <c r="CV56" s="108">
        <v>2012.9</v>
      </c>
      <c r="CW56" s="108">
        <v>2277.1</v>
      </c>
      <c r="CX56" s="108">
        <v>2261.9</v>
      </c>
      <c r="CY56" s="108">
        <v>2257.3000000000002</v>
      </c>
      <c r="CZ56" s="108">
        <v>2322</v>
      </c>
      <c r="DA56" s="108">
        <v>2500.6999999999998</v>
      </c>
      <c r="DB56" s="108">
        <v>1632.1</v>
      </c>
      <c r="DC56" s="108">
        <v>1483.5</v>
      </c>
      <c r="DD56" s="108">
        <v>-2</v>
      </c>
      <c r="DE56" s="108">
        <v>22.6</v>
      </c>
      <c r="DF56" s="108">
        <v>128</v>
      </c>
      <c r="DG56" s="108">
        <v>274.8</v>
      </c>
      <c r="DH56" s="108">
        <v>1482.3</v>
      </c>
      <c r="DI56" s="108">
        <v>1483.5</v>
      </c>
      <c r="DJ56" s="108">
        <v>1461.9</v>
      </c>
      <c r="DK56" s="108">
        <v>1457.8</v>
      </c>
      <c r="DL56" s="108">
        <v>1481.5</v>
      </c>
      <c r="DM56" s="108">
        <v>1492.2</v>
      </c>
      <c r="DN56" s="108">
        <v>1500.7</v>
      </c>
      <c r="DO56" s="108">
        <v>1504.1</v>
      </c>
      <c r="DP56" s="108">
        <v>1631.7</v>
      </c>
      <c r="DQ56" s="108">
        <v>1624.6</v>
      </c>
      <c r="DR56" s="108">
        <v>1632.1</v>
      </c>
      <c r="DS56" s="108">
        <v>0</v>
      </c>
      <c r="DT56" s="108">
        <v>1.4</v>
      </c>
      <c r="DU56" s="108">
        <v>1.8</v>
      </c>
      <c r="DV56" s="108">
        <v>-3.2</v>
      </c>
      <c r="DW56" s="108">
        <v>0</v>
      </c>
      <c r="DX56" s="108">
        <v>0</v>
      </c>
      <c r="DY56" s="108">
        <v>0</v>
      </c>
      <c r="DZ56" s="108">
        <v>1.4</v>
      </c>
      <c r="EA56" s="108">
        <v>0</v>
      </c>
      <c r="EB56" s="108">
        <v>0</v>
      </c>
      <c r="EC56" s="108">
        <v>3.2</v>
      </c>
      <c r="ED56" s="108">
        <v>3.2</v>
      </c>
      <c r="EE56" s="108">
        <v>3.2</v>
      </c>
      <c r="EF56" s="108">
        <v>0</v>
      </c>
      <c r="EG56" s="108">
        <v>0</v>
      </c>
      <c r="EH56" s="108">
        <v>0</v>
      </c>
      <c r="EI56" s="108">
        <v>0</v>
      </c>
      <c r="EJ56" s="108">
        <v>0</v>
      </c>
      <c r="EK56" s="108">
        <v>0</v>
      </c>
      <c r="EL56" s="108">
        <v>0</v>
      </c>
      <c r="EM56" s="108">
        <v>0</v>
      </c>
      <c r="EN56" s="108">
        <v>0</v>
      </c>
      <c r="EO56" s="108">
        <v>0</v>
      </c>
      <c r="EP56" s="108">
        <v>0</v>
      </c>
      <c r="EQ56" s="108">
        <v>0</v>
      </c>
      <c r="ER56" s="108">
        <v>0</v>
      </c>
      <c r="ES56" s="108">
        <v>0</v>
      </c>
      <c r="ET56" s="108">
        <v>0</v>
      </c>
      <c r="EU56" s="108">
        <v>0</v>
      </c>
      <c r="EV56" s="108">
        <v>0</v>
      </c>
      <c r="EW56" s="108">
        <v>0</v>
      </c>
      <c r="EX56" s="108">
        <v>0</v>
      </c>
      <c r="EY56" s="108">
        <v>0</v>
      </c>
      <c r="EZ56" s="108">
        <v>0</v>
      </c>
      <c r="FA56" s="108">
        <v>0</v>
      </c>
      <c r="FB56" s="108">
        <v>0</v>
      </c>
      <c r="FC56" s="108">
        <v>0</v>
      </c>
      <c r="FD56" s="108">
        <v>0</v>
      </c>
      <c r="FE56" s="108">
        <v>0</v>
      </c>
      <c r="FF56" s="108">
        <v>0</v>
      </c>
      <c r="FG56" s="108">
        <v>0</v>
      </c>
      <c r="FH56" s="108">
        <v>0</v>
      </c>
      <c r="FI56" s="108">
        <v>0</v>
      </c>
      <c r="FJ56" s="108">
        <v>0</v>
      </c>
      <c r="FK56" s="108">
        <v>0</v>
      </c>
      <c r="FL56" s="108">
        <v>0</v>
      </c>
      <c r="FM56" s="108">
        <v>0</v>
      </c>
      <c r="FN56" s="108">
        <v>0</v>
      </c>
      <c r="FO56" s="108">
        <v>0</v>
      </c>
      <c r="FP56" s="108">
        <v>0</v>
      </c>
      <c r="FQ56" s="108">
        <v>0</v>
      </c>
      <c r="FR56" s="108">
        <v>0</v>
      </c>
      <c r="FS56" s="108">
        <v>0</v>
      </c>
      <c r="FT56" s="108">
        <v>0</v>
      </c>
      <c r="FU56" s="108">
        <v>0</v>
      </c>
      <c r="FV56" s="108">
        <v>0</v>
      </c>
      <c r="FW56" s="108">
        <v>0</v>
      </c>
      <c r="FX56" s="108">
        <v>0</v>
      </c>
      <c r="FY56" s="108">
        <v>0</v>
      </c>
      <c r="FZ56" s="108">
        <v>0</v>
      </c>
      <c r="GA56" s="108">
        <v>0</v>
      </c>
      <c r="GB56" s="108">
        <v>0</v>
      </c>
      <c r="GC56" s="108">
        <v>0</v>
      </c>
      <c r="GD56" s="108">
        <v>0</v>
      </c>
      <c r="GE56" s="108">
        <v>0</v>
      </c>
      <c r="GF56" s="108">
        <v>0</v>
      </c>
      <c r="GG56" s="108">
        <v>0</v>
      </c>
      <c r="GH56" s="108">
        <v>0</v>
      </c>
      <c r="GJ56" s="85">
        <v>0</v>
      </c>
      <c r="GK56" s="85">
        <v>0</v>
      </c>
      <c r="GL56" s="85">
        <v>0</v>
      </c>
      <c r="GN56" s="85">
        <v>0</v>
      </c>
      <c r="GO56" s="85">
        <v>0</v>
      </c>
      <c r="GP56" s="85">
        <v>0</v>
      </c>
      <c r="GQ56" s="85">
        <v>0</v>
      </c>
      <c r="GR56" s="85">
        <v>0</v>
      </c>
      <c r="GS56" s="85">
        <v>0</v>
      </c>
      <c r="GT56" s="85">
        <v>0</v>
      </c>
      <c r="GU56" s="85">
        <v>0</v>
      </c>
      <c r="GV56" s="85">
        <v>0</v>
      </c>
      <c r="GW56" s="85">
        <v>0</v>
      </c>
      <c r="GX56" s="85">
        <v>0</v>
      </c>
    </row>
    <row r="57" spans="1:206" s="85" customFormat="1" ht="12" x14ac:dyDescent="0.2">
      <c r="A57" s="99">
        <v>11413100</v>
      </c>
      <c r="B57" s="28" t="s">
        <v>549</v>
      </c>
      <c r="C57" s="76"/>
      <c r="D57" s="108">
        <v>138419.29999999999</v>
      </c>
      <c r="E57" s="108">
        <v>88923</v>
      </c>
      <c r="F57" s="108">
        <v>32951.599999999999</v>
      </c>
      <c r="G57" s="108">
        <v>3218.9</v>
      </c>
      <c r="H57" s="108">
        <v>13325.8</v>
      </c>
      <c r="I57" s="108">
        <v>36369.699999999997</v>
      </c>
      <c r="J57" s="108">
        <v>77361.600000000006</v>
      </c>
      <c r="K57" s="108">
        <v>88923</v>
      </c>
      <c r="L57" s="108">
        <v>114684.9</v>
      </c>
      <c r="M57" s="108">
        <v>116616.9</v>
      </c>
      <c r="N57" s="108">
        <v>121874.6</v>
      </c>
      <c r="O57" s="108">
        <v>121866.2</v>
      </c>
      <c r="P57" s="108">
        <v>122822.3</v>
      </c>
      <c r="Q57" s="108">
        <v>125093.5</v>
      </c>
      <c r="R57" s="108">
        <v>138010.4</v>
      </c>
      <c r="S57" s="108">
        <v>137427.20000000001</v>
      </c>
      <c r="T57" s="108">
        <v>138419.29999999999</v>
      </c>
      <c r="U57" s="108">
        <v>48383.5</v>
      </c>
      <c r="V57" s="108">
        <v>8835.2000000000007</v>
      </c>
      <c r="W57" s="108">
        <v>12658.2</v>
      </c>
      <c r="X57" s="108">
        <v>28964.799999999999</v>
      </c>
      <c r="Y57" s="108">
        <v>-2074.6999999999998</v>
      </c>
      <c r="Z57" s="108">
        <v>611.5</v>
      </c>
      <c r="AA57" s="108">
        <v>591.20000000000005</v>
      </c>
      <c r="AB57" s="108">
        <v>8835.2000000000007</v>
      </c>
      <c r="AC57" s="108">
        <v>8926.6</v>
      </c>
      <c r="AD57" s="108">
        <v>8403.2000000000007</v>
      </c>
      <c r="AE57" s="108">
        <v>21493.4</v>
      </c>
      <c r="AF57" s="108">
        <v>49314.9</v>
      </c>
      <c r="AG57" s="108">
        <v>48369.4</v>
      </c>
      <c r="AH57" s="108">
        <v>50458.2</v>
      </c>
      <c r="AI57" s="108">
        <v>50351.1</v>
      </c>
      <c r="AJ57" s="108">
        <v>49391.1</v>
      </c>
      <c r="AK57" s="108">
        <v>48383.5</v>
      </c>
      <c r="AL57" s="108">
        <v>3623.8</v>
      </c>
      <c r="AM57" s="108">
        <v>-276.89999999999998</v>
      </c>
      <c r="AN57" s="108">
        <v>1816.9</v>
      </c>
      <c r="AO57" s="108">
        <v>-134.80000000000001</v>
      </c>
      <c r="AP57" s="108">
        <v>2218.6</v>
      </c>
      <c r="AQ57" s="108">
        <v>-9.1999999999999993</v>
      </c>
      <c r="AR57" s="108">
        <v>-298.39999999999998</v>
      </c>
      <c r="AS57" s="108">
        <v>-276.89999999999998</v>
      </c>
      <c r="AT57" s="108">
        <v>1933.9</v>
      </c>
      <c r="AU57" s="108">
        <v>1617.1</v>
      </c>
      <c r="AV57" s="108">
        <v>1540</v>
      </c>
      <c r="AW57" s="108">
        <v>1570.3</v>
      </c>
      <c r="AX57" s="108">
        <v>1405.2</v>
      </c>
      <c r="AY57" s="108">
        <v>1405.2</v>
      </c>
      <c r="AZ57" s="108">
        <v>1415.7</v>
      </c>
      <c r="BA57" s="108">
        <v>3167</v>
      </c>
      <c r="BB57" s="108">
        <v>3623.8</v>
      </c>
      <c r="BC57" s="108">
        <v>4192.7</v>
      </c>
      <c r="BD57" s="108">
        <v>270.39999999999998</v>
      </c>
      <c r="BE57" s="108">
        <v>4564.8</v>
      </c>
      <c r="BF57" s="108">
        <v>-624.1</v>
      </c>
      <c r="BG57" s="108">
        <v>-18.399999999999999</v>
      </c>
      <c r="BH57" s="108">
        <v>66.099999999999994</v>
      </c>
      <c r="BI57" s="108">
        <v>135.69999999999999</v>
      </c>
      <c r="BJ57" s="108">
        <v>270.39999999999998</v>
      </c>
      <c r="BK57" s="108">
        <v>1868.7</v>
      </c>
      <c r="BL57" s="108">
        <v>1866.9</v>
      </c>
      <c r="BM57" s="108">
        <v>4835.2</v>
      </c>
      <c r="BN57" s="108">
        <v>4919</v>
      </c>
      <c r="BO57" s="108">
        <v>4965.2</v>
      </c>
      <c r="BP57" s="108">
        <v>4211.1000000000004</v>
      </c>
      <c r="BQ57" s="108">
        <v>4291.5</v>
      </c>
      <c r="BR57" s="108">
        <v>4280.2</v>
      </c>
      <c r="BS57" s="108">
        <v>4192.7</v>
      </c>
      <c r="BT57" s="108">
        <v>28082.2</v>
      </c>
      <c r="BU57" s="108">
        <v>6133.5</v>
      </c>
      <c r="BV57" s="128">
        <v>127.7</v>
      </c>
      <c r="BW57" s="128">
        <v>10979.7</v>
      </c>
      <c r="BX57" s="128">
        <v>10841.3</v>
      </c>
      <c r="BY57" s="108">
        <v>44.9</v>
      </c>
      <c r="BZ57" s="108">
        <v>104.6</v>
      </c>
      <c r="CA57" s="108">
        <v>6133.5</v>
      </c>
      <c r="CB57" s="108">
        <v>6128.9</v>
      </c>
      <c r="CC57" s="108">
        <v>6126.8</v>
      </c>
      <c r="CD57" s="108">
        <v>6261.2</v>
      </c>
      <c r="CE57" s="108">
        <v>17236.5</v>
      </c>
      <c r="CF57" s="108">
        <v>17260.099999999999</v>
      </c>
      <c r="CG57" s="108">
        <v>17240.900000000001</v>
      </c>
      <c r="CH57" s="108">
        <v>28079.9</v>
      </c>
      <c r="CI57" s="108">
        <v>28045</v>
      </c>
      <c r="CJ57" s="108">
        <v>28082.2</v>
      </c>
      <c r="CK57" s="108">
        <v>2500.6999999999998</v>
      </c>
      <c r="CL57" s="108">
        <v>-20.9</v>
      </c>
      <c r="CM57" s="128">
        <v>2032.4</v>
      </c>
      <c r="CN57" s="128">
        <v>250.4</v>
      </c>
      <c r="CO57" s="128">
        <v>238.8</v>
      </c>
      <c r="CP57" s="108">
        <v>-34.200000000000003</v>
      </c>
      <c r="CQ57" s="108">
        <v>-21.4</v>
      </c>
      <c r="CR57" s="108">
        <v>-20.9</v>
      </c>
      <c r="CS57" s="108">
        <v>2210.3000000000002</v>
      </c>
      <c r="CT57" s="108">
        <v>2400.3000000000002</v>
      </c>
      <c r="CU57" s="108">
        <v>2011.5</v>
      </c>
      <c r="CV57" s="108">
        <v>2012.9</v>
      </c>
      <c r="CW57" s="108">
        <v>2277.1</v>
      </c>
      <c r="CX57" s="108">
        <v>2261.9</v>
      </c>
      <c r="CY57" s="108">
        <v>2257.3000000000002</v>
      </c>
      <c r="CZ57" s="108">
        <v>2322</v>
      </c>
      <c r="DA57" s="108">
        <v>2500.6999999999998</v>
      </c>
      <c r="DB57" s="108">
        <v>1632.1</v>
      </c>
      <c r="DC57" s="108">
        <v>1483.5</v>
      </c>
      <c r="DD57" s="108">
        <v>-2</v>
      </c>
      <c r="DE57" s="108">
        <v>22.6</v>
      </c>
      <c r="DF57" s="108">
        <v>128</v>
      </c>
      <c r="DG57" s="108">
        <v>274.8</v>
      </c>
      <c r="DH57" s="108">
        <v>1482.3</v>
      </c>
      <c r="DI57" s="108">
        <v>1483.5</v>
      </c>
      <c r="DJ57" s="108">
        <v>1461.9</v>
      </c>
      <c r="DK57" s="108">
        <v>1457.8</v>
      </c>
      <c r="DL57" s="108">
        <v>1481.5</v>
      </c>
      <c r="DM57" s="108">
        <v>1492.2</v>
      </c>
      <c r="DN57" s="108">
        <v>1500.7</v>
      </c>
      <c r="DO57" s="108">
        <v>1504.1</v>
      </c>
      <c r="DP57" s="108">
        <v>1631.7</v>
      </c>
      <c r="DQ57" s="108">
        <v>1624.6</v>
      </c>
      <c r="DR57" s="108">
        <v>1632.1</v>
      </c>
      <c r="DS57" s="108">
        <v>0</v>
      </c>
      <c r="DT57" s="108">
        <v>1.4</v>
      </c>
      <c r="DU57" s="108">
        <v>1.8</v>
      </c>
      <c r="DV57" s="108">
        <v>-3.2</v>
      </c>
      <c r="DW57" s="108">
        <v>0</v>
      </c>
      <c r="DX57" s="108"/>
      <c r="DY57" s="108"/>
      <c r="DZ57" s="108">
        <v>1.4</v>
      </c>
      <c r="EA57" s="108"/>
      <c r="EB57" s="108"/>
      <c r="EC57" s="108">
        <v>3.2</v>
      </c>
      <c r="ED57" s="108">
        <v>3.2</v>
      </c>
      <c r="EE57" s="108">
        <v>3.2</v>
      </c>
      <c r="EF57" s="108"/>
      <c r="EG57" s="108"/>
      <c r="EH57" s="108"/>
      <c r="EI57" s="108">
        <v>0</v>
      </c>
      <c r="EJ57" s="108"/>
      <c r="EK57" s="108">
        <v>0</v>
      </c>
      <c r="EL57" s="108">
        <v>0</v>
      </c>
      <c r="EM57" s="108">
        <v>0</v>
      </c>
      <c r="EN57" s="108">
        <v>0</v>
      </c>
      <c r="EO57" s="108"/>
      <c r="EP57" s="108"/>
      <c r="EQ57" s="108"/>
      <c r="ER57" s="108"/>
      <c r="ES57" s="108"/>
      <c r="ET57" s="108"/>
      <c r="EU57" s="108"/>
      <c r="EV57" s="108"/>
      <c r="EW57" s="108"/>
      <c r="EX57" s="108"/>
      <c r="EY57" s="108"/>
      <c r="EZ57" s="108"/>
      <c r="FA57" s="108">
        <v>0</v>
      </c>
      <c r="FB57" s="108"/>
      <c r="FC57" s="108"/>
      <c r="FD57" s="108"/>
      <c r="FE57" s="108">
        <v>0</v>
      </c>
      <c r="FF57" s="108"/>
      <c r="FG57" s="108"/>
      <c r="FH57" s="108"/>
      <c r="FI57" s="108"/>
      <c r="FJ57" s="108"/>
      <c r="FK57" s="108"/>
      <c r="FL57" s="108"/>
      <c r="FM57" s="108"/>
      <c r="FN57" s="108"/>
      <c r="FO57" s="108"/>
      <c r="FP57" s="108"/>
      <c r="FQ57" s="108">
        <v>0</v>
      </c>
      <c r="FR57" s="108"/>
      <c r="FS57" s="108"/>
      <c r="FT57" s="108">
        <v>0</v>
      </c>
      <c r="FU57" s="108">
        <v>0</v>
      </c>
      <c r="FV57" s="108">
        <v>0</v>
      </c>
      <c r="FW57" s="108"/>
      <c r="FX57" s="108"/>
      <c r="FY57" s="108"/>
      <c r="FZ57" s="108"/>
      <c r="GA57" s="108"/>
      <c r="GB57" s="108"/>
      <c r="GC57" s="108"/>
      <c r="GD57" s="108"/>
      <c r="GE57" s="108"/>
      <c r="GF57" s="108"/>
      <c r="GG57" s="108"/>
      <c r="GH57" s="108"/>
      <c r="GK57" s="85">
        <v>0</v>
      </c>
      <c r="GL57" s="85">
        <v>0</v>
      </c>
    </row>
    <row r="58" spans="1:206" s="85" customFormat="1" ht="24" x14ac:dyDescent="0.2">
      <c r="A58" s="99">
        <v>11414</v>
      </c>
      <c r="B58" s="28" t="s">
        <v>550</v>
      </c>
      <c r="C58" s="76"/>
      <c r="D58" s="108">
        <v>264404.3</v>
      </c>
      <c r="E58" s="108">
        <v>182613.4</v>
      </c>
      <c r="F58" s="108">
        <v>71847.399999999994</v>
      </c>
      <c r="G58" s="108">
        <v>5076.8999999999996</v>
      </c>
      <c r="H58" s="108">
        <v>4866.6000000000004</v>
      </c>
      <c r="I58" s="108">
        <v>73756.100000000006</v>
      </c>
      <c r="J58" s="108">
        <v>159105.60000000001</v>
      </c>
      <c r="K58" s="108">
        <v>182613.4</v>
      </c>
      <c r="L58" s="108">
        <v>231585.6</v>
      </c>
      <c r="M58" s="108">
        <v>246153.7</v>
      </c>
      <c r="N58" s="108">
        <v>254460.79999999999</v>
      </c>
      <c r="O58" s="108">
        <v>255112.6</v>
      </c>
      <c r="P58" s="108">
        <v>254321</v>
      </c>
      <c r="Q58" s="108">
        <v>259537.7</v>
      </c>
      <c r="R58" s="108">
        <v>259886.2</v>
      </c>
      <c r="S58" s="108">
        <v>259051</v>
      </c>
      <c r="T58" s="108">
        <v>264404.3</v>
      </c>
      <c r="U58" s="108">
        <v>-5903.8</v>
      </c>
      <c r="V58" s="108">
        <v>4526.6000000000004</v>
      </c>
      <c r="W58" s="108">
        <v>22.8</v>
      </c>
      <c r="X58" s="108">
        <v>-6377.9</v>
      </c>
      <c r="Y58" s="108">
        <v>-4075.3</v>
      </c>
      <c r="Z58" s="108">
        <v>2884.7</v>
      </c>
      <c r="AA58" s="108">
        <v>3980.9</v>
      </c>
      <c r="AB58" s="108">
        <v>4526.6000000000004</v>
      </c>
      <c r="AC58" s="108">
        <v>5253.5</v>
      </c>
      <c r="AD58" s="108">
        <v>3192.9</v>
      </c>
      <c r="AE58" s="108">
        <v>4549.3999999999996</v>
      </c>
      <c r="AF58" s="108">
        <v>4507.7</v>
      </c>
      <c r="AG58" s="108">
        <v>-1368.2</v>
      </c>
      <c r="AH58" s="108">
        <v>-1828.5</v>
      </c>
      <c r="AI58" s="108">
        <v>-1910.5</v>
      </c>
      <c r="AJ58" s="108">
        <v>-3137.5</v>
      </c>
      <c r="AK58" s="108">
        <v>-5903.8</v>
      </c>
      <c r="AL58" s="108">
        <v>5986</v>
      </c>
      <c r="AM58" s="108">
        <v>367.3</v>
      </c>
      <c r="AN58" s="108">
        <v>1557.8</v>
      </c>
      <c r="AO58" s="108">
        <v>975.9</v>
      </c>
      <c r="AP58" s="108">
        <v>3085</v>
      </c>
      <c r="AQ58" s="108">
        <v>152.6</v>
      </c>
      <c r="AR58" s="108">
        <v>-27.9</v>
      </c>
      <c r="AS58" s="108">
        <v>367.3</v>
      </c>
      <c r="AT58" s="108">
        <v>656.6</v>
      </c>
      <c r="AU58" s="108">
        <v>1597</v>
      </c>
      <c r="AV58" s="108">
        <v>1925.1</v>
      </c>
      <c r="AW58" s="108">
        <v>2104.6</v>
      </c>
      <c r="AX58" s="108">
        <v>2195.6999999999998</v>
      </c>
      <c r="AY58" s="108">
        <v>2901</v>
      </c>
      <c r="AZ58" s="108">
        <v>2850.8</v>
      </c>
      <c r="BA58" s="108">
        <v>5306.8</v>
      </c>
      <c r="BB58" s="108">
        <v>5986</v>
      </c>
      <c r="BC58" s="108">
        <v>-404</v>
      </c>
      <c r="BD58" s="108">
        <v>-254.5</v>
      </c>
      <c r="BE58" s="108">
        <v>-681</v>
      </c>
      <c r="BF58" s="108">
        <v>549.1</v>
      </c>
      <c r="BG58" s="108">
        <v>-17.600000000000001</v>
      </c>
      <c r="BH58" s="108">
        <v>-702.2</v>
      </c>
      <c r="BI58" s="108">
        <v>-534.6</v>
      </c>
      <c r="BJ58" s="108">
        <v>-254.5</v>
      </c>
      <c r="BK58" s="108">
        <v>-231.3</v>
      </c>
      <c r="BL58" s="108">
        <v>-107.1</v>
      </c>
      <c r="BM58" s="108">
        <v>-935.5</v>
      </c>
      <c r="BN58" s="108">
        <v>-503.7</v>
      </c>
      <c r="BO58" s="108">
        <v>-242.5</v>
      </c>
      <c r="BP58" s="108">
        <v>-386.4</v>
      </c>
      <c r="BQ58" s="108">
        <v>-453.7</v>
      </c>
      <c r="BR58" s="108">
        <v>-446.9</v>
      </c>
      <c r="BS58" s="108">
        <v>-404</v>
      </c>
      <c r="BT58" s="108">
        <v>1546</v>
      </c>
      <c r="BU58" s="108">
        <v>1051.2</v>
      </c>
      <c r="BV58" s="128">
        <v>209.4</v>
      </c>
      <c r="BW58" s="128">
        <v>161.5</v>
      </c>
      <c r="BX58" s="128">
        <v>123.9</v>
      </c>
      <c r="BY58" s="108">
        <v>26.4</v>
      </c>
      <c r="BZ58" s="108">
        <v>61.3</v>
      </c>
      <c r="CA58" s="108">
        <v>1051.2</v>
      </c>
      <c r="CB58" s="108">
        <v>1139.4000000000001</v>
      </c>
      <c r="CC58" s="108">
        <v>1254.5</v>
      </c>
      <c r="CD58" s="108">
        <v>1260.5999999999999</v>
      </c>
      <c r="CE58" s="108">
        <v>1373.2</v>
      </c>
      <c r="CF58" s="108">
        <v>1448.6</v>
      </c>
      <c r="CG58" s="108">
        <v>1422.1</v>
      </c>
      <c r="CH58" s="108">
        <v>1385</v>
      </c>
      <c r="CI58" s="108">
        <v>1477.7</v>
      </c>
      <c r="CJ58" s="108">
        <v>1546</v>
      </c>
      <c r="CK58" s="108">
        <v>3979.5</v>
      </c>
      <c r="CL58" s="108">
        <v>-28.7</v>
      </c>
      <c r="CM58" s="128">
        <v>881.4</v>
      </c>
      <c r="CN58" s="128">
        <v>3071.9</v>
      </c>
      <c r="CO58" s="128">
        <v>54.9</v>
      </c>
      <c r="CP58" s="108">
        <v>-38.700000000000003</v>
      </c>
      <c r="CQ58" s="108">
        <v>-27.7</v>
      </c>
      <c r="CR58" s="108">
        <v>-28.7</v>
      </c>
      <c r="CS58" s="108">
        <v>1149.8</v>
      </c>
      <c r="CT58" s="108">
        <v>1574.6</v>
      </c>
      <c r="CU58" s="108">
        <v>852.7</v>
      </c>
      <c r="CV58" s="108">
        <v>3363.8</v>
      </c>
      <c r="CW58" s="108">
        <v>3923.5</v>
      </c>
      <c r="CX58" s="108">
        <v>3924.6</v>
      </c>
      <c r="CY58" s="108">
        <v>3898.5</v>
      </c>
      <c r="CZ58" s="108">
        <v>3887.5</v>
      </c>
      <c r="DA58" s="108">
        <v>3979.5</v>
      </c>
      <c r="DB58" s="108">
        <v>855</v>
      </c>
      <c r="DC58" s="108">
        <v>869.6</v>
      </c>
      <c r="DD58" s="108">
        <v>-126.3</v>
      </c>
      <c r="DE58" s="108">
        <v>0.4</v>
      </c>
      <c r="DF58" s="108">
        <v>111.3</v>
      </c>
      <c r="DG58" s="108">
        <v>952.2</v>
      </c>
      <c r="DH58" s="108">
        <v>952.8</v>
      </c>
      <c r="DI58" s="108">
        <v>869.6</v>
      </c>
      <c r="DJ58" s="108">
        <v>777.6</v>
      </c>
      <c r="DK58" s="108">
        <v>771.9</v>
      </c>
      <c r="DL58" s="108">
        <v>743.3</v>
      </c>
      <c r="DM58" s="108">
        <v>744.9</v>
      </c>
      <c r="DN58" s="108">
        <v>749</v>
      </c>
      <c r="DO58" s="108">
        <v>743.7</v>
      </c>
      <c r="DP58" s="108">
        <v>943.9</v>
      </c>
      <c r="DQ58" s="108">
        <v>852.1</v>
      </c>
      <c r="DR58" s="108">
        <v>855</v>
      </c>
      <c r="DS58" s="108">
        <v>0</v>
      </c>
      <c r="DT58" s="108">
        <v>0</v>
      </c>
      <c r="DU58" s="108">
        <v>9.6</v>
      </c>
      <c r="DV58" s="108">
        <v>-9.6</v>
      </c>
      <c r="DW58" s="108">
        <v>0</v>
      </c>
      <c r="DX58" s="108">
        <v>0</v>
      </c>
      <c r="DY58" s="108">
        <v>0</v>
      </c>
      <c r="DZ58" s="108">
        <v>0</v>
      </c>
      <c r="EA58" s="108">
        <v>0</v>
      </c>
      <c r="EB58" s="108">
        <v>-2.4</v>
      </c>
      <c r="EC58" s="108">
        <v>9.6</v>
      </c>
      <c r="ED58" s="108">
        <v>8.8000000000000007</v>
      </c>
      <c r="EE58" s="108">
        <v>8.8000000000000007</v>
      </c>
      <c r="EF58" s="108">
        <v>0</v>
      </c>
      <c r="EG58" s="108">
        <v>0</v>
      </c>
      <c r="EH58" s="108">
        <v>0</v>
      </c>
      <c r="EI58" s="108">
        <v>0</v>
      </c>
      <c r="EJ58" s="108">
        <v>0</v>
      </c>
      <c r="EK58" s="108">
        <v>0</v>
      </c>
      <c r="EL58" s="108">
        <v>0</v>
      </c>
      <c r="EM58" s="108">
        <v>0</v>
      </c>
      <c r="EN58" s="108">
        <v>0</v>
      </c>
      <c r="EO58" s="108">
        <v>0</v>
      </c>
      <c r="EP58" s="108">
        <v>0</v>
      </c>
      <c r="EQ58" s="108">
        <v>0</v>
      </c>
      <c r="ER58" s="108">
        <v>0</v>
      </c>
      <c r="ES58" s="108">
        <v>0</v>
      </c>
      <c r="ET58" s="108">
        <v>0</v>
      </c>
      <c r="EU58" s="108">
        <v>0</v>
      </c>
      <c r="EV58" s="108">
        <v>0</v>
      </c>
      <c r="EW58" s="108">
        <v>0</v>
      </c>
      <c r="EX58" s="108">
        <v>0</v>
      </c>
      <c r="EY58" s="108">
        <v>0</v>
      </c>
      <c r="EZ58" s="108">
        <v>0</v>
      </c>
      <c r="FA58" s="108">
        <v>0</v>
      </c>
      <c r="FB58" s="108">
        <v>0</v>
      </c>
      <c r="FC58" s="108">
        <v>0</v>
      </c>
      <c r="FD58" s="108">
        <v>0</v>
      </c>
      <c r="FE58" s="108">
        <v>0</v>
      </c>
      <c r="FF58" s="108">
        <v>0</v>
      </c>
      <c r="FG58" s="108">
        <v>0</v>
      </c>
      <c r="FH58" s="108">
        <v>0</v>
      </c>
      <c r="FI58" s="108">
        <v>0</v>
      </c>
      <c r="FJ58" s="108">
        <v>0</v>
      </c>
      <c r="FK58" s="108">
        <v>0</v>
      </c>
      <c r="FL58" s="108">
        <v>0</v>
      </c>
      <c r="FM58" s="108">
        <v>0</v>
      </c>
      <c r="FN58" s="108">
        <v>0</v>
      </c>
      <c r="FO58" s="108">
        <v>0</v>
      </c>
      <c r="FP58" s="108">
        <v>0</v>
      </c>
      <c r="FQ58" s="108">
        <v>0</v>
      </c>
      <c r="FR58" s="108">
        <v>0</v>
      </c>
      <c r="FS58" s="108">
        <v>0</v>
      </c>
      <c r="FT58" s="108">
        <v>0</v>
      </c>
      <c r="FU58" s="108">
        <v>0</v>
      </c>
      <c r="FV58" s="108">
        <v>0</v>
      </c>
      <c r="FW58" s="108">
        <v>0</v>
      </c>
      <c r="FX58" s="108">
        <v>0</v>
      </c>
      <c r="FY58" s="108">
        <v>0</v>
      </c>
      <c r="FZ58" s="108">
        <v>0</v>
      </c>
      <c r="GA58" s="108">
        <v>0</v>
      </c>
      <c r="GB58" s="108">
        <v>0</v>
      </c>
      <c r="GC58" s="108">
        <v>0</v>
      </c>
      <c r="GD58" s="108">
        <v>0</v>
      </c>
      <c r="GE58" s="108">
        <v>0</v>
      </c>
      <c r="GF58" s="108">
        <v>0</v>
      </c>
      <c r="GG58" s="108">
        <v>0</v>
      </c>
      <c r="GH58" s="108">
        <v>0</v>
      </c>
      <c r="GJ58" s="85">
        <v>0</v>
      </c>
      <c r="GK58" s="85">
        <v>0</v>
      </c>
      <c r="GL58" s="85">
        <v>0</v>
      </c>
      <c r="GN58" s="85">
        <v>0</v>
      </c>
      <c r="GO58" s="85">
        <v>0</v>
      </c>
      <c r="GP58" s="85">
        <v>0</v>
      </c>
      <c r="GQ58" s="85">
        <v>0</v>
      </c>
      <c r="GR58" s="85">
        <v>0</v>
      </c>
      <c r="GS58" s="85">
        <v>0</v>
      </c>
      <c r="GT58" s="85">
        <v>0</v>
      </c>
      <c r="GU58" s="85">
        <v>0</v>
      </c>
      <c r="GV58" s="85">
        <v>0</v>
      </c>
      <c r="GW58" s="85">
        <v>0</v>
      </c>
      <c r="GX58" s="85">
        <v>0</v>
      </c>
    </row>
    <row r="59" spans="1:206" s="85" customFormat="1" ht="24" x14ac:dyDescent="0.2">
      <c r="A59" s="99">
        <v>11414100</v>
      </c>
      <c r="B59" s="28" t="s">
        <v>550</v>
      </c>
      <c r="C59" s="76"/>
      <c r="D59" s="108">
        <v>264404.3</v>
      </c>
      <c r="E59" s="108">
        <v>182613.4</v>
      </c>
      <c r="F59" s="108">
        <v>71847.399999999994</v>
      </c>
      <c r="G59" s="108">
        <v>5076.8999999999996</v>
      </c>
      <c r="H59" s="108">
        <v>4866.6000000000004</v>
      </c>
      <c r="I59" s="108">
        <v>73756.100000000006</v>
      </c>
      <c r="J59" s="108">
        <v>159105.60000000001</v>
      </c>
      <c r="K59" s="108">
        <v>182613.4</v>
      </c>
      <c r="L59" s="108">
        <v>231585.6</v>
      </c>
      <c r="M59" s="108">
        <v>246153.7</v>
      </c>
      <c r="N59" s="108">
        <v>254460.79999999999</v>
      </c>
      <c r="O59" s="108">
        <v>255112.6</v>
      </c>
      <c r="P59" s="108">
        <v>254321</v>
      </c>
      <c r="Q59" s="108">
        <v>259537.7</v>
      </c>
      <c r="R59" s="108">
        <v>259886.2</v>
      </c>
      <c r="S59" s="108">
        <v>259051</v>
      </c>
      <c r="T59" s="108">
        <v>264404.3</v>
      </c>
      <c r="U59" s="108">
        <v>-5903.8</v>
      </c>
      <c r="V59" s="108">
        <v>4526.6000000000004</v>
      </c>
      <c r="W59" s="108">
        <v>22.8</v>
      </c>
      <c r="X59" s="108">
        <v>-6377.9</v>
      </c>
      <c r="Y59" s="108">
        <v>-4075.3</v>
      </c>
      <c r="Z59" s="108">
        <v>2884.7</v>
      </c>
      <c r="AA59" s="108">
        <v>3980.9</v>
      </c>
      <c r="AB59" s="108">
        <v>4526.6000000000004</v>
      </c>
      <c r="AC59" s="108">
        <v>5253.5</v>
      </c>
      <c r="AD59" s="108">
        <v>3192.9</v>
      </c>
      <c r="AE59" s="108">
        <v>4549.3999999999996</v>
      </c>
      <c r="AF59" s="108">
        <v>4507.7</v>
      </c>
      <c r="AG59" s="108">
        <v>-1368.2</v>
      </c>
      <c r="AH59" s="108">
        <v>-1828.5</v>
      </c>
      <c r="AI59" s="108">
        <v>-1910.5</v>
      </c>
      <c r="AJ59" s="108">
        <v>-3137.5</v>
      </c>
      <c r="AK59" s="108">
        <v>-5903.8</v>
      </c>
      <c r="AL59" s="108">
        <v>5986</v>
      </c>
      <c r="AM59" s="108">
        <v>367.3</v>
      </c>
      <c r="AN59" s="108">
        <v>1557.8</v>
      </c>
      <c r="AO59" s="108">
        <v>975.9</v>
      </c>
      <c r="AP59" s="108">
        <v>3085</v>
      </c>
      <c r="AQ59" s="108">
        <v>152.6</v>
      </c>
      <c r="AR59" s="108">
        <v>-27.9</v>
      </c>
      <c r="AS59" s="108">
        <v>367.3</v>
      </c>
      <c r="AT59" s="108">
        <v>656.6</v>
      </c>
      <c r="AU59" s="108">
        <v>1597</v>
      </c>
      <c r="AV59" s="108">
        <v>1925.1</v>
      </c>
      <c r="AW59" s="108">
        <v>2104.6</v>
      </c>
      <c r="AX59" s="108">
        <v>2195.6999999999998</v>
      </c>
      <c r="AY59" s="108">
        <v>2901</v>
      </c>
      <c r="AZ59" s="108">
        <v>2850.8</v>
      </c>
      <c r="BA59" s="108">
        <v>5306.8</v>
      </c>
      <c r="BB59" s="108">
        <v>5986</v>
      </c>
      <c r="BC59" s="108">
        <v>-404</v>
      </c>
      <c r="BD59" s="108">
        <v>-254.5</v>
      </c>
      <c r="BE59" s="108">
        <v>-681</v>
      </c>
      <c r="BF59" s="108">
        <v>549.1</v>
      </c>
      <c r="BG59" s="108">
        <v>-17.600000000000001</v>
      </c>
      <c r="BH59" s="108">
        <v>-702.2</v>
      </c>
      <c r="BI59" s="108">
        <v>-534.6</v>
      </c>
      <c r="BJ59" s="108">
        <v>-254.5</v>
      </c>
      <c r="BK59" s="108">
        <v>-231.3</v>
      </c>
      <c r="BL59" s="108">
        <v>-107.1</v>
      </c>
      <c r="BM59" s="108">
        <v>-935.5</v>
      </c>
      <c r="BN59" s="108">
        <v>-503.7</v>
      </c>
      <c r="BO59" s="108">
        <v>-242.5</v>
      </c>
      <c r="BP59" s="108">
        <v>-386.4</v>
      </c>
      <c r="BQ59" s="108">
        <v>-453.7</v>
      </c>
      <c r="BR59" s="108">
        <v>-446.9</v>
      </c>
      <c r="BS59" s="108">
        <v>-404</v>
      </c>
      <c r="BT59" s="108">
        <v>1546</v>
      </c>
      <c r="BU59" s="108">
        <v>1051.2</v>
      </c>
      <c r="BV59" s="128">
        <v>209.4</v>
      </c>
      <c r="BW59" s="128">
        <v>161.5</v>
      </c>
      <c r="BX59" s="128">
        <v>123.9</v>
      </c>
      <c r="BY59" s="108">
        <v>26.4</v>
      </c>
      <c r="BZ59" s="108">
        <v>61.3</v>
      </c>
      <c r="CA59" s="108">
        <v>1051.2</v>
      </c>
      <c r="CB59" s="108">
        <v>1139.4000000000001</v>
      </c>
      <c r="CC59" s="108">
        <v>1254.5</v>
      </c>
      <c r="CD59" s="108">
        <v>1260.5999999999999</v>
      </c>
      <c r="CE59" s="108">
        <v>1373.2</v>
      </c>
      <c r="CF59" s="108">
        <v>1448.6</v>
      </c>
      <c r="CG59" s="108">
        <v>1422.1</v>
      </c>
      <c r="CH59" s="108">
        <v>1385</v>
      </c>
      <c r="CI59" s="108">
        <v>1477.7</v>
      </c>
      <c r="CJ59" s="108">
        <v>1546</v>
      </c>
      <c r="CK59" s="108">
        <v>3979.5</v>
      </c>
      <c r="CL59" s="108">
        <v>-28.7</v>
      </c>
      <c r="CM59" s="128">
        <v>881.4</v>
      </c>
      <c r="CN59" s="128">
        <v>3071.9</v>
      </c>
      <c r="CO59" s="128">
        <v>54.9</v>
      </c>
      <c r="CP59" s="108">
        <v>-38.700000000000003</v>
      </c>
      <c r="CQ59" s="108">
        <v>-27.7</v>
      </c>
      <c r="CR59" s="108">
        <v>-28.7</v>
      </c>
      <c r="CS59" s="108">
        <v>1149.8</v>
      </c>
      <c r="CT59" s="108">
        <v>1574.6</v>
      </c>
      <c r="CU59" s="108">
        <v>852.7</v>
      </c>
      <c r="CV59" s="108">
        <v>3363.8</v>
      </c>
      <c r="CW59" s="108">
        <v>3923.5</v>
      </c>
      <c r="CX59" s="108">
        <v>3924.6</v>
      </c>
      <c r="CY59" s="108">
        <v>3898.5</v>
      </c>
      <c r="CZ59" s="108">
        <v>3887.5</v>
      </c>
      <c r="DA59" s="108">
        <v>3979.5</v>
      </c>
      <c r="DB59" s="108">
        <v>855</v>
      </c>
      <c r="DC59" s="108">
        <v>869.6</v>
      </c>
      <c r="DD59" s="108">
        <v>-126.3</v>
      </c>
      <c r="DE59" s="108">
        <v>0.4</v>
      </c>
      <c r="DF59" s="108">
        <v>111.3</v>
      </c>
      <c r="DG59" s="108">
        <v>952.2</v>
      </c>
      <c r="DH59" s="108">
        <v>952.8</v>
      </c>
      <c r="DI59" s="108">
        <v>869.6</v>
      </c>
      <c r="DJ59" s="108">
        <v>777.6</v>
      </c>
      <c r="DK59" s="108">
        <v>771.9</v>
      </c>
      <c r="DL59" s="108">
        <v>743.3</v>
      </c>
      <c r="DM59" s="108">
        <v>744.9</v>
      </c>
      <c r="DN59" s="108">
        <v>749</v>
      </c>
      <c r="DO59" s="108">
        <v>743.7</v>
      </c>
      <c r="DP59" s="108">
        <v>943.9</v>
      </c>
      <c r="DQ59" s="108">
        <v>852.1</v>
      </c>
      <c r="DR59" s="108">
        <v>855</v>
      </c>
      <c r="DS59" s="108">
        <v>0</v>
      </c>
      <c r="DT59" s="108">
        <v>0</v>
      </c>
      <c r="DU59" s="108">
        <v>9.6</v>
      </c>
      <c r="DV59" s="108">
        <v>-9.6</v>
      </c>
      <c r="DW59" s="108">
        <v>0</v>
      </c>
      <c r="DX59" s="108"/>
      <c r="DY59" s="108"/>
      <c r="DZ59" s="108">
        <v>0</v>
      </c>
      <c r="EA59" s="108"/>
      <c r="EB59" s="108">
        <v>-2.4</v>
      </c>
      <c r="EC59" s="108">
        <v>9.6</v>
      </c>
      <c r="ED59" s="108">
        <v>8.8000000000000007</v>
      </c>
      <c r="EE59" s="108">
        <v>8.8000000000000007</v>
      </c>
      <c r="EF59" s="108"/>
      <c r="EG59" s="108"/>
      <c r="EH59" s="108"/>
      <c r="EI59" s="108">
        <v>0</v>
      </c>
      <c r="EJ59" s="108"/>
      <c r="EK59" s="108">
        <v>0</v>
      </c>
      <c r="EL59" s="108">
        <v>0</v>
      </c>
      <c r="EM59" s="108">
        <v>0</v>
      </c>
      <c r="EN59" s="108">
        <v>0</v>
      </c>
      <c r="EO59" s="108"/>
      <c r="EP59" s="108"/>
      <c r="EQ59" s="108"/>
      <c r="ER59" s="108"/>
      <c r="ES59" s="108"/>
      <c r="ET59" s="108"/>
      <c r="EU59" s="108"/>
      <c r="EV59" s="108"/>
      <c r="EW59" s="108"/>
      <c r="EX59" s="108"/>
      <c r="EY59" s="108"/>
      <c r="EZ59" s="108"/>
      <c r="FA59" s="108">
        <v>0</v>
      </c>
      <c r="FB59" s="108"/>
      <c r="FC59" s="108"/>
      <c r="FD59" s="108"/>
      <c r="FE59" s="108">
        <v>0</v>
      </c>
      <c r="FF59" s="108"/>
      <c r="FG59" s="108"/>
      <c r="FH59" s="108"/>
      <c r="FI59" s="108"/>
      <c r="FJ59" s="108"/>
      <c r="FK59" s="108"/>
      <c r="FL59" s="108"/>
      <c r="FM59" s="108"/>
      <c r="FN59" s="108"/>
      <c r="FO59" s="108"/>
      <c r="FP59" s="108"/>
      <c r="FQ59" s="108">
        <v>0</v>
      </c>
      <c r="FR59" s="108"/>
      <c r="FS59" s="108"/>
      <c r="FT59" s="108"/>
      <c r="FU59" s="108"/>
      <c r="FV59" s="108">
        <v>0</v>
      </c>
      <c r="FW59" s="108"/>
      <c r="FX59" s="108"/>
      <c r="FY59" s="108"/>
      <c r="FZ59" s="108"/>
      <c r="GA59" s="108"/>
      <c r="GB59" s="108"/>
      <c r="GC59" s="108"/>
      <c r="GD59" s="108"/>
      <c r="GE59" s="108"/>
      <c r="GF59" s="108"/>
      <c r="GG59" s="108"/>
      <c r="GH59" s="108"/>
      <c r="GK59" s="85">
        <v>0</v>
      </c>
      <c r="GL59" s="85">
        <v>0</v>
      </c>
    </row>
    <row r="60" spans="1:206" s="85" customFormat="1" ht="12" x14ac:dyDescent="0.2">
      <c r="A60" s="99">
        <v>1142</v>
      </c>
      <c r="B60" s="28" t="s">
        <v>551</v>
      </c>
      <c r="C60" s="76"/>
      <c r="D60" s="108">
        <v>1668559.8</v>
      </c>
      <c r="E60" s="108">
        <v>324590.59999999998</v>
      </c>
      <c r="F60" s="108">
        <v>405356.79999999999</v>
      </c>
      <c r="G60" s="108">
        <v>457939.6</v>
      </c>
      <c r="H60" s="108">
        <v>480672.8</v>
      </c>
      <c r="I60" s="108">
        <v>97058.9</v>
      </c>
      <c r="J60" s="108">
        <v>197249.4</v>
      </c>
      <c r="K60" s="108">
        <v>324590.59999999998</v>
      </c>
      <c r="L60" s="108">
        <v>462124.6</v>
      </c>
      <c r="M60" s="108">
        <v>583349.4</v>
      </c>
      <c r="N60" s="108">
        <v>729947.4</v>
      </c>
      <c r="O60" s="108">
        <v>877150.3</v>
      </c>
      <c r="P60" s="108">
        <v>1038101.3</v>
      </c>
      <c r="Q60" s="108">
        <v>1187887</v>
      </c>
      <c r="R60" s="108">
        <v>1352686.7</v>
      </c>
      <c r="S60" s="108">
        <v>1503929.5</v>
      </c>
      <c r="T60" s="108">
        <v>1668559.8</v>
      </c>
      <c r="U60" s="108">
        <v>1689335</v>
      </c>
      <c r="V60" s="108">
        <v>370051.3</v>
      </c>
      <c r="W60" s="108">
        <v>366509.5</v>
      </c>
      <c r="X60" s="108">
        <v>448892.3</v>
      </c>
      <c r="Y60" s="108">
        <v>503881.9</v>
      </c>
      <c r="Z60" s="108">
        <v>116136.2</v>
      </c>
      <c r="AA60" s="108">
        <v>207852.9</v>
      </c>
      <c r="AB60" s="108">
        <v>370051.3</v>
      </c>
      <c r="AC60" s="108">
        <v>482771.6</v>
      </c>
      <c r="AD60" s="108">
        <v>604264.6</v>
      </c>
      <c r="AE60" s="108">
        <v>736560.8</v>
      </c>
      <c r="AF60" s="108">
        <v>923892.3</v>
      </c>
      <c r="AG60" s="108">
        <v>1056046</v>
      </c>
      <c r="AH60" s="108">
        <v>1185453.1000000001</v>
      </c>
      <c r="AI60" s="108">
        <v>1359250.4</v>
      </c>
      <c r="AJ60" s="108">
        <v>1525245.5</v>
      </c>
      <c r="AK60" s="108">
        <v>1689335</v>
      </c>
      <c r="AL60" s="108">
        <v>2187004.7999999998</v>
      </c>
      <c r="AM60" s="108">
        <v>420574.4</v>
      </c>
      <c r="AN60" s="108">
        <v>528478.4</v>
      </c>
      <c r="AO60" s="108">
        <v>646801.80000000005</v>
      </c>
      <c r="AP60" s="108">
        <v>591150.19999999995</v>
      </c>
      <c r="AQ60" s="108">
        <v>111752.8</v>
      </c>
      <c r="AR60" s="108">
        <v>284026.2</v>
      </c>
      <c r="AS60" s="108">
        <v>420574.4</v>
      </c>
      <c r="AT60" s="108">
        <v>572953.1</v>
      </c>
      <c r="AU60" s="108">
        <v>750113.2</v>
      </c>
      <c r="AV60" s="108">
        <v>949052.8</v>
      </c>
      <c r="AW60" s="108">
        <v>1162762.3</v>
      </c>
      <c r="AX60" s="108">
        <v>1358093.6</v>
      </c>
      <c r="AY60" s="108">
        <v>1595854.6</v>
      </c>
      <c r="AZ60" s="108">
        <v>1763487.5</v>
      </c>
      <c r="BA60" s="108">
        <v>1962985.3</v>
      </c>
      <c r="BB60" s="108">
        <v>2187004.7999999998</v>
      </c>
      <c r="BC60" s="108">
        <v>2826729.5</v>
      </c>
      <c r="BD60" s="108">
        <v>531227.80000000005</v>
      </c>
      <c r="BE60" s="108">
        <v>758559.3</v>
      </c>
      <c r="BF60" s="108">
        <v>687568.9</v>
      </c>
      <c r="BG60" s="108">
        <v>849373.5</v>
      </c>
      <c r="BH60" s="108">
        <v>143019</v>
      </c>
      <c r="BI60" s="108">
        <v>333722.09999999998</v>
      </c>
      <c r="BJ60" s="108">
        <v>531227.80000000005</v>
      </c>
      <c r="BK60" s="108">
        <v>739074.8</v>
      </c>
      <c r="BL60" s="108">
        <v>1016908.2</v>
      </c>
      <c r="BM60" s="108">
        <v>1289787.1000000001</v>
      </c>
      <c r="BN60" s="108">
        <v>1480372.8</v>
      </c>
      <c r="BO60" s="108">
        <v>1730005.2</v>
      </c>
      <c r="BP60" s="108">
        <v>1977356</v>
      </c>
      <c r="BQ60" s="108">
        <v>2252225.2999999998</v>
      </c>
      <c r="BR60" s="108">
        <v>2500730.5</v>
      </c>
      <c r="BS60" s="108">
        <v>2826729.5</v>
      </c>
      <c r="BT60" s="108">
        <v>4089720.8</v>
      </c>
      <c r="BU60" s="108">
        <v>715554.3</v>
      </c>
      <c r="BV60" s="128">
        <v>843033.4</v>
      </c>
      <c r="BW60" s="128">
        <v>1120982.3999999999</v>
      </c>
      <c r="BX60" s="128">
        <v>1410150.7</v>
      </c>
      <c r="BY60" s="108">
        <v>225107.3</v>
      </c>
      <c r="BZ60" s="108">
        <v>431433.2</v>
      </c>
      <c r="CA60" s="108">
        <v>715554.3</v>
      </c>
      <c r="CB60" s="108">
        <v>996493.2</v>
      </c>
      <c r="CC60" s="108">
        <v>1231654.8</v>
      </c>
      <c r="CD60" s="108">
        <v>1558587.7</v>
      </c>
      <c r="CE60" s="108">
        <v>1909596.1</v>
      </c>
      <c r="CF60" s="108">
        <v>2261709.5</v>
      </c>
      <c r="CG60" s="108">
        <v>2679570.1</v>
      </c>
      <c r="CH60" s="108">
        <v>3149877.9</v>
      </c>
      <c r="CI60" s="108">
        <v>3630185.8</v>
      </c>
      <c r="CJ60" s="108">
        <v>4089720.8</v>
      </c>
      <c r="CK60" s="108">
        <v>6334376.0999999996</v>
      </c>
      <c r="CL60" s="108">
        <v>1061535.1000000001</v>
      </c>
      <c r="CM60" s="128">
        <v>1380168</v>
      </c>
      <c r="CN60" s="128">
        <v>1699453.4</v>
      </c>
      <c r="CO60" s="128">
        <v>2193219.6</v>
      </c>
      <c r="CP60" s="108">
        <v>268354.40000000002</v>
      </c>
      <c r="CQ60" s="108">
        <v>653915.19999999995</v>
      </c>
      <c r="CR60" s="108">
        <v>1061535.1000000001</v>
      </c>
      <c r="CS60" s="108">
        <v>1474058.7</v>
      </c>
      <c r="CT60" s="108">
        <v>1977378.3</v>
      </c>
      <c r="CU60" s="108">
        <v>2441703.1</v>
      </c>
      <c r="CV60" s="108">
        <v>2990193</v>
      </c>
      <c r="CW60" s="108">
        <v>3518725.2</v>
      </c>
      <c r="CX60" s="108">
        <v>4141156.5</v>
      </c>
      <c r="CY60" s="108">
        <v>4879361.9000000004</v>
      </c>
      <c r="CZ60" s="108">
        <v>5622281.4000000004</v>
      </c>
      <c r="DA60" s="108">
        <v>6334376.0999999996</v>
      </c>
      <c r="DB60" s="108">
        <v>7756944.7000000002</v>
      </c>
      <c r="DC60" s="108">
        <v>1502994.8</v>
      </c>
      <c r="DD60" s="108">
        <v>1789907.3</v>
      </c>
      <c r="DE60" s="108">
        <v>2136386.7999999998</v>
      </c>
      <c r="DF60" s="108">
        <v>2327655.7999999998</v>
      </c>
      <c r="DG60" s="108">
        <v>445549.5</v>
      </c>
      <c r="DH60" s="108">
        <v>934383.1</v>
      </c>
      <c r="DI60" s="108">
        <v>1502994.8</v>
      </c>
      <c r="DJ60" s="108">
        <v>2242509.5</v>
      </c>
      <c r="DK60" s="108">
        <v>2916009.1</v>
      </c>
      <c r="DL60" s="108">
        <v>3292902.1</v>
      </c>
      <c r="DM60" s="108">
        <v>3875352.9</v>
      </c>
      <c r="DN60" s="108">
        <v>4682858.7</v>
      </c>
      <c r="DO60" s="108">
        <v>5429288.9000000004</v>
      </c>
      <c r="DP60" s="108">
        <v>6213209.9000000004</v>
      </c>
      <c r="DQ60" s="108">
        <v>6970103.0999999996</v>
      </c>
      <c r="DR60" s="108">
        <v>7756944.7000000002</v>
      </c>
      <c r="DS60" s="108">
        <v>9058877.1999999993</v>
      </c>
      <c r="DT60" s="108">
        <v>1757388.6</v>
      </c>
      <c r="DU60" s="108">
        <v>2222000.4</v>
      </c>
      <c r="DV60" s="108">
        <v>2380590.1</v>
      </c>
      <c r="DW60" s="108">
        <v>2698898.1</v>
      </c>
      <c r="DX60" s="108">
        <v>607181.4</v>
      </c>
      <c r="DY60" s="108">
        <v>1143950.2</v>
      </c>
      <c r="DZ60" s="108">
        <v>1757388.6</v>
      </c>
      <c r="EA60" s="108">
        <v>2406401.9</v>
      </c>
      <c r="EB60" s="108">
        <v>3146909</v>
      </c>
      <c r="EC60" s="108">
        <v>3979389</v>
      </c>
      <c r="ED60" s="108">
        <v>4752699.8</v>
      </c>
      <c r="EE60" s="108">
        <v>5452924.9000000004</v>
      </c>
      <c r="EF60" s="108">
        <v>6359979.0999999996</v>
      </c>
      <c r="EG60" s="108">
        <v>7204897.2000000002</v>
      </c>
      <c r="EH60" s="108">
        <v>8198536</v>
      </c>
      <c r="EI60" s="108">
        <v>9058877.1999999993</v>
      </c>
      <c r="EJ60" s="108">
        <v>9506478.5</v>
      </c>
      <c r="EK60" s="108">
        <v>1647783.4</v>
      </c>
      <c r="EL60" s="108">
        <v>2423187.5</v>
      </c>
      <c r="EM60" s="108">
        <v>2623193.7000000002</v>
      </c>
      <c r="EN60" s="108">
        <v>2812313.9</v>
      </c>
      <c r="EO60" s="108">
        <v>417347.7</v>
      </c>
      <c r="EP60" s="108">
        <v>1018590.5</v>
      </c>
      <c r="EQ60" s="108">
        <v>1647783.4</v>
      </c>
      <c r="ER60" s="108">
        <v>2414880.6</v>
      </c>
      <c r="ES60" s="108">
        <v>3315326.3</v>
      </c>
      <c r="ET60" s="108">
        <v>4070970.9</v>
      </c>
      <c r="EU60" s="108">
        <v>4879497.9000000004</v>
      </c>
      <c r="EV60" s="108">
        <v>5727781.0999999996</v>
      </c>
      <c r="EW60" s="108">
        <v>6694164.5999999996</v>
      </c>
      <c r="EX60" s="108">
        <v>7653175.0999999996</v>
      </c>
      <c r="EY60" s="108">
        <v>8568880.1999999993</v>
      </c>
      <c r="EZ60" s="108">
        <v>9506478.5</v>
      </c>
      <c r="FA60" s="108">
        <v>10296332.5</v>
      </c>
      <c r="FB60" s="108">
        <v>1835003.2</v>
      </c>
      <c r="FC60" s="108">
        <v>2678688.6</v>
      </c>
      <c r="FD60" s="108">
        <v>2910861.6</v>
      </c>
      <c r="FE60" s="108">
        <v>2871779.1</v>
      </c>
      <c r="FF60" s="108">
        <v>342226.8</v>
      </c>
      <c r="FG60" s="108">
        <v>1022736</v>
      </c>
      <c r="FH60" s="108">
        <v>1835003.2</v>
      </c>
      <c r="FI60" s="108">
        <v>2688629.7</v>
      </c>
      <c r="FJ60" s="108">
        <v>3577478.2</v>
      </c>
      <c r="FK60" s="108">
        <v>4513691.8</v>
      </c>
      <c r="FL60" s="108">
        <v>5496637.2999999998</v>
      </c>
      <c r="FM60" s="108">
        <v>6504959.5999999996</v>
      </c>
      <c r="FN60" s="108">
        <v>7424553.4000000004</v>
      </c>
      <c r="FO60" s="108">
        <v>8460283.5</v>
      </c>
      <c r="FP60" s="108">
        <v>9380206.5999999996</v>
      </c>
      <c r="FQ60" s="108">
        <v>10296332.5</v>
      </c>
      <c r="FR60" s="108">
        <v>9944963.3000000007</v>
      </c>
      <c r="FS60" s="108">
        <v>1523686.3999999999</v>
      </c>
      <c r="FT60" s="108">
        <v>2672702.7000000002</v>
      </c>
      <c r="FU60" s="108">
        <v>2702971.2</v>
      </c>
      <c r="FV60" s="108">
        <v>3045603</v>
      </c>
      <c r="FW60" s="108">
        <v>326636.90000000002</v>
      </c>
      <c r="FX60" s="108">
        <v>846716.2</v>
      </c>
      <c r="FY60" s="108">
        <v>1523686.3999999999</v>
      </c>
      <c r="FZ60" s="108">
        <v>2315065.6</v>
      </c>
      <c r="GA60" s="108">
        <v>3200722.3</v>
      </c>
      <c r="GB60" s="108">
        <v>4196389.0999999996</v>
      </c>
      <c r="GC60" s="108">
        <v>5110765.2</v>
      </c>
      <c r="GD60" s="108">
        <v>5897308.0999999996</v>
      </c>
      <c r="GE60" s="108">
        <v>6899360.2999999998</v>
      </c>
      <c r="GF60" s="108">
        <v>7913746.9000000004</v>
      </c>
      <c r="GG60" s="108">
        <v>8826723.5</v>
      </c>
      <c r="GH60" s="108">
        <v>9944963.3000000007</v>
      </c>
      <c r="GJ60" s="85">
        <v>1232742.3999999999</v>
      </c>
      <c r="GK60" s="85">
        <v>2116215.1</v>
      </c>
      <c r="GL60" s="85">
        <v>2717365.8</v>
      </c>
      <c r="GN60" s="85">
        <v>280766.2</v>
      </c>
      <c r="GO60" s="85">
        <v>766510.7</v>
      </c>
      <c r="GP60" s="85">
        <v>1232742.3999999999</v>
      </c>
      <c r="GQ60" s="85">
        <v>1798478.8</v>
      </c>
      <c r="GR60" s="85">
        <v>2416142.2999999998</v>
      </c>
      <c r="GS60" s="85">
        <v>3348957.5</v>
      </c>
      <c r="GT60" s="85">
        <v>4293251.4000000004</v>
      </c>
      <c r="GU60" s="85">
        <v>5124599.5999999996</v>
      </c>
      <c r="GV60" s="85">
        <v>6066323.2999999998</v>
      </c>
      <c r="GW60" s="85">
        <v>7020806.9000000004</v>
      </c>
      <c r="GX60" s="85">
        <v>7950415.0999999996</v>
      </c>
    </row>
    <row r="61" spans="1:206" s="85" customFormat="1" ht="24" x14ac:dyDescent="0.2">
      <c r="A61" s="99">
        <v>11421</v>
      </c>
      <c r="B61" s="28" t="s">
        <v>689</v>
      </c>
      <c r="C61" s="76"/>
      <c r="D61" s="108">
        <v>506510.7</v>
      </c>
      <c r="E61" s="108">
        <v>101406.3</v>
      </c>
      <c r="F61" s="108">
        <v>114699.9</v>
      </c>
      <c r="G61" s="108">
        <v>137962.70000000001</v>
      </c>
      <c r="H61" s="108">
        <v>152441.79999999999</v>
      </c>
      <c r="I61" s="108">
        <v>32472.7</v>
      </c>
      <c r="J61" s="108">
        <v>65881.2</v>
      </c>
      <c r="K61" s="108">
        <v>101406.3</v>
      </c>
      <c r="L61" s="108">
        <v>131838.9</v>
      </c>
      <c r="M61" s="108">
        <v>173698.1</v>
      </c>
      <c r="N61" s="108">
        <v>216106.2</v>
      </c>
      <c r="O61" s="108">
        <v>256649.4</v>
      </c>
      <c r="P61" s="108">
        <v>295885.7</v>
      </c>
      <c r="Q61" s="108">
        <v>354068.9</v>
      </c>
      <c r="R61" s="108">
        <v>402483.7</v>
      </c>
      <c r="S61" s="108">
        <v>453028.8</v>
      </c>
      <c r="T61" s="108">
        <v>506510.7</v>
      </c>
      <c r="U61" s="108">
        <v>520831.2</v>
      </c>
      <c r="V61" s="108">
        <v>111257.3</v>
      </c>
      <c r="W61" s="108">
        <v>114118.9</v>
      </c>
      <c r="X61" s="108">
        <v>134876</v>
      </c>
      <c r="Y61" s="108">
        <v>160579</v>
      </c>
      <c r="Z61" s="108">
        <v>39029.1</v>
      </c>
      <c r="AA61" s="108">
        <v>72469.600000000006</v>
      </c>
      <c r="AB61" s="108">
        <v>111257.3</v>
      </c>
      <c r="AC61" s="108">
        <v>156320</v>
      </c>
      <c r="AD61" s="108">
        <v>186696.4</v>
      </c>
      <c r="AE61" s="108">
        <v>225376.2</v>
      </c>
      <c r="AF61" s="108">
        <v>272159</v>
      </c>
      <c r="AG61" s="108">
        <v>311503.2</v>
      </c>
      <c r="AH61" s="108">
        <v>360252.2</v>
      </c>
      <c r="AI61" s="108">
        <v>413849</v>
      </c>
      <c r="AJ61" s="108">
        <v>461738.5</v>
      </c>
      <c r="AK61" s="108">
        <v>520831.2</v>
      </c>
      <c r="AL61" s="108">
        <v>667835.1</v>
      </c>
      <c r="AM61" s="108">
        <v>145430.9</v>
      </c>
      <c r="AN61" s="108">
        <v>162407.29999999999</v>
      </c>
      <c r="AO61" s="108">
        <v>184036.7</v>
      </c>
      <c r="AP61" s="108">
        <v>175960.2</v>
      </c>
      <c r="AQ61" s="108">
        <v>36425.699999999997</v>
      </c>
      <c r="AR61" s="108">
        <v>87450.7</v>
      </c>
      <c r="AS61" s="108">
        <v>145430.9</v>
      </c>
      <c r="AT61" s="108">
        <v>192472.5</v>
      </c>
      <c r="AU61" s="108">
        <v>248817.7</v>
      </c>
      <c r="AV61" s="108">
        <v>307838.2</v>
      </c>
      <c r="AW61" s="108">
        <v>366695.7</v>
      </c>
      <c r="AX61" s="108">
        <v>416775.7</v>
      </c>
      <c r="AY61" s="108">
        <v>491874.9</v>
      </c>
      <c r="AZ61" s="108">
        <v>542976.6</v>
      </c>
      <c r="BA61" s="108">
        <v>599831.80000000005</v>
      </c>
      <c r="BB61" s="108">
        <v>667835.1</v>
      </c>
      <c r="BC61" s="108">
        <v>812836.8</v>
      </c>
      <c r="BD61" s="108">
        <v>136593.70000000001</v>
      </c>
      <c r="BE61" s="108">
        <v>175683.7</v>
      </c>
      <c r="BF61" s="108">
        <v>224408.4</v>
      </c>
      <c r="BG61" s="108">
        <v>276151</v>
      </c>
      <c r="BH61" s="108">
        <v>45827.9</v>
      </c>
      <c r="BI61" s="108">
        <v>89546.9</v>
      </c>
      <c r="BJ61" s="108">
        <v>136593.70000000001</v>
      </c>
      <c r="BK61" s="108">
        <v>184909.4</v>
      </c>
      <c r="BL61" s="108">
        <v>242091</v>
      </c>
      <c r="BM61" s="108">
        <v>312277.40000000002</v>
      </c>
      <c r="BN61" s="108">
        <v>377103.1</v>
      </c>
      <c r="BO61" s="108">
        <v>465595.9</v>
      </c>
      <c r="BP61" s="108">
        <v>536685.80000000005</v>
      </c>
      <c r="BQ61" s="108">
        <v>620316.69999999995</v>
      </c>
      <c r="BR61" s="108">
        <v>699504.5</v>
      </c>
      <c r="BS61" s="108">
        <v>812836.8</v>
      </c>
      <c r="BT61" s="108">
        <v>1066449.3999999999</v>
      </c>
      <c r="BU61" s="108">
        <v>212892.1</v>
      </c>
      <c r="BV61" s="128">
        <v>199270.6</v>
      </c>
      <c r="BW61" s="128">
        <v>307942.09999999998</v>
      </c>
      <c r="BX61" s="128">
        <v>346344.6</v>
      </c>
      <c r="BY61" s="108">
        <v>79433</v>
      </c>
      <c r="BZ61" s="108">
        <v>125050.2</v>
      </c>
      <c r="CA61" s="108">
        <v>212892.1</v>
      </c>
      <c r="CB61" s="108">
        <v>288195.7</v>
      </c>
      <c r="CC61" s="108">
        <v>337037.6</v>
      </c>
      <c r="CD61" s="108">
        <v>412162.7</v>
      </c>
      <c r="CE61" s="108">
        <v>538528.5</v>
      </c>
      <c r="CF61" s="108">
        <v>636027.6</v>
      </c>
      <c r="CG61" s="108">
        <v>720104.8</v>
      </c>
      <c r="CH61" s="108">
        <v>819820.4</v>
      </c>
      <c r="CI61" s="108">
        <v>932951.7</v>
      </c>
      <c r="CJ61" s="108">
        <v>1066449.3999999999</v>
      </c>
      <c r="CK61" s="108">
        <v>1398925.7</v>
      </c>
      <c r="CL61" s="108">
        <v>293292.59999999998</v>
      </c>
      <c r="CM61" s="128">
        <v>331582.8</v>
      </c>
      <c r="CN61" s="128">
        <v>359265.5</v>
      </c>
      <c r="CO61" s="128">
        <v>414784.8</v>
      </c>
      <c r="CP61" s="108">
        <v>78850.7</v>
      </c>
      <c r="CQ61" s="108">
        <v>218743</v>
      </c>
      <c r="CR61" s="108">
        <v>293292.59999999998</v>
      </c>
      <c r="CS61" s="108">
        <v>378719.5</v>
      </c>
      <c r="CT61" s="108">
        <v>488226.4</v>
      </c>
      <c r="CU61" s="108">
        <v>624875.4</v>
      </c>
      <c r="CV61" s="108">
        <v>745259.4</v>
      </c>
      <c r="CW61" s="108">
        <v>844852.1</v>
      </c>
      <c r="CX61" s="108">
        <v>984140.9</v>
      </c>
      <c r="CY61" s="108">
        <v>1129873.1000000001</v>
      </c>
      <c r="CZ61" s="108">
        <v>1261039</v>
      </c>
      <c r="DA61" s="108">
        <v>1398925.7</v>
      </c>
      <c r="DB61" s="108">
        <v>1229348.7</v>
      </c>
      <c r="DC61" s="108">
        <v>217356.9</v>
      </c>
      <c r="DD61" s="108">
        <v>279507.7</v>
      </c>
      <c r="DE61" s="108">
        <v>336301.3</v>
      </c>
      <c r="DF61" s="108">
        <v>396182.8</v>
      </c>
      <c r="DG61" s="108">
        <v>103415</v>
      </c>
      <c r="DH61" s="108">
        <v>157484</v>
      </c>
      <c r="DI61" s="108">
        <v>217356.9</v>
      </c>
      <c r="DJ61" s="108">
        <v>322383.7</v>
      </c>
      <c r="DK61" s="108">
        <v>425206.2</v>
      </c>
      <c r="DL61" s="108">
        <v>496864.6</v>
      </c>
      <c r="DM61" s="108">
        <v>595101.80000000005</v>
      </c>
      <c r="DN61" s="108">
        <v>724860.2</v>
      </c>
      <c r="DO61" s="108">
        <v>833165.9</v>
      </c>
      <c r="DP61" s="108">
        <v>963110.6</v>
      </c>
      <c r="DQ61" s="108">
        <v>1120911.6000000001</v>
      </c>
      <c r="DR61" s="108">
        <v>1229348.7</v>
      </c>
      <c r="DS61" s="108">
        <v>1745092.3</v>
      </c>
      <c r="DT61" s="108">
        <v>346944.4</v>
      </c>
      <c r="DU61" s="108">
        <v>411813.1</v>
      </c>
      <c r="DV61" s="108">
        <v>497622.6</v>
      </c>
      <c r="DW61" s="108">
        <v>488712.2</v>
      </c>
      <c r="DX61" s="108">
        <v>81323.7</v>
      </c>
      <c r="DY61" s="108">
        <v>188959.8</v>
      </c>
      <c r="DZ61" s="108">
        <v>346944.4</v>
      </c>
      <c r="EA61" s="108">
        <v>523761.3</v>
      </c>
      <c r="EB61" s="108">
        <v>614524.4</v>
      </c>
      <c r="EC61" s="108">
        <v>758757.5</v>
      </c>
      <c r="ED61" s="108">
        <v>921561.8</v>
      </c>
      <c r="EE61" s="108">
        <v>1067047.8999999999</v>
      </c>
      <c r="EF61" s="108">
        <v>1256380.1000000001</v>
      </c>
      <c r="EG61" s="108">
        <v>1390674.9</v>
      </c>
      <c r="EH61" s="108">
        <v>1600605.1</v>
      </c>
      <c r="EI61" s="108">
        <v>1745092.3</v>
      </c>
      <c r="EJ61" s="108">
        <v>1762554.9</v>
      </c>
      <c r="EK61" s="108">
        <v>374268.3</v>
      </c>
      <c r="EL61" s="108">
        <v>460605.4</v>
      </c>
      <c r="EM61" s="108">
        <v>441410.4</v>
      </c>
      <c r="EN61" s="108">
        <v>486270.8</v>
      </c>
      <c r="EO61" s="108">
        <v>117270</v>
      </c>
      <c r="EP61" s="108">
        <v>261625.9</v>
      </c>
      <c r="EQ61" s="108">
        <v>374268.3</v>
      </c>
      <c r="ER61" s="108">
        <v>552768.6</v>
      </c>
      <c r="ES61" s="108">
        <v>722694.8</v>
      </c>
      <c r="ET61" s="108">
        <v>834873.7</v>
      </c>
      <c r="EU61" s="108">
        <v>984745.1</v>
      </c>
      <c r="EV61" s="108">
        <v>1150545.2</v>
      </c>
      <c r="EW61" s="108">
        <v>1276284.1000000001</v>
      </c>
      <c r="EX61" s="108">
        <v>1440538.1</v>
      </c>
      <c r="EY61" s="108">
        <v>1583435.2</v>
      </c>
      <c r="EZ61" s="108">
        <v>1762554.9</v>
      </c>
      <c r="FA61" s="108">
        <v>1767213.3</v>
      </c>
      <c r="FB61" s="108">
        <v>442305.3</v>
      </c>
      <c r="FC61" s="108">
        <v>497209.59999999998</v>
      </c>
      <c r="FD61" s="108">
        <v>506997.5</v>
      </c>
      <c r="FE61" s="108">
        <v>320700.90000000002</v>
      </c>
      <c r="FF61" s="108">
        <v>144390.5</v>
      </c>
      <c r="FG61" s="108">
        <v>296481.8</v>
      </c>
      <c r="FH61" s="108">
        <v>442305.3</v>
      </c>
      <c r="FI61" s="108">
        <v>597776.19999999995</v>
      </c>
      <c r="FJ61" s="108">
        <v>737214.9</v>
      </c>
      <c r="FK61" s="108">
        <v>939514.9</v>
      </c>
      <c r="FL61" s="108">
        <v>1089663.1000000001</v>
      </c>
      <c r="FM61" s="108">
        <v>1248454.5</v>
      </c>
      <c r="FN61" s="108">
        <v>1446512.4</v>
      </c>
      <c r="FO61" s="108">
        <v>1561503.1</v>
      </c>
      <c r="FP61" s="108">
        <v>1656711</v>
      </c>
      <c r="FQ61" s="108">
        <v>1767213.3</v>
      </c>
      <c r="FR61" s="108">
        <v>1274961.3</v>
      </c>
      <c r="FS61" s="108">
        <v>259603.20000000001</v>
      </c>
      <c r="FT61" s="108">
        <v>384643.3</v>
      </c>
      <c r="FU61" s="108">
        <v>359287.9</v>
      </c>
      <c r="FV61" s="108">
        <v>271426.90000000002</v>
      </c>
      <c r="FW61" s="108">
        <v>82701.2</v>
      </c>
      <c r="FX61" s="108">
        <v>180718.2</v>
      </c>
      <c r="FY61" s="108">
        <v>259603.20000000001</v>
      </c>
      <c r="FZ61" s="108">
        <v>356138.3</v>
      </c>
      <c r="GA61" s="108">
        <v>493338.8</v>
      </c>
      <c r="GB61" s="108">
        <v>644246.5</v>
      </c>
      <c r="GC61" s="108">
        <v>791391</v>
      </c>
      <c r="GD61" s="108">
        <v>900579.6</v>
      </c>
      <c r="GE61" s="108">
        <v>1003534.4</v>
      </c>
      <c r="GF61" s="108">
        <v>1072987.8</v>
      </c>
      <c r="GG61" s="108">
        <v>1167879.1000000001</v>
      </c>
      <c r="GH61" s="108">
        <v>1274961.3</v>
      </c>
      <c r="GJ61" s="85">
        <v>213504.7</v>
      </c>
      <c r="GK61" s="85">
        <v>116907.6</v>
      </c>
      <c r="GL61" s="85">
        <v>261990.7</v>
      </c>
      <c r="GN61" s="85">
        <v>94870.6</v>
      </c>
      <c r="GO61" s="85">
        <v>174888.8</v>
      </c>
      <c r="GP61" s="85">
        <v>213504.7</v>
      </c>
      <c r="GQ61" s="85">
        <v>259713.8</v>
      </c>
      <c r="GR61" s="85">
        <v>287023.09999999998</v>
      </c>
      <c r="GS61" s="85">
        <v>330412.3</v>
      </c>
      <c r="GT61" s="85">
        <v>414848.4</v>
      </c>
      <c r="GU61" s="85">
        <v>495893.3</v>
      </c>
      <c r="GV61" s="85">
        <v>592403</v>
      </c>
      <c r="GW61" s="85">
        <v>687785</v>
      </c>
      <c r="GX61" s="85">
        <v>749610.3</v>
      </c>
    </row>
    <row r="62" spans="1:206" s="85" customFormat="1" ht="24" x14ac:dyDescent="0.2">
      <c r="A62" s="99">
        <v>11422</v>
      </c>
      <c r="B62" s="28" t="s">
        <v>553</v>
      </c>
      <c r="C62" s="76"/>
      <c r="D62" s="108">
        <v>1162049.1000000001</v>
      </c>
      <c r="E62" s="108">
        <v>223184.3</v>
      </c>
      <c r="F62" s="108">
        <v>290656.90000000002</v>
      </c>
      <c r="G62" s="108">
        <v>319976.90000000002</v>
      </c>
      <c r="H62" s="108">
        <v>328231</v>
      </c>
      <c r="I62" s="108">
        <v>64586.2</v>
      </c>
      <c r="J62" s="108">
        <v>131368.20000000001</v>
      </c>
      <c r="K62" s="108">
        <v>223184.3</v>
      </c>
      <c r="L62" s="108">
        <v>330285.7</v>
      </c>
      <c r="M62" s="108">
        <v>409651.3</v>
      </c>
      <c r="N62" s="108">
        <v>513841.2</v>
      </c>
      <c r="O62" s="108">
        <v>620500.9</v>
      </c>
      <c r="P62" s="108">
        <v>742215.6</v>
      </c>
      <c r="Q62" s="108">
        <v>833818.1</v>
      </c>
      <c r="R62" s="108">
        <v>950203</v>
      </c>
      <c r="S62" s="108">
        <v>1050900.7</v>
      </c>
      <c r="T62" s="108">
        <v>1162049.1000000001</v>
      </c>
      <c r="U62" s="108">
        <v>1168503.8</v>
      </c>
      <c r="V62" s="108">
        <v>258794</v>
      </c>
      <c r="W62" s="108">
        <v>252390.6</v>
      </c>
      <c r="X62" s="108">
        <v>314016.3</v>
      </c>
      <c r="Y62" s="108">
        <v>343302.9</v>
      </c>
      <c r="Z62" s="108">
        <v>77107.100000000006</v>
      </c>
      <c r="AA62" s="108">
        <v>135383.29999999999</v>
      </c>
      <c r="AB62" s="108">
        <v>258794</v>
      </c>
      <c r="AC62" s="108">
        <v>326451.59999999998</v>
      </c>
      <c r="AD62" s="108">
        <v>417568.2</v>
      </c>
      <c r="AE62" s="108">
        <v>511184.6</v>
      </c>
      <c r="AF62" s="108">
        <v>651733.30000000005</v>
      </c>
      <c r="AG62" s="108">
        <v>744542.8</v>
      </c>
      <c r="AH62" s="108">
        <v>825200.9</v>
      </c>
      <c r="AI62" s="108">
        <v>945401.4</v>
      </c>
      <c r="AJ62" s="108">
        <v>1063507</v>
      </c>
      <c r="AK62" s="108">
        <v>1168503.8</v>
      </c>
      <c r="AL62" s="108">
        <v>1519169.7</v>
      </c>
      <c r="AM62" s="108">
        <v>275143.5</v>
      </c>
      <c r="AN62" s="108">
        <v>366071.1</v>
      </c>
      <c r="AO62" s="108">
        <v>462765.1</v>
      </c>
      <c r="AP62" s="108">
        <v>415190</v>
      </c>
      <c r="AQ62" s="108">
        <v>75327.100000000006</v>
      </c>
      <c r="AR62" s="108">
        <v>196575.5</v>
      </c>
      <c r="AS62" s="108">
        <v>275143.5</v>
      </c>
      <c r="AT62" s="108">
        <v>380480.6</v>
      </c>
      <c r="AU62" s="108">
        <v>501295.5</v>
      </c>
      <c r="AV62" s="108">
        <v>641214.6</v>
      </c>
      <c r="AW62" s="108">
        <v>796066.6</v>
      </c>
      <c r="AX62" s="108">
        <v>941317.9</v>
      </c>
      <c r="AY62" s="108">
        <v>1103979.7</v>
      </c>
      <c r="AZ62" s="108">
        <v>1220510.8999999999</v>
      </c>
      <c r="BA62" s="108">
        <v>1363153.5</v>
      </c>
      <c r="BB62" s="108">
        <v>1519169.7</v>
      </c>
      <c r="BC62" s="108">
        <v>2013892.7</v>
      </c>
      <c r="BD62" s="108">
        <v>394634.1</v>
      </c>
      <c r="BE62" s="108">
        <v>582875.6</v>
      </c>
      <c r="BF62" s="108">
        <v>463160.5</v>
      </c>
      <c r="BG62" s="108">
        <v>573222.5</v>
      </c>
      <c r="BH62" s="108">
        <v>97191.1</v>
      </c>
      <c r="BI62" s="108">
        <v>244175.2</v>
      </c>
      <c r="BJ62" s="108">
        <v>394634.1</v>
      </c>
      <c r="BK62" s="108">
        <v>554165.4</v>
      </c>
      <c r="BL62" s="108">
        <v>774817.2</v>
      </c>
      <c r="BM62" s="108">
        <v>977509.7</v>
      </c>
      <c r="BN62" s="108">
        <v>1103269.7</v>
      </c>
      <c r="BO62" s="108">
        <v>1264409.3</v>
      </c>
      <c r="BP62" s="108">
        <v>1440670.2</v>
      </c>
      <c r="BQ62" s="108">
        <v>1631908.6</v>
      </c>
      <c r="BR62" s="108">
        <v>1801226</v>
      </c>
      <c r="BS62" s="108">
        <v>2013892.7</v>
      </c>
      <c r="BT62" s="108">
        <v>3023271.4</v>
      </c>
      <c r="BU62" s="108">
        <v>502662.2</v>
      </c>
      <c r="BV62" s="128">
        <v>643762.80000000005</v>
      </c>
      <c r="BW62" s="128">
        <v>813040.3</v>
      </c>
      <c r="BX62" s="128">
        <v>1063806.1000000001</v>
      </c>
      <c r="BY62" s="108">
        <v>145674.29999999999</v>
      </c>
      <c r="BZ62" s="108">
        <v>306383</v>
      </c>
      <c r="CA62" s="108">
        <v>502662.2</v>
      </c>
      <c r="CB62" s="108">
        <v>708297.5</v>
      </c>
      <c r="CC62" s="108">
        <v>894617.2</v>
      </c>
      <c r="CD62" s="108">
        <v>1146425</v>
      </c>
      <c r="CE62" s="108">
        <v>1371067.6</v>
      </c>
      <c r="CF62" s="108">
        <v>1625681.9</v>
      </c>
      <c r="CG62" s="108">
        <v>1959465.3</v>
      </c>
      <c r="CH62" s="108">
        <v>2330057.5</v>
      </c>
      <c r="CI62" s="108">
        <v>2697234.1</v>
      </c>
      <c r="CJ62" s="108">
        <v>3023271.4</v>
      </c>
      <c r="CK62" s="108">
        <v>4935450.4000000004</v>
      </c>
      <c r="CL62" s="108">
        <v>768242.5</v>
      </c>
      <c r="CM62" s="128">
        <v>1048585.2</v>
      </c>
      <c r="CN62" s="128">
        <v>1340187.8999999999</v>
      </c>
      <c r="CO62" s="128">
        <v>1778434.8</v>
      </c>
      <c r="CP62" s="108">
        <v>189503.7</v>
      </c>
      <c r="CQ62" s="108">
        <v>435172.2</v>
      </c>
      <c r="CR62" s="108">
        <v>768242.5</v>
      </c>
      <c r="CS62" s="108">
        <v>1095339.2</v>
      </c>
      <c r="CT62" s="108">
        <v>1489151.9</v>
      </c>
      <c r="CU62" s="108">
        <v>1816827.7</v>
      </c>
      <c r="CV62" s="108">
        <v>2244933.6</v>
      </c>
      <c r="CW62" s="108">
        <v>2673873.1</v>
      </c>
      <c r="CX62" s="108">
        <v>3157015.6</v>
      </c>
      <c r="CY62" s="108">
        <v>3749488.8</v>
      </c>
      <c r="CZ62" s="108">
        <v>4361242.4000000004</v>
      </c>
      <c r="DA62" s="108">
        <v>4935450.4000000004</v>
      </c>
      <c r="DB62" s="108">
        <v>6527596</v>
      </c>
      <c r="DC62" s="108">
        <v>1285637.8999999999</v>
      </c>
      <c r="DD62" s="108">
        <v>1510399.6</v>
      </c>
      <c r="DE62" s="108">
        <v>1800085.5</v>
      </c>
      <c r="DF62" s="108">
        <v>1931473</v>
      </c>
      <c r="DG62" s="108">
        <v>342134.5</v>
      </c>
      <c r="DH62" s="108">
        <v>776899.1</v>
      </c>
      <c r="DI62" s="108">
        <v>1285637.8999999999</v>
      </c>
      <c r="DJ62" s="108">
        <v>1920125.8</v>
      </c>
      <c r="DK62" s="108">
        <v>2490802.9</v>
      </c>
      <c r="DL62" s="108">
        <v>2796037.5</v>
      </c>
      <c r="DM62" s="108">
        <v>3280251.1</v>
      </c>
      <c r="DN62" s="108">
        <v>3957998.5</v>
      </c>
      <c r="DO62" s="108">
        <v>4596123</v>
      </c>
      <c r="DP62" s="108">
        <v>5250099.3</v>
      </c>
      <c r="DQ62" s="108">
        <v>5849191.5</v>
      </c>
      <c r="DR62" s="108">
        <v>6527596</v>
      </c>
      <c r="DS62" s="108">
        <v>7313784.9000000004</v>
      </c>
      <c r="DT62" s="108">
        <v>1410444.2</v>
      </c>
      <c r="DU62" s="108">
        <v>1810187.3</v>
      </c>
      <c r="DV62" s="108">
        <v>1882967.5</v>
      </c>
      <c r="DW62" s="108">
        <v>2210185.9</v>
      </c>
      <c r="DX62" s="108">
        <v>525857.69999999995</v>
      </c>
      <c r="DY62" s="108">
        <v>954990.4</v>
      </c>
      <c r="DZ62" s="108">
        <v>1410444.2</v>
      </c>
      <c r="EA62" s="108">
        <v>1882640.6</v>
      </c>
      <c r="EB62" s="108">
        <v>2532384.6</v>
      </c>
      <c r="EC62" s="108">
        <v>3220631.5</v>
      </c>
      <c r="ED62" s="108">
        <v>3831138</v>
      </c>
      <c r="EE62" s="108">
        <v>4385877</v>
      </c>
      <c r="EF62" s="108">
        <v>5103599</v>
      </c>
      <c r="EG62" s="108">
        <v>5814222.2999999998</v>
      </c>
      <c r="EH62" s="108">
        <v>6597930.9000000004</v>
      </c>
      <c r="EI62" s="108">
        <v>7313784.9000000004</v>
      </c>
      <c r="EJ62" s="108">
        <v>7743923.5999999996</v>
      </c>
      <c r="EK62" s="108">
        <v>1273515.1000000001</v>
      </c>
      <c r="EL62" s="108">
        <v>1962582.1</v>
      </c>
      <c r="EM62" s="108">
        <v>2181783.2999999998</v>
      </c>
      <c r="EN62" s="108">
        <v>2326043.1</v>
      </c>
      <c r="EO62" s="108">
        <v>300077.7</v>
      </c>
      <c r="EP62" s="108">
        <v>756964.6</v>
      </c>
      <c r="EQ62" s="108">
        <v>1273515.1000000001</v>
      </c>
      <c r="ER62" s="108">
        <v>1862112</v>
      </c>
      <c r="ES62" s="108">
        <v>2592631.5</v>
      </c>
      <c r="ET62" s="108">
        <v>3236097.2</v>
      </c>
      <c r="EU62" s="108">
        <v>3894752.8</v>
      </c>
      <c r="EV62" s="108">
        <v>4577235.9000000004</v>
      </c>
      <c r="EW62" s="108">
        <v>5417880.5</v>
      </c>
      <c r="EX62" s="108">
        <v>6212637</v>
      </c>
      <c r="EY62" s="108">
        <v>6985445</v>
      </c>
      <c r="EZ62" s="108">
        <v>7743923.5999999996</v>
      </c>
      <c r="FA62" s="108">
        <v>8529119.1999999993</v>
      </c>
      <c r="FB62" s="108">
        <v>1392697.9</v>
      </c>
      <c r="FC62" s="108">
        <v>2181479</v>
      </c>
      <c r="FD62" s="108">
        <v>2403864.1</v>
      </c>
      <c r="FE62" s="108">
        <v>2551078.2000000002</v>
      </c>
      <c r="FF62" s="108">
        <v>197836.3</v>
      </c>
      <c r="FG62" s="108">
        <v>726254.2</v>
      </c>
      <c r="FH62" s="108">
        <v>1392697.9</v>
      </c>
      <c r="FI62" s="108">
        <v>2090853.5</v>
      </c>
      <c r="FJ62" s="108">
        <v>2840263.3</v>
      </c>
      <c r="FK62" s="108">
        <v>3574176.9</v>
      </c>
      <c r="FL62" s="108">
        <v>4406974.2</v>
      </c>
      <c r="FM62" s="108">
        <v>5256505.0999999996</v>
      </c>
      <c r="FN62" s="108">
        <v>5978041</v>
      </c>
      <c r="FO62" s="108">
        <v>6898780.4000000004</v>
      </c>
      <c r="FP62" s="108">
        <v>7723495.5999999996</v>
      </c>
      <c r="FQ62" s="108">
        <v>8529119.1999999993</v>
      </c>
      <c r="FR62" s="108">
        <v>8670002</v>
      </c>
      <c r="FS62" s="108">
        <v>1264083.2</v>
      </c>
      <c r="FT62" s="108">
        <v>2288059.4</v>
      </c>
      <c r="FU62" s="108">
        <v>2343683.2999999998</v>
      </c>
      <c r="FV62" s="108">
        <v>2774176.1</v>
      </c>
      <c r="FW62" s="108">
        <v>243935.7</v>
      </c>
      <c r="FX62" s="108">
        <v>665998</v>
      </c>
      <c r="FY62" s="108">
        <v>1264083.2</v>
      </c>
      <c r="FZ62" s="108">
        <v>1958927.3</v>
      </c>
      <c r="GA62" s="108">
        <v>2707383.5</v>
      </c>
      <c r="GB62" s="108">
        <v>3552142.6</v>
      </c>
      <c r="GC62" s="108">
        <v>4319374.2</v>
      </c>
      <c r="GD62" s="108">
        <v>4996728.5</v>
      </c>
      <c r="GE62" s="108">
        <v>5895825.9000000004</v>
      </c>
      <c r="GF62" s="108">
        <v>6840759.0999999996</v>
      </c>
      <c r="GG62" s="108">
        <v>7658844.4000000004</v>
      </c>
      <c r="GH62" s="108">
        <v>8670002</v>
      </c>
      <c r="GJ62" s="85">
        <v>1019237.7</v>
      </c>
      <c r="GK62" s="85">
        <v>1999307.5</v>
      </c>
      <c r="GL62" s="85">
        <v>2455375.1</v>
      </c>
      <c r="GN62" s="85">
        <v>185895.6</v>
      </c>
      <c r="GO62" s="85">
        <v>591621.9</v>
      </c>
      <c r="GP62" s="85">
        <v>1019237.7</v>
      </c>
      <c r="GQ62" s="85">
        <v>1538765</v>
      </c>
      <c r="GR62" s="85">
        <v>2129119.2000000002</v>
      </c>
      <c r="GS62" s="85">
        <v>3018545.2</v>
      </c>
      <c r="GT62" s="85">
        <v>3878403</v>
      </c>
      <c r="GU62" s="85">
        <v>4628706.3</v>
      </c>
      <c r="GV62" s="85">
        <v>5473920.2999999998</v>
      </c>
      <c r="GW62" s="85">
        <v>6333021.9000000004</v>
      </c>
      <c r="GX62" s="85">
        <v>7200804.7999999998</v>
      </c>
    </row>
    <row r="63" spans="1:206" s="85" customFormat="1" ht="26.1" customHeight="1" x14ac:dyDescent="0.2">
      <c r="A63" s="77">
        <v>11422</v>
      </c>
      <c r="B63" s="112" t="s">
        <v>703</v>
      </c>
      <c r="C63" s="76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  <c r="AJ63" s="108"/>
      <c r="AK63" s="108"/>
      <c r="AL63" s="108"/>
      <c r="AM63" s="108"/>
      <c r="AN63" s="108"/>
      <c r="AO63" s="108"/>
      <c r="AP63" s="108"/>
      <c r="AQ63" s="108"/>
      <c r="AR63" s="108"/>
      <c r="AS63" s="108"/>
      <c r="AT63" s="108"/>
      <c r="AU63" s="108"/>
      <c r="AV63" s="108"/>
      <c r="AW63" s="108"/>
      <c r="AX63" s="108"/>
      <c r="AY63" s="108"/>
      <c r="AZ63" s="108"/>
      <c r="BA63" s="108"/>
      <c r="BB63" s="108"/>
      <c r="BC63" s="108"/>
      <c r="BD63" s="108"/>
      <c r="BE63" s="108"/>
      <c r="BF63" s="108"/>
      <c r="BG63" s="108"/>
      <c r="BH63" s="108"/>
      <c r="BI63" s="108"/>
      <c r="BJ63" s="108"/>
      <c r="BK63" s="108"/>
      <c r="BL63" s="108"/>
      <c r="BM63" s="108"/>
      <c r="BN63" s="108"/>
      <c r="BO63" s="108"/>
      <c r="BP63" s="108"/>
      <c r="BQ63" s="108"/>
      <c r="BR63" s="108"/>
      <c r="BS63" s="108"/>
      <c r="BT63" s="108"/>
      <c r="BU63" s="108"/>
      <c r="BV63" s="128"/>
      <c r="BW63" s="128"/>
      <c r="BX63" s="128"/>
      <c r="BY63" s="108"/>
      <c r="BZ63" s="108"/>
      <c r="CA63" s="108"/>
      <c r="CB63" s="108"/>
      <c r="CC63" s="108"/>
      <c r="CD63" s="108"/>
      <c r="CE63" s="108"/>
      <c r="CF63" s="108"/>
      <c r="CG63" s="108"/>
      <c r="CH63" s="108"/>
      <c r="CI63" s="108"/>
      <c r="CJ63" s="108"/>
      <c r="CK63" s="108"/>
      <c r="CL63" s="108"/>
      <c r="CM63" s="128"/>
      <c r="CN63" s="128"/>
      <c r="CO63" s="128"/>
      <c r="CP63" s="108"/>
      <c r="CQ63" s="108"/>
      <c r="CR63" s="108"/>
      <c r="CS63" s="108"/>
      <c r="CT63" s="108"/>
      <c r="CU63" s="108"/>
      <c r="CV63" s="108"/>
      <c r="CW63" s="108"/>
      <c r="CX63" s="108"/>
      <c r="CY63" s="108"/>
      <c r="CZ63" s="108"/>
      <c r="DA63" s="108"/>
      <c r="DB63" s="108">
        <v>2957867.7</v>
      </c>
      <c r="DC63" s="108">
        <v>1285637.8999999999</v>
      </c>
      <c r="DD63" s="108">
        <v>1510399.6</v>
      </c>
      <c r="DE63" s="108">
        <v>684981.1</v>
      </c>
      <c r="DF63" s="108">
        <v>-523150.9</v>
      </c>
      <c r="DG63" s="108">
        <v>342134.5</v>
      </c>
      <c r="DH63" s="108">
        <v>776899.1</v>
      </c>
      <c r="DI63" s="108">
        <v>1285637.8999999999</v>
      </c>
      <c r="DJ63" s="108">
        <v>1920125.8</v>
      </c>
      <c r="DK63" s="108">
        <v>2490802.9</v>
      </c>
      <c r="DL63" s="108">
        <v>2796037.5</v>
      </c>
      <c r="DM63" s="108">
        <v>3280251.1</v>
      </c>
      <c r="DN63" s="108">
        <v>3480845.5</v>
      </c>
      <c r="DO63" s="108">
        <v>3481018.6</v>
      </c>
      <c r="DP63" s="108">
        <v>3476117.6</v>
      </c>
      <c r="DQ63" s="108">
        <v>2959519.6</v>
      </c>
      <c r="DR63" s="108">
        <v>2957867.7</v>
      </c>
      <c r="DS63" s="108">
        <v>7315.2</v>
      </c>
      <c r="DT63" s="108">
        <v>-959</v>
      </c>
      <c r="DU63" s="108">
        <v>1259.5999999999999</v>
      </c>
      <c r="DV63" s="108">
        <v>213.8</v>
      </c>
      <c r="DW63" s="108">
        <v>6800.8</v>
      </c>
      <c r="DX63" s="108">
        <v>-14</v>
      </c>
      <c r="DY63" s="108">
        <v>-1172.0999999999999</v>
      </c>
      <c r="DZ63" s="108">
        <v>-959</v>
      </c>
      <c r="EA63" s="108">
        <v>-858.5</v>
      </c>
      <c r="EB63" s="108">
        <v>-123.4</v>
      </c>
      <c r="EC63" s="108">
        <v>300.60000000000002</v>
      </c>
      <c r="ED63" s="108">
        <v>457.4</v>
      </c>
      <c r="EE63" s="108">
        <v>550.4</v>
      </c>
      <c r="EF63" s="108">
        <v>514.4</v>
      </c>
      <c r="EG63" s="108">
        <v>509.7</v>
      </c>
      <c r="EH63" s="108">
        <v>796.9</v>
      </c>
      <c r="EI63" s="108">
        <v>7315.2</v>
      </c>
      <c r="EJ63" s="108">
        <v>-793.6</v>
      </c>
      <c r="EK63" s="108">
        <v>-6277.7</v>
      </c>
      <c r="EL63" s="108">
        <v>2614.1</v>
      </c>
      <c r="EM63" s="108">
        <v>2836.1</v>
      </c>
      <c r="EN63" s="108">
        <v>33.9</v>
      </c>
      <c r="EO63" s="108">
        <v>-6325.3</v>
      </c>
      <c r="EP63" s="108">
        <v>-6279.4</v>
      </c>
      <c r="EQ63" s="108">
        <v>-6277.7</v>
      </c>
      <c r="ER63" s="108">
        <v>-5961.8</v>
      </c>
      <c r="ES63" s="108">
        <v>-5724.5</v>
      </c>
      <c r="ET63" s="108">
        <v>-3663.6</v>
      </c>
      <c r="EU63" s="108">
        <v>-1884.4</v>
      </c>
      <c r="EV63" s="108">
        <v>-1750.6</v>
      </c>
      <c r="EW63" s="108">
        <v>-827.5</v>
      </c>
      <c r="EX63" s="108">
        <v>-827.5</v>
      </c>
      <c r="EY63" s="108">
        <v>-824.9</v>
      </c>
      <c r="EZ63" s="108">
        <v>-793.6</v>
      </c>
      <c r="FA63" s="108">
        <v>383.5</v>
      </c>
      <c r="FB63" s="108">
        <v>83.2</v>
      </c>
      <c r="FC63" s="108">
        <v>712.5</v>
      </c>
      <c r="FD63" s="108">
        <v>-492.6</v>
      </c>
      <c r="FE63" s="108">
        <v>80.400000000000006</v>
      </c>
      <c r="FF63" s="108">
        <v>0.3</v>
      </c>
      <c r="FG63" s="108">
        <v>442.4</v>
      </c>
      <c r="FH63" s="108">
        <v>83.2</v>
      </c>
      <c r="FI63" s="108">
        <v>87.8</v>
      </c>
      <c r="FJ63" s="108">
        <v>316.3</v>
      </c>
      <c r="FK63" s="108">
        <v>795.7</v>
      </c>
      <c r="FL63" s="108">
        <v>796.5</v>
      </c>
      <c r="FM63" s="108">
        <v>981</v>
      </c>
      <c r="FN63" s="108">
        <v>303.10000000000002</v>
      </c>
      <c r="FO63" s="108">
        <v>677.2</v>
      </c>
      <c r="FP63" s="108">
        <v>595.6</v>
      </c>
      <c r="FQ63" s="108">
        <v>383.5</v>
      </c>
      <c r="FR63" s="108">
        <v>-36.799999999999997</v>
      </c>
      <c r="FS63" s="108">
        <v>42.1</v>
      </c>
      <c r="FT63" s="108">
        <v>60.8</v>
      </c>
      <c r="FU63" s="108">
        <v>-64.900000000000006</v>
      </c>
      <c r="FV63" s="108">
        <v>-74.8</v>
      </c>
      <c r="FW63" s="108"/>
      <c r="FX63" s="108">
        <v>20.8</v>
      </c>
      <c r="FY63" s="108">
        <v>42.1</v>
      </c>
      <c r="FZ63" s="108">
        <v>46.2</v>
      </c>
      <c r="GA63" s="108">
        <v>141.5</v>
      </c>
      <c r="GB63" s="108">
        <v>102.9</v>
      </c>
      <c r="GC63" s="108">
        <v>-35.299999999999997</v>
      </c>
      <c r="GD63" s="108">
        <v>-36.299999999999997</v>
      </c>
      <c r="GE63" s="108">
        <v>38</v>
      </c>
      <c r="GF63" s="108">
        <v>-34.9</v>
      </c>
      <c r="GG63" s="108">
        <v>-35.200000000000003</v>
      </c>
      <c r="GH63" s="108">
        <v>-36.799999999999997</v>
      </c>
      <c r="GK63" s="85">
        <v>0</v>
      </c>
      <c r="GL63" s="85">
        <v>0</v>
      </c>
    </row>
    <row r="64" spans="1:206" s="85" customFormat="1" ht="39" customHeight="1" x14ac:dyDescent="0.2">
      <c r="A64" s="77">
        <v>11423</v>
      </c>
      <c r="B64" s="112" t="s">
        <v>704</v>
      </c>
      <c r="C64" s="76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28"/>
      <c r="BW64" s="128"/>
      <c r="BX64" s="12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28"/>
      <c r="CN64" s="128"/>
      <c r="CO64" s="12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>
        <v>3492850</v>
      </c>
      <c r="DC64" s="108">
        <v>0</v>
      </c>
      <c r="DD64" s="108">
        <v>0</v>
      </c>
      <c r="DE64" s="108">
        <v>1088330.5</v>
      </c>
      <c r="DF64" s="108">
        <v>2404519.5</v>
      </c>
      <c r="DG64" s="108"/>
      <c r="DH64" s="108"/>
      <c r="DI64" s="108"/>
      <c r="DJ64" s="108"/>
      <c r="DK64" s="108"/>
      <c r="DL64" s="108"/>
      <c r="DM64" s="108"/>
      <c r="DN64" s="108">
        <v>475168.1</v>
      </c>
      <c r="DO64" s="108">
        <v>1088330.5</v>
      </c>
      <c r="DP64" s="108">
        <v>1734423.8</v>
      </c>
      <c r="DQ64" s="108">
        <v>2824220</v>
      </c>
      <c r="DR64" s="108">
        <v>3492850</v>
      </c>
      <c r="DS64" s="108">
        <v>7078834.2999999998</v>
      </c>
      <c r="DT64" s="108">
        <v>1381614.4</v>
      </c>
      <c r="DU64" s="108">
        <v>1773527.7</v>
      </c>
      <c r="DV64" s="108">
        <v>1817281.6</v>
      </c>
      <c r="DW64" s="108">
        <v>2106410.6</v>
      </c>
      <c r="DX64" s="108">
        <v>516052.9</v>
      </c>
      <c r="DY64" s="108">
        <v>938523.5</v>
      </c>
      <c r="DZ64" s="108">
        <v>1381614.4</v>
      </c>
      <c r="EA64" s="108">
        <v>1849513.1</v>
      </c>
      <c r="EB64" s="108">
        <v>2478906.4</v>
      </c>
      <c r="EC64" s="108">
        <v>3155142.1</v>
      </c>
      <c r="ED64" s="108">
        <v>3744157.1</v>
      </c>
      <c r="EE64" s="108">
        <v>4277037.9000000004</v>
      </c>
      <c r="EF64" s="108">
        <v>4972423.7</v>
      </c>
      <c r="EG64" s="108">
        <v>5651016.7999999998</v>
      </c>
      <c r="EH64" s="108">
        <v>6400769.5999999996</v>
      </c>
      <c r="EI64" s="108">
        <v>7078834.2999999998</v>
      </c>
      <c r="EJ64" s="108">
        <v>7485585.4000000004</v>
      </c>
      <c r="EK64" s="108">
        <v>1271473.6000000001</v>
      </c>
      <c r="EL64" s="108">
        <v>1903380.8</v>
      </c>
      <c r="EM64" s="108">
        <v>2101673.6</v>
      </c>
      <c r="EN64" s="108">
        <v>2209057.4</v>
      </c>
      <c r="EO64" s="108">
        <v>302881.40000000002</v>
      </c>
      <c r="EP64" s="108">
        <v>757652.1</v>
      </c>
      <c r="EQ64" s="108">
        <v>1271473.6000000001</v>
      </c>
      <c r="ER64" s="108">
        <v>1842017.3</v>
      </c>
      <c r="ES64" s="108">
        <v>2554707.6</v>
      </c>
      <c r="ET64" s="108">
        <v>3174854.4</v>
      </c>
      <c r="EU64" s="108">
        <v>3812785.7</v>
      </c>
      <c r="EV64" s="108">
        <v>4468745.7</v>
      </c>
      <c r="EW64" s="108">
        <v>5276528</v>
      </c>
      <c r="EX64" s="108">
        <v>6039820.7999999998</v>
      </c>
      <c r="EY64" s="108">
        <v>6770507.9000000004</v>
      </c>
      <c r="EZ64" s="108">
        <v>7485585.4000000004</v>
      </c>
      <c r="FA64" s="108">
        <v>8144068.2000000002</v>
      </c>
      <c r="FB64" s="108">
        <v>1375609.6</v>
      </c>
      <c r="FC64" s="108">
        <v>2122027.4</v>
      </c>
      <c r="FD64" s="108">
        <v>2310079.6</v>
      </c>
      <c r="FE64" s="108">
        <v>2336351.6</v>
      </c>
      <c r="FF64" s="108">
        <v>191697.7</v>
      </c>
      <c r="FG64" s="108">
        <v>715113</v>
      </c>
      <c r="FH64" s="108">
        <v>1375609.6</v>
      </c>
      <c r="FI64" s="108">
        <v>2050661.8</v>
      </c>
      <c r="FJ64" s="108">
        <v>2790628.5</v>
      </c>
      <c r="FK64" s="108">
        <v>3497637</v>
      </c>
      <c r="FL64" s="108">
        <v>4285985.2</v>
      </c>
      <c r="FM64" s="108">
        <v>5128278.9000000004</v>
      </c>
      <c r="FN64" s="108">
        <v>5807716.5999999996</v>
      </c>
      <c r="FO64" s="108">
        <v>6642730.5</v>
      </c>
      <c r="FP64" s="108">
        <v>7354043</v>
      </c>
      <c r="FQ64" s="108">
        <v>8144068.2000000002</v>
      </c>
      <c r="FR64" s="108">
        <v>8204476.7000000002</v>
      </c>
      <c r="FS64" s="108">
        <v>1204331.3999999999</v>
      </c>
      <c r="FT64" s="108">
        <v>2223805.5</v>
      </c>
      <c r="FU64" s="108">
        <v>2235573.7000000002</v>
      </c>
      <c r="FV64" s="108">
        <v>2540766.1</v>
      </c>
      <c r="FW64" s="108">
        <v>236246.5</v>
      </c>
      <c r="FX64" s="108">
        <v>654020.80000000005</v>
      </c>
      <c r="FY64" s="108">
        <v>1204331.3999999999</v>
      </c>
      <c r="FZ64" s="108">
        <v>1889831</v>
      </c>
      <c r="GA64" s="108">
        <v>2605034.7000000002</v>
      </c>
      <c r="GB64" s="108">
        <v>3428136.9</v>
      </c>
      <c r="GC64" s="108">
        <v>4177917.2</v>
      </c>
      <c r="GD64" s="108">
        <v>4812051.0999999996</v>
      </c>
      <c r="GE64" s="108">
        <v>5663710.5999999996</v>
      </c>
      <c r="GF64" s="108">
        <v>6543210.7999999998</v>
      </c>
      <c r="GG64" s="108">
        <v>7227901.2000000002</v>
      </c>
      <c r="GH64" s="108">
        <v>8204476.7000000002</v>
      </c>
      <c r="GJ64" s="85">
        <v>1002668.6</v>
      </c>
      <c r="GK64" s="85">
        <v>1956748.6</v>
      </c>
      <c r="GL64" s="85">
        <v>2419324.6</v>
      </c>
      <c r="GN64" s="85">
        <v>180414.8</v>
      </c>
      <c r="GO64" s="85">
        <v>579669.69999999995</v>
      </c>
      <c r="GP64" s="85">
        <v>1002668.6</v>
      </c>
      <c r="GQ64" s="85">
        <v>1520171</v>
      </c>
      <c r="GR64" s="85">
        <v>2109459.5</v>
      </c>
      <c r="GS64" s="85">
        <v>2959417.2</v>
      </c>
      <c r="GT64" s="85">
        <v>3817651.7</v>
      </c>
      <c r="GU64" s="85">
        <v>4550585.3</v>
      </c>
      <c r="GV64" s="85">
        <v>5378741.7999999998</v>
      </c>
      <c r="GW64" s="85">
        <v>6219515.5999999996</v>
      </c>
      <c r="GX64" s="85">
        <v>7015717.0999999996</v>
      </c>
    </row>
    <row r="65" spans="1:206" s="85" customFormat="1" ht="26.1" customHeight="1" x14ac:dyDescent="0.2">
      <c r="A65" s="77">
        <v>11424</v>
      </c>
      <c r="B65" s="112" t="s">
        <v>705</v>
      </c>
      <c r="C65" s="76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08"/>
      <c r="AV65" s="108"/>
      <c r="AW65" s="108"/>
      <c r="AX65" s="108"/>
      <c r="AY65" s="108"/>
      <c r="AZ65" s="108"/>
      <c r="BA65" s="108"/>
      <c r="BB65" s="108"/>
      <c r="BC65" s="108"/>
      <c r="BD65" s="108"/>
      <c r="BE65" s="108"/>
      <c r="BF65" s="108"/>
      <c r="BG65" s="108"/>
      <c r="BH65" s="108"/>
      <c r="BI65" s="108"/>
      <c r="BJ65" s="108"/>
      <c r="BK65" s="108"/>
      <c r="BL65" s="108"/>
      <c r="BM65" s="108"/>
      <c r="BN65" s="108"/>
      <c r="BO65" s="108"/>
      <c r="BP65" s="108"/>
      <c r="BQ65" s="108"/>
      <c r="BR65" s="108"/>
      <c r="BS65" s="108"/>
      <c r="BT65" s="108"/>
      <c r="BU65" s="108"/>
      <c r="BV65" s="128"/>
      <c r="BW65" s="128"/>
      <c r="BX65" s="128"/>
      <c r="BY65" s="108"/>
      <c r="BZ65" s="108"/>
      <c r="CA65" s="108"/>
      <c r="CB65" s="108"/>
      <c r="CC65" s="108"/>
      <c r="CD65" s="108"/>
      <c r="CE65" s="108"/>
      <c r="CF65" s="108"/>
      <c r="CG65" s="108"/>
      <c r="CH65" s="108"/>
      <c r="CI65" s="108"/>
      <c r="CJ65" s="108"/>
      <c r="CK65" s="108"/>
      <c r="CL65" s="108"/>
      <c r="CM65" s="128"/>
      <c r="CN65" s="128"/>
      <c r="CO65" s="128"/>
      <c r="CP65" s="108"/>
      <c r="CQ65" s="108"/>
      <c r="CR65" s="108"/>
      <c r="CS65" s="108"/>
      <c r="CT65" s="108"/>
      <c r="CU65" s="108"/>
      <c r="CV65" s="108"/>
      <c r="CW65" s="108"/>
      <c r="CX65" s="108"/>
      <c r="CY65" s="108"/>
      <c r="CZ65" s="108"/>
      <c r="DA65" s="108"/>
      <c r="DB65" s="108">
        <v>76878.3</v>
      </c>
      <c r="DC65" s="108">
        <v>0</v>
      </c>
      <c r="DD65" s="108">
        <v>0</v>
      </c>
      <c r="DE65" s="108">
        <v>26773.9</v>
      </c>
      <c r="DF65" s="108">
        <v>50104.4</v>
      </c>
      <c r="DG65" s="108"/>
      <c r="DH65" s="108"/>
      <c r="DI65" s="108"/>
      <c r="DJ65" s="108"/>
      <c r="DK65" s="108"/>
      <c r="DL65" s="108"/>
      <c r="DM65" s="108"/>
      <c r="DN65" s="108">
        <v>1984.9</v>
      </c>
      <c r="DO65" s="108">
        <v>26773.9</v>
      </c>
      <c r="DP65" s="108">
        <v>39557.9</v>
      </c>
      <c r="DQ65" s="108">
        <v>65451.9</v>
      </c>
      <c r="DR65" s="108">
        <v>76878.3</v>
      </c>
      <c r="DS65" s="108">
        <v>227635.4</v>
      </c>
      <c r="DT65" s="108">
        <v>29788.799999999999</v>
      </c>
      <c r="DU65" s="108">
        <v>35400</v>
      </c>
      <c r="DV65" s="108">
        <v>65472.1</v>
      </c>
      <c r="DW65" s="108">
        <v>96974.5</v>
      </c>
      <c r="DX65" s="108">
        <v>9818.7999999999993</v>
      </c>
      <c r="DY65" s="108">
        <v>17639</v>
      </c>
      <c r="DZ65" s="108">
        <v>29788.799999999999</v>
      </c>
      <c r="EA65" s="108">
        <v>33986</v>
      </c>
      <c r="EB65" s="108">
        <v>53601.599999999999</v>
      </c>
      <c r="EC65" s="108">
        <v>65188.800000000003</v>
      </c>
      <c r="ED65" s="108">
        <v>86523.5</v>
      </c>
      <c r="EE65" s="108">
        <v>108288.7</v>
      </c>
      <c r="EF65" s="108">
        <v>130660.9</v>
      </c>
      <c r="EG65" s="108">
        <v>162695.79999999999</v>
      </c>
      <c r="EH65" s="108">
        <v>196364.4</v>
      </c>
      <c r="EI65" s="108">
        <v>227635.4</v>
      </c>
      <c r="EJ65" s="108">
        <v>259131.8</v>
      </c>
      <c r="EK65" s="108">
        <v>8319.2000000000007</v>
      </c>
      <c r="EL65" s="108">
        <v>56587.199999999997</v>
      </c>
      <c r="EM65" s="108">
        <v>77273.600000000006</v>
      </c>
      <c r="EN65" s="108">
        <v>116951.8</v>
      </c>
      <c r="EO65" s="108">
        <v>3521.6</v>
      </c>
      <c r="EP65" s="108">
        <v>5591.9</v>
      </c>
      <c r="EQ65" s="108">
        <v>8319.2000000000007</v>
      </c>
      <c r="ER65" s="108">
        <v>26056.5</v>
      </c>
      <c r="ES65" s="108">
        <v>43648.4</v>
      </c>
      <c r="ET65" s="108">
        <v>64906.400000000001</v>
      </c>
      <c r="EU65" s="108">
        <v>83851.5</v>
      </c>
      <c r="EV65" s="108">
        <v>110240.8</v>
      </c>
      <c r="EW65" s="108">
        <v>142180</v>
      </c>
      <c r="EX65" s="108">
        <v>173643.7</v>
      </c>
      <c r="EY65" s="108">
        <v>215762</v>
      </c>
      <c r="EZ65" s="108">
        <v>259131.8</v>
      </c>
      <c r="FA65" s="108">
        <v>384667.5</v>
      </c>
      <c r="FB65" s="108">
        <v>17005.099999999999</v>
      </c>
      <c r="FC65" s="108">
        <v>58739.1</v>
      </c>
      <c r="FD65" s="108">
        <v>94277.1</v>
      </c>
      <c r="FE65" s="108">
        <v>214646.2</v>
      </c>
      <c r="FF65" s="108">
        <v>6138.3</v>
      </c>
      <c r="FG65" s="108">
        <v>10698.8</v>
      </c>
      <c r="FH65" s="108">
        <v>17005.099999999999</v>
      </c>
      <c r="FI65" s="108">
        <v>40103.9</v>
      </c>
      <c r="FJ65" s="108">
        <v>49318.5</v>
      </c>
      <c r="FK65" s="108">
        <v>75744.2</v>
      </c>
      <c r="FL65" s="108">
        <v>120192.5</v>
      </c>
      <c r="FM65" s="108">
        <v>127245.2</v>
      </c>
      <c r="FN65" s="108">
        <v>170021.3</v>
      </c>
      <c r="FO65" s="108">
        <v>255372.7</v>
      </c>
      <c r="FP65" s="108">
        <v>368857</v>
      </c>
      <c r="FQ65" s="108">
        <v>384667.5</v>
      </c>
      <c r="FR65" s="108">
        <v>465562.1</v>
      </c>
      <c r="FS65" s="108">
        <v>59709.7</v>
      </c>
      <c r="FT65" s="108">
        <v>64193.1</v>
      </c>
      <c r="FU65" s="108">
        <v>108174.5</v>
      </c>
      <c r="FV65" s="108">
        <v>233484.79999999999</v>
      </c>
      <c r="FW65" s="108">
        <v>7689.2</v>
      </c>
      <c r="FX65" s="108">
        <v>11956.4</v>
      </c>
      <c r="FY65" s="108">
        <v>59709.7</v>
      </c>
      <c r="FZ65" s="108">
        <v>69050.100000000006</v>
      </c>
      <c r="GA65" s="108">
        <v>102207.3</v>
      </c>
      <c r="GB65" s="108">
        <v>123902.8</v>
      </c>
      <c r="GC65" s="108">
        <v>141492.29999999999</v>
      </c>
      <c r="GD65" s="108">
        <v>184713.7</v>
      </c>
      <c r="GE65" s="108">
        <v>232077.3</v>
      </c>
      <c r="GF65" s="108">
        <v>297583.2</v>
      </c>
      <c r="GG65" s="108">
        <v>430978.4</v>
      </c>
      <c r="GH65" s="108">
        <v>465562.1</v>
      </c>
      <c r="GJ65" s="85">
        <v>16569.099999999999</v>
      </c>
      <c r="GK65" s="85">
        <v>42558.9</v>
      </c>
      <c r="GL65" s="85">
        <v>36050.5</v>
      </c>
      <c r="GN65" s="85">
        <v>5480.8</v>
      </c>
      <c r="GO65" s="85">
        <v>11952.2</v>
      </c>
      <c r="GP65" s="85">
        <v>16569.099999999999</v>
      </c>
      <c r="GQ65" s="85">
        <v>18594</v>
      </c>
      <c r="GR65" s="85">
        <v>19659.7</v>
      </c>
      <c r="GS65" s="85">
        <v>59128</v>
      </c>
      <c r="GT65" s="85">
        <v>60751.3</v>
      </c>
      <c r="GU65" s="85">
        <v>78121</v>
      </c>
      <c r="GV65" s="85">
        <v>95178.5</v>
      </c>
      <c r="GW65" s="85">
        <v>113506.3</v>
      </c>
      <c r="GX65" s="85">
        <v>185087.7</v>
      </c>
    </row>
    <row r="66" spans="1:206" s="85" customFormat="1" ht="12" x14ac:dyDescent="0.2">
      <c r="A66" s="99">
        <v>1146</v>
      </c>
      <c r="B66" s="28" t="s">
        <v>747</v>
      </c>
      <c r="C66" s="76"/>
      <c r="D66" s="108">
        <v>682756.3</v>
      </c>
      <c r="E66" s="108">
        <v>250514.7</v>
      </c>
      <c r="F66" s="108">
        <v>269515.40000000002</v>
      </c>
      <c r="G66" s="108">
        <v>87071.2</v>
      </c>
      <c r="H66" s="108">
        <v>75655</v>
      </c>
      <c r="I66" s="108">
        <v>148982.79999999999</v>
      </c>
      <c r="J66" s="108">
        <v>207591.8</v>
      </c>
      <c r="K66" s="108">
        <v>250514.7</v>
      </c>
      <c r="L66" s="108">
        <v>437454.3</v>
      </c>
      <c r="M66" s="108">
        <v>508382.7</v>
      </c>
      <c r="N66" s="108">
        <v>520030.1</v>
      </c>
      <c r="O66" s="108">
        <v>577819.4</v>
      </c>
      <c r="P66" s="108">
        <v>592445.69999999995</v>
      </c>
      <c r="Q66" s="108">
        <v>607101.30000000005</v>
      </c>
      <c r="R66" s="108">
        <v>664982.5</v>
      </c>
      <c r="S66" s="108">
        <v>674177.2</v>
      </c>
      <c r="T66" s="108">
        <v>682756.3</v>
      </c>
      <c r="U66" s="108">
        <v>205687.4</v>
      </c>
      <c r="V66" s="108">
        <v>77990.5</v>
      </c>
      <c r="W66" s="108">
        <v>40607.5</v>
      </c>
      <c r="X66" s="108">
        <v>37058.199999999997</v>
      </c>
      <c r="Y66" s="108">
        <v>50031.199999999997</v>
      </c>
      <c r="Z66" s="108">
        <v>59437.599999999999</v>
      </c>
      <c r="AA66" s="108">
        <v>68216.7</v>
      </c>
      <c r="AB66" s="108">
        <v>77990.5</v>
      </c>
      <c r="AC66" s="108">
        <v>96359.3</v>
      </c>
      <c r="AD66" s="108">
        <v>103313.7</v>
      </c>
      <c r="AE66" s="108">
        <v>118598</v>
      </c>
      <c r="AF66" s="108">
        <v>129450.1</v>
      </c>
      <c r="AG66" s="108">
        <v>140518.39999999999</v>
      </c>
      <c r="AH66" s="108">
        <v>155656.20000000001</v>
      </c>
      <c r="AI66" s="108">
        <v>169050.1</v>
      </c>
      <c r="AJ66" s="108">
        <v>182572.5</v>
      </c>
      <c r="AK66" s="108">
        <v>205687.4</v>
      </c>
      <c r="AL66" s="108">
        <v>385824.7</v>
      </c>
      <c r="AM66" s="108">
        <v>36058.699999999997</v>
      </c>
      <c r="AN66" s="108">
        <v>225870.1</v>
      </c>
      <c r="AO66" s="108">
        <v>64056.1</v>
      </c>
      <c r="AP66" s="108">
        <v>59839.8</v>
      </c>
      <c r="AQ66" s="108">
        <v>13083.3</v>
      </c>
      <c r="AR66" s="108">
        <v>24492</v>
      </c>
      <c r="AS66" s="108">
        <v>36058.699999999997</v>
      </c>
      <c r="AT66" s="108">
        <v>46823.4</v>
      </c>
      <c r="AU66" s="108">
        <v>246474.9</v>
      </c>
      <c r="AV66" s="108">
        <v>261928.8</v>
      </c>
      <c r="AW66" s="108">
        <v>278746.40000000002</v>
      </c>
      <c r="AX66" s="108">
        <v>307051.59999999998</v>
      </c>
      <c r="AY66" s="108">
        <v>325984.90000000002</v>
      </c>
      <c r="AZ66" s="108">
        <v>350333.3</v>
      </c>
      <c r="BA66" s="108">
        <v>366055.2</v>
      </c>
      <c r="BB66" s="108">
        <v>385824.7</v>
      </c>
      <c r="BC66" s="108">
        <v>632702.6</v>
      </c>
      <c r="BD66" s="108">
        <v>76112.5</v>
      </c>
      <c r="BE66" s="108">
        <v>162824</v>
      </c>
      <c r="BF66" s="108">
        <v>281325.90000000002</v>
      </c>
      <c r="BG66" s="108">
        <v>112440.2</v>
      </c>
      <c r="BH66" s="108">
        <v>25627.9</v>
      </c>
      <c r="BI66" s="108">
        <v>63050</v>
      </c>
      <c r="BJ66" s="108">
        <v>76112.5</v>
      </c>
      <c r="BK66" s="108">
        <v>91020.3</v>
      </c>
      <c r="BL66" s="108">
        <v>112620.9</v>
      </c>
      <c r="BM66" s="108">
        <v>238936.5</v>
      </c>
      <c r="BN66" s="108">
        <v>415757.9</v>
      </c>
      <c r="BO66" s="108">
        <v>450857.4</v>
      </c>
      <c r="BP66" s="108">
        <v>520262.40000000002</v>
      </c>
      <c r="BQ66" s="108">
        <v>543379.9</v>
      </c>
      <c r="BR66" s="108">
        <v>581086.6</v>
      </c>
      <c r="BS66" s="108">
        <v>632702.6</v>
      </c>
      <c r="BT66" s="108">
        <v>885910.7</v>
      </c>
      <c r="BU66" s="108">
        <v>375390.8</v>
      </c>
      <c r="BV66" s="128">
        <v>98241.3</v>
      </c>
      <c r="BW66" s="128">
        <v>179599.8</v>
      </c>
      <c r="BX66" s="128">
        <v>232678.8</v>
      </c>
      <c r="BY66" s="108">
        <v>35906</v>
      </c>
      <c r="BZ66" s="108">
        <v>77293.7</v>
      </c>
      <c r="CA66" s="108">
        <v>375390.8</v>
      </c>
      <c r="CB66" s="108">
        <v>411158.1</v>
      </c>
      <c r="CC66" s="108">
        <v>440727.7</v>
      </c>
      <c r="CD66" s="108">
        <v>473632.1</v>
      </c>
      <c r="CE66" s="108">
        <v>507025.7</v>
      </c>
      <c r="CF66" s="108">
        <v>538140.30000000005</v>
      </c>
      <c r="CG66" s="108">
        <v>653231.9</v>
      </c>
      <c r="CH66" s="108">
        <v>818230.2</v>
      </c>
      <c r="CI66" s="108">
        <v>853255.1</v>
      </c>
      <c r="CJ66" s="108">
        <v>885910.7</v>
      </c>
      <c r="CK66" s="108">
        <v>749596.6</v>
      </c>
      <c r="CL66" s="108">
        <v>153126</v>
      </c>
      <c r="CM66" s="128">
        <v>151245.5</v>
      </c>
      <c r="CN66" s="128">
        <v>104531.5</v>
      </c>
      <c r="CO66" s="128">
        <v>340693.6</v>
      </c>
      <c r="CP66" s="108">
        <v>57000.2</v>
      </c>
      <c r="CQ66" s="108">
        <v>123047.4</v>
      </c>
      <c r="CR66" s="108">
        <v>153126</v>
      </c>
      <c r="CS66" s="108">
        <v>220387.3</v>
      </c>
      <c r="CT66" s="108">
        <v>269440.59999999998</v>
      </c>
      <c r="CU66" s="108">
        <v>304371.5</v>
      </c>
      <c r="CV66" s="108">
        <v>336819.6</v>
      </c>
      <c r="CW66" s="108">
        <v>369279.2</v>
      </c>
      <c r="CX66" s="108">
        <v>408903</v>
      </c>
      <c r="CY66" s="108">
        <v>441634.6</v>
      </c>
      <c r="CZ66" s="108">
        <v>473538.7</v>
      </c>
      <c r="DA66" s="108">
        <v>749596.6</v>
      </c>
      <c r="DB66" s="108">
        <v>2421111.2999999998</v>
      </c>
      <c r="DC66" s="108">
        <v>163186</v>
      </c>
      <c r="DD66" s="108">
        <v>576853.9</v>
      </c>
      <c r="DE66" s="108">
        <v>142607.70000000001</v>
      </c>
      <c r="DF66" s="108">
        <v>1538463.7</v>
      </c>
      <c r="DG66" s="108">
        <v>82033</v>
      </c>
      <c r="DH66" s="108">
        <v>110758.5</v>
      </c>
      <c r="DI66" s="108">
        <v>163186</v>
      </c>
      <c r="DJ66" s="108">
        <v>200289.8</v>
      </c>
      <c r="DK66" s="108">
        <v>234248.4</v>
      </c>
      <c r="DL66" s="108">
        <v>740039.9</v>
      </c>
      <c r="DM66" s="108">
        <v>792694.1</v>
      </c>
      <c r="DN66" s="108">
        <v>832039.9</v>
      </c>
      <c r="DO66" s="108">
        <v>882647.6</v>
      </c>
      <c r="DP66" s="108">
        <v>1005548.6</v>
      </c>
      <c r="DQ66" s="108">
        <v>1087059.8</v>
      </c>
      <c r="DR66" s="108">
        <v>2421111.2999999998</v>
      </c>
      <c r="DS66" s="108">
        <v>880524.9</v>
      </c>
      <c r="DT66" s="108">
        <v>154915.20000000001</v>
      </c>
      <c r="DU66" s="108">
        <v>208028.9</v>
      </c>
      <c r="DV66" s="108">
        <v>207824</v>
      </c>
      <c r="DW66" s="108">
        <v>309756.79999999999</v>
      </c>
      <c r="DX66" s="108">
        <v>36245.300000000003</v>
      </c>
      <c r="DY66" s="108">
        <v>97000.9</v>
      </c>
      <c r="DZ66" s="108">
        <v>154915.20000000001</v>
      </c>
      <c r="EA66" s="108">
        <v>223547.5</v>
      </c>
      <c r="EB66" s="108">
        <v>286693.09999999998</v>
      </c>
      <c r="EC66" s="108">
        <v>362944.1</v>
      </c>
      <c r="ED66" s="108">
        <v>414378.3</v>
      </c>
      <c r="EE66" s="108">
        <v>477365.2</v>
      </c>
      <c r="EF66" s="108">
        <v>570768.1</v>
      </c>
      <c r="EG66" s="108">
        <v>617210.19999999995</v>
      </c>
      <c r="EH66" s="108">
        <v>724245.4</v>
      </c>
      <c r="EI66" s="108">
        <v>880524.9</v>
      </c>
      <c r="EJ66" s="108">
        <v>1183912.8</v>
      </c>
      <c r="EK66" s="108">
        <v>282439.7</v>
      </c>
      <c r="EL66" s="108">
        <v>260621.2</v>
      </c>
      <c r="EM66" s="108">
        <v>347096.9</v>
      </c>
      <c r="EN66" s="108">
        <v>293755</v>
      </c>
      <c r="EO66" s="108">
        <v>102915.6</v>
      </c>
      <c r="EP66" s="108">
        <v>202639.7</v>
      </c>
      <c r="EQ66" s="108">
        <v>282439.7</v>
      </c>
      <c r="ER66" s="108">
        <v>390248.1</v>
      </c>
      <c r="ES66" s="108">
        <v>461680.6</v>
      </c>
      <c r="ET66" s="108">
        <v>543060.9</v>
      </c>
      <c r="EU66" s="108">
        <v>699630.9</v>
      </c>
      <c r="EV66" s="108">
        <v>755486.5</v>
      </c>
      <c r="EW66" s="108">
        <v>890157.8</v>
      </c>
      <c r="EX66" s="108">
        <v>979488.2</v>
      </c>
      <c r="EY66" s="108">
        <v>1058671.6000000001</v>
      </c>
      <c r="EZ66" s="108">
        <v>1183912.8</v>
      </c>
      <c r="FA66" s="108">
        <v>1416111.5</v>
      </c>
      <c r="FB66" s="108">
        <v>347667</v>
      </c>
      <c r="FC66" s="108">
        <v>393252.9</v>
      </c>
      <c r="FD66" s="108">
        <v>331057.90000000002</v>
      </c>
      <c r="FE66" s="108">
        <v>344133.7</v>
      </c>
      <c r="FF66" s="108">
        <v>106248.2</v>
      </c>
      <c r="FG66" s="108">
        <v>198111</v>
      </c>
      <c r="FH66" s="108">
        <v>347667</v>
      </c>
      <c r="FI66" s="108">
        <v>471955.1</v>
      </c>
      <c r="FJ66" s="108">
        <v>590949</v>
      </c>
      <c r="FK66" s="108">
        <v>740919.9</v>
      </c>
      <c r="FL66" s="108">
        <v>808282</v>
      </c>
      <c r="FM66" s="108">
        <v>924470.2</v>
      </c>
      <c r="FN66" s="108">
        <v>1071977.8</v>
      </c>
      <c r="FO66" s="108">
        <v>1178604.2</v>
      </c>
      <c r="FP66" s="108">
        <v>1274128.3</v>
      </c>
      <c r="FQ66" s="108">
        <v>1416111.5</v>
      </c>
      <c r="FR66" s="108">
        <v>1682438.9</v>
      </c>
      <c r="FS66" s="108">
        <v>284005.59999999998</v>
      </c>
      <c r="FT66" s="108">
        <v>437197.6</v>
      </c>
      <c r="FU66" s="108">
        <v>477770.1</v>
      </c>
      <c r="FV66" s="108">
        <v>483465.6</v>
      </c>
      <c r="FW66" s="108">
        <v>68772.800000000003</v>
      </c>
      <c r="FX66" s="108">
        <v>180634.8</v>
      </c>
      <c r="FY66" s="108">
        <v>284005.59999999998</v>
      </c>
      <c r="FZ66" s="108">
        <v>402882.3</v>
      </c>
      <c r="GA66" s="108">
        <v>591664.4</v>
      </c>
      <c r="GB66" s="108">
        <v>721203.19999999995</v>
      </c>
      <c r="GC66" s="108">
        <v>863532.6</v>
      </c>
      <c r="GD66" s="108">
        <v>1038179.8</v>
      </c>
      <c r="GE66" s="108">
        <v>1198973.3</v>
      </c>
      <c r="GF66" s="108">
        <v>1337820.2</v>
      </c>
      <c r="GG66" s="108">
        <v>1470838.9</v>
      </c>
      <c r="GH66" s="108">
        <v>1682438.9</v>
      </c>
      <c r="GJ66" s="85">
        <v>516342.1</v>
      </c>
      <c r="GK66" s="85">
        <v>415033.9</v>
      </c>
      <c r="GL66" s="85">
        <v>573228.5</v>
      </c>
      <c r="GN66" s="85">
        <v>151865.29999999999</v>
      </c>
      <c r="GO66" s="85">
        <v>389397</v>
      </c>
      <c r="GP66" s="85">
        <v>516342.1</v>
      </c>
      <c r="GQ66" s="85">
        <v>658225.5</v>
      </c>
      <c r="GR66" s="85">
        <v>756010.5</v>
      </c>
      <c r="GS66" s="85">
        <v>931376</v>
      </c>
      <c r="GT66" s="85">
        <v>1106890.2</v>
      </c>
      <c r="GU66" s="85">
        <v>1285073.8999999999</v>
      </c>
      <c r="GV66" s="85">
        <v>1504604.5</v>
      </c>
      <c r="GW66" s="85">
        <v>1768308.1</v>
      </c>
      <c r="GX66" s="85">
        <v>1988918.7</v>
      </c>
    </row>
    <row r="67" spans="1:206" s="85" customFormat="1" ht="12" x14ac:dyDescent="0.2">
      <c r="A67" s="99">
        <v>11461</v>
      </c>
      <c r="B67" s="28" t="s">
        <v>664</v>
      </c>
      <c r="C67" s="76"/>
      <c r="D67" s="108">
        <v>195194.6</v>
      </c>
      <c r="E67" s="108">
        <v>0</v>
      </c>
      <c r="F67" s="108">
        <v>88420.5</v>
      </c>
      <c r="G67" s="108">
        <v>54440.7</v>
      </c>
      <c r="H67" s="108">
        <v>52333.4</v>
      </c>
      <c r="I67" s="108"/>
      <c r="J67" s="108"/>
      <c r="K67" s="108"/>
      <c r="L67" s="108">
        <v>84243.7</v>
      </c>
      <c r="M67" s="108">
        <v>85061.6</v>
      </c>
      <c r="N67" s="108">
        <v>88420.5</v>
      </c>
      <c r="O67" s="108">
        <v>133799.4</v>
      </c>
      <c r="P67" s="108">
        <v>139052.9</v>
      </c>
      <c r="Q67" s="108">
        <v>142861.20000000001</v>
      </c>
      <c r="R67" s="108">
        <v>191652.3</v>
      </c>
      <c r="S67" s="108">
        <v>193594.2</v>
      </c>
      <c r="T67" s="108">
        <v>195194.6</v>
      </c>
      <c r="U67" s="108">
        <v>83804.399999999994</v>
      </c>
      <c r="V67" s="108">
        <v>50581.2</v>
      </c>
      <c r="W67" s="108">
        <v>14008.6</v>
      </c>
      <c r="X67" s="108">
        <v>4810</v>
      </c>
      <c r="Y67" s="108">
        <v>14404.6</v>
      </c>
      <c r="Z67" s="108">
        <v>46079.6</v>
      </c>
      <c r="AA67" s="108">
        <v>47628.6</v>
      </c>
      <c r="AB67" s="108">
        <v>50581.2</v>
      </c>
      <c r="AC67" s="108">
        <v>59286.7</v>
      </c>
      <c r="AD67" s="108">
        <v>59350.3</v>
      </c>
      <c r="AE67" s="108">
        <v>64589.8</v>
      </c>
      <c r="AF67" s="108">
        <v>66230.5</v>
      </c>
      <c r="AG67" s="108">
        <v>67324.600000000006</v>
      </c>
      <c r="AH67" s="108">
        <v>69399.8</v>
      </c>
      <c r="AI67" s="108">
        <v>70440.100000000006</v>
      </c>
      <c r="AJ67" s="108">
        <v>70938.899999999994</v>
      </c>
      <c r="AK67" s="108">
        <v>83804.399999999994</v>
      </c>
      <c r="AL67" s="108">
        <v>201817.1</v>
      </c>
      <c r="AM67" s="108">
        <v>2606.1999999999998</v>
      </c>
      <c r="AN67" s="108">
        <v>187831.9</v>
      </c>
      <c r="AO67" s="108">
        <v>1906.8</v>
      </c>
      <c r="AP67" s="108">
        <v>9472.2000000000007</v>
      </c>
      <c r="AQ67" s="108">
        <v>819.7</v>
      </c>
      <c r="AR67" s="108">
        <v>1346.1</v>
      </c>
      <c r="AS67" s="108">
        <v>2606.1999999999998</v>
      </c>
      <c r="AT67" s="108">
        <v>2859.6</v>
      </c>
      <c r="AU67" s="108">
        <v>189775.5</v>
      </c>
      <c r="AV67" s="108">
        <v>190438.1</v>
      </c>
      <c r="AW67" s="108">
        <v>190805.2</v>
      </c>
      <c r="AX67" s="108">
        <v>191839.1</v>
      </c>
      <c r="AY67" s="108">
        <v>192344.9</v>
      </c>
      <c r="AZ67" s="108">
        <v>197271.2</v>
      </c>
      <c r="BA67" s="108">
        <v>197987.3</v>
      </c>
      <c r="BB67" s="108">
        <v>201817.1</v>
      </c>
      <c r="BC67" s="108">
        <v>360659.1</v>
      </c>
      <c r="BD67" s="108">
        <v>36212.199999999997</v>
      </c>
      <c r="BE67" s="108">
        <v>99802.7</v>
      </c>
      <c r="BF67" s="108">
        <v>193933.4</v>
      </c>
      <c r="BG67" s="108">
        <v>30710.799999999999</v>
      </c>
      <c r="BH67" s="108">
        <v>10487.1</v>
      </c>
      <c r="BI67" s="108">
        <v>37876.699999999997</v>
      </c>
      <c r="BJ67" s="108">
        <v>36212.199999999997</v>
      </c>
      <c r="BK67" s="108">
        <v>37570.6</v>
      </c>
      <c r="BL67" s="108">
        <v>37722.300000000003</v>
      </c>
      <c r="BM67" s="108">
        <v>136014.9</v>
      </c>
      <c r="BN67" s="108">
        <v>291881.3</v>
      </c>
      <c r="BO67" s="108">
        <v>292152.59999999998</v>
      </c>
      <c r="BP67" s="108">
        <v>329948.3</v>
      </c>
      <c r="BQ67" s="108">
        <v>334642</v>
      </c>
      <c r="BR67" s="108">
        <v>334700</v>
      </c>
      <c r="BS67" s="108">
        <v>360659.1</v>
      </c>
      <c r="BT67" s="108">
        <v>593170.9</v>
      </c>
      <c r="BU67" s="108">
        <v>324694</v>
      </c>
      <c r="BV67" s="128">
        <v>26705.9</v>
      </c>
      <c r="BW67" s="128">
        <v>91486.9</v>
      </c>
      <c r="BX67" s="128">
        <v>150284.1</v>
      </c>
      <c r="BY67" s="108">
        <v>22316.9</v>
      </c>
      <c r="BZ67" s="108">
        <v>47571.8</v>
      </c>
      <c r="CA67" s="108">
        <v>324694</v>
      </c>
      <c r="CB67" s="108">
        <v>340340.8</v>
      </c>
      <c r="CC67" s="108">
        <v>345372.4</v>
      </c>
      <c r="CD67" s="108">
        <v>351399.9</v>
      </c>
      <c r="CE67" s="108">
        <v>358479.1</v>
      </c>
      <c r="CF67" s="108">
        <v>363846.40000000002</v>
      </c>
      <c r="CG67" s="108">
        <v>442886.8</v>
      </c>
      <c r="CH67" s="108">
        <v>579844.69999999995</v>
      </c>
      <c r="CI67" s="108">
        <v>585575.80000000005</v>
      </c>
      <c r="CJ67" s="108">
        <v>593170.9</v>
      </c>
      <c r="CK67" s="108">
        <v>426123</v>
      </c>
      <c r="CL67" s="108">
        <v>93616.4</v>
      </c>
      <c r="CM67" s="128">
        <v>60108.9</v>
      </c>
      <c r="CN67" s="128">
        <v>10449.700000000001</v>
      </c>
      <c r="CO67" s="128">
        <v>261948</v>
      </c>
      <c r="CP67" s="108">
        <v>32289.7</v>
      </c>
      <c r="CQ67" s="108">
        <v>83444.800000000003</v>
      </c>
      <c r="CR67" s="108">
        <v>93616.4</v>
      </c>
      <c r="CS67" s="108">
        <v>132339.79999999999</v>
      </c>
      <c r="CT67" s="108">
        <v>148915.6</v>
      </c>
      <c r="CU67" s="108">
        <v>153725.29999999999</v>
      </c>
      <c r="CV67" s="108">
        <v>157751.4</v>
      </c>
      <c r="CW67" s="108">
        <v>160663.20000000001</v>
      </c>
      <c r="CX67" s="108">
        <v>164175</v>
      </c>
      <c r="CY67" s="108">
        <v>173962.3</v>
      </c>
      <c r="CZ67" s="108">
        <v>175161.2</v>
      </c>
      <c r="DA67" s="108">
        <v>426123</v>
      </c>
      <c r="DB67" s="108">
        <v>2057152.6</v>
      </c>
      <c r="DC67" s="108">
        <v>84697.4</v>
      </c>
      <c r="DD67" s="108">
        <v>491147</v>
      </c>
      <c r="DE67" s="108">
        <v>39902.1</v>
      </c>
      <c r="DF67" s="108">
        <v>1441406.1</v>
      </c>
      <c r="DG67" s="108">
        <v>50931.5</v>
      </c>
      <c r="DH67" s="108">
        <v>58828.3</v>
      </c>
      <c r="DI67" s="108">
        <v>84697.4</v>
      </c>
      <c r="DJ67" s="108">
        <v>93198.399999999994</v>
      </c>
      <c r="DK67" s="108">
        <v>105088.6</v>
      </c>
      <c r="DL67" s="108">
        <v>575844.4</v>
      </c>
      <c r="DM67" s="108">
        <v>591100.6</v>
      </c>
      <c r="DN67" s="108">
        <v>600588.80000000005</v>
      </c>
      <c r="DO67" s="108">
        <v>615746.5</v>
      </c>
      <c r="DP67" s="108">
        <v>700150.6</v>
      </c>
      <c r="DQ67" s="108">
        <v>748943.7</v>
      </c>
      <c r="DR67" s="108">
        <v>2057152.6</v>
      </c>
      <c r="DS67" s="108">
        <v>242011.3</v>
      </c>
      <c r="DT67" s="108">
        <v>29854.2</v>
      </c>
      <c r="DU67" s="108">
        <v>67538.600000000006</v>
      </c>
      <c r="DV67" s="108">
        <v>49524.7</v>
      </c>
      <c r="DW67" s="108">
        <v>95093.8</v>
      </c>
      <c r="DX67" s="108">
        <v>6779.8</v>
      </c>
      <c r="DY67" s="108">
        <v>22247.200000000001</v>
      </c>
      <c r="DZ67" s="108">
        <v>29854.2</v>
      </c>
      <c r="EA67" s="108">
        <v>49355.9</v>
      </c>
      <c r="EB67" s="108">
        <v>77701</v>
      </c>
      <c r="EC67" s="108">
        <v>97392.8</v>
      </c>
      <c r="ED67" s="108">
        <v>100767.4</v>
      </c>
      <c r="EE67" s="108">
        <v>111784</v>
      </c>
      <c r="EF67" s="108">
        <v>146917.5</v>
      </c>
      <c r="EG67" s="108">
        <v>153151.6</v>
      </c>
      <c r="EH67" s="108">
        <v>180481.7</v>
      </c>
      <c r="EI67" s="108">
        <v>242011.3</v>
      </c>
      <c r="EJ67" s="108">
        <v>219536.8</v>
      </c>
      <c r="EK67" s="108">
        <v>37202.400000000001</v>
      </c>
      <c r="EL67" s="108">
        <v>58689</v>
      </c>
      <c r="EM67" s="108">
        <v>68407.3</v>
      </c>
      <c r="EN67" s="108">
        <v>55238.1</v>
      </c>
      <c r="EO67" s="108">
        <v>9264.4</v>
      </c>
      <c r="EP67" s="108">
        <v>12628.4</v>
      </c>
      <c r="EQ67" s="108">
        <v>37202.400000000001</v>
      </c>
      <c r="ER67" s="108">
        <v>73569.899999999994</v>
      </c>
      <c r="ES67" s="108">
        <v>89825.9</v>
      </c>
      <c r="ET67" s="108">
        <v>95891.4</v>
      </c>
      <c r="EU67" s="108">
        <v>145093.6</v>
      </c>
      <c r="EV67" s="108">
        <v>147593.1</v>
      </c>
      <c r="EW67" s="108">
        <v>164298.70000000001</v>
      </c>
      <c r="EX67" s="108">
        <v>173084.6</v>
      </c>
      <c r="EY67" s="108">
        <v>184560.7</v>
      </c>
      <c r="EZ67" s="108">
        <v>219536.8</v>
      </c>
      <c r="FA67" s="108">
        <v>157329.79999999999</v>
      </c>
      <c r="FB67" s="108">
        <v>92722.6</v>
      </c>
      <c r="FC67" s="108">
        <v>23422</v>
      </c>
      <c r="FD67" s="108">
        <v>15309.4</v>
      </c>
      <c r="FE67" s="108">
        <v>25875.8</v>
      </c>
      <c r="FF67" s="108">
        <v>23551</v>
      </c>
      <c r="FG67" s="108">
        <v>36733.199999999997</v>
      </c>
      <c r="FH67" s="108">
        <v>92722.6</v>
      </c>
      <c r="FI67" s="108">
        <v>101512.8</v>
      </c>
      <c r="FJ67" s="108">
        <v>111931.1</v>
      </c>
      <c r="FK67" s="108">
        <v>116144.6</v>
      </c>
      <c r="FL67" s="108">
        <v>118856.2</v>
      </c>
      <c r="FM67" s="108">
        <v>129575.1</v>
      </c>
      <c r="FN67" s="108">
        <v>131454</v>
      </c>
      <c r="FO67" s="108">
        <v>133535.4</v>
      </c>
      <c r="FP67" s="108">
        <v>145789.70000000001</v>
      </c>
      <c r="FQ67" s="108">
        <v>157329.79999999999</v>
      </c>
      <c r="FR67" s="108">
        <v>206373.7</v>
      </c>
      <c r="FS67" s="108">
        <v>8440.7999999999993</v>
      </c>
      <c r="FT67" s="108">
        <v>38550.5</v>
      </c>
      <c r="FU67" s="108">
        <v>68361.8</v>
      </c>
      <c r="FV67" s="108">
        <v>91020.6</v>
      </c>
      <c r="FW67" s="108">
        <v>2528.9</v>
      </c>
      <c r="FX67" s="108">
        <v>3605.1</v>
      </c>
      <c r="FY67" s="108">
        <v>8440.7999999999993</v>
      </c>
      <c r="FZ67" s="108">
        <v>10585.7</v>
      </c>
      <c r="GA67" s="108">
        <v>38702.300000000003</v>
      </c>
      <c r="GB67" s="108">
        <v>46991.3</v>
      </c>
      <c r="GC67" s="108">
        <v>88367.3</v>
      </c>
      <c r="GD67" s="108">
        <v>96746.3</v>
      </c>
      <c r="GE67" s="108">
        <v>115353.1</v>
      </c>
      <c r="GF67" s="108">
        <v>146290.5</v>
      </c>
      <c r="GG67" s="108">
        <v>155040.6</v>
      </c>
      <c r="GH67" s="108">
        <v>206373.7</v>
      </c>
      <c r="GJ67" s="85">
        <v>93373.9</v>
      </c>
      <c r="GK67" s="85">
        <v>8818.7999999999993</v>
      </c>
      <c r="GL67" s="85">
        <v>42082.8</v>
      </c>
      <c r="GN67" s="85">
        <v>15543.5</v>
      </c>
      <c r="GO67" s="85">
        <v>84245.5</v>
      </c>
      <c r="GP67" s="85">
        <v>93373.9</v>
      </c>
      <c r="GQ67" s="85">
        <v>93540.9</v>
      </c>
      <c r="GR67" s="85">
        <v>95433.7</v>
      </c>
      <c r="GS67" s="85">
        <v>102192.7</v>
      </c>
      <c r="GT67" s="85">
        <v>123154.5</v>
      </c>
      <c r="GU67" s="85">
        <v>128733.8</v>
      </c>
      <c r="GV67" s="85">
        <v>144275.5</v>
      </c>
      <c r="GW67" s="85">
        <v>212539.1</v>
      </c>
      <c r="GX67" s="85">
        <v>224734</v>
      </c>
    </row>
    <row r="68" spans="1:206" s="85" customFormat="1" ht="12" x14ac:dyDescent="0.2">
      <c r="A68" s="99">
        <v>11462</v>
      </c>
      <c r="B68" s="28" t="s">
        <v>232</v>
      </c>
      <c r="C68" s="76"/>
      <c r="D68" s="108">
        <v>487561.7</v>
      </c>
      <c r="E68" s="108">
        <v>250514.7</v>
      </c>
      <c r="F68" s="108">
        <v>181094.9</v>
      </c>
      <c r="G68" s="108">
        <v>32630.5</v>
      </c>
      <c r="H68" s="108">
        <v>23321.599999999999</v>
      </c>
      <c r="I68" s="108">
        <v>148982.79999999999</v>
      </c>
      <c r="J68" s="108">
        <v>207591.8</v>
      </c>
      <c r="K68" s="108">
        <v>250514.7</v>
      </c>
      <c r="L68" s="108">
        <v>353210.6</v>
      </c>
      <c r="M68" s="108">
        <v>423321.1</v>
      </c>
      <c r="N68" s="108">
        <v>431609.59999999998</v>
      </c>
      <c r="O68" s="108">
        <v>444020</v>
      </c>
      <c r="P68" s="108">
        <v>453392.8</v>
      </c>
      <c r="Q68" s="108">
        <v>464240.1</v>
      </c>
      <c r="R68" s="108">
        <v>473330.2</v>
      </c>
      <c r="S68" s="108">
        <v>480583</v>
      </c>
      <c r="T68" s="108">
        <v>487561.7</v>
      </c>
      <c r="U68" s="108">
        <v>121883</v>
      </c>
      <c r="V68" s="108">
        <v>27409.3</v>
      </c>
      <c r="W68" s="108">
        <v>26598.9</v>
      </c>
      <c r="X68" s="108">
        <v>32248.2</v>
      </c>
      <c r="Y68" s="108">
        <v>35626.6</v>
      </c>
      <c r="Z68" s="108">
        <v>13358</v>
      </c>
      <c r="AA68" s="108">
        <v>20588.099999999999</v>
      </c>
      <c r="AB68" s="108">
        <v>27409.3</v>
      </c>
      <c r="AC68" s="108">
        <v>37072.6</v>
      </c>
      <c r="AD68" s="108">
        <v>43963.4</v>
      </c>
      <c r="AE68" s="108">
        <v>54008.2</v>
      </c>
      <c r="AF68" s="108">
        <v>63219.6</v>
      </c>
      <c r="AG68" s="108">
        <v>73193.8</v>
      </c>
      <c r="AH68" s="108">
        <v>86256.4</v>
      </c>
      <c r="AI68" s="108">
        <v>98610</v>
      </c>
      <c r="AJ68" s="108">
        <v>111633.60000000001</v>
      </c>
      <c r="AK68" s="108">
        <v>121883</v>
      </c>
      <c r="AL68" s="108">
        <v>184007.6</v>
      </c>
      <c r="AM68" s="108">
        <v>33452.5</v>
      </c>
      <c r="AN68" s="108">
        <v>38038.199999999997</v>
      </c>
      <c r="AO68" s="108">
        <v>62149.3</v>
      </c>
      <c r="AP68" s="108">
        <v>50367.6</v>
      </c>
      <c r="AQ68" s="108">
        <v>12263.6</v>
      </c>
      <c r="AR68" s="108">
        <v>23145.9</v>
      </c>
      <c r="AS68" s="108">
        <v>33452.5</v>
      </c>
      <c r="AT68" s="108">
        <v>43963.8</v>
      </c>
      <c r="AU68" s="108">
        <v>56699.4</v>
      </c>
      <c r="AV68" s="108">
        <v>71490.7</v>
      </c>
      <c r="AW68" s="108">
        <v>87941.2</v>
      </c>
      <c r="AX68" s="108">
        <v>115212.5</v>
      </c>
      <c r="AY68" s="108">
        <v>133640</v>
      </c>
      <c r="AZ68" s="108">
        <v>153062.1</v>
      </c>
      <c r="BA68" s="108">
        <v>168067.9</v>
      </c>
      <c r="BB68" s="108">
        <v>184007.6</v>
      </c>
      <c r="BC68" s="108">
        <v>272043.5</v>
      </c>
      <c r="BD68" s="108">
        <v>39900.300000000003</v>
      </c>
      <c r="BE68" s="108">
        <v>63021.3</v>
      </c>
      <c r="BF68" s="108">
        <v>87392.5</v>
      </c>
      <c r="BG68" s="108">
        <v>81729.399999999994</v>
      </c>
      <c r="BH68" s="108">
        <v>15140.8</v>
      </c>
      <c r="BI68" s="108">
        <v>25173.3</v>
      </c>
      <c r="BJ68" s="108">
        <v>39900.300000000003</v>
      </c>
      <c r="BK68" s="108">
        <v>53449.7</v>
      </c>
      <c r="BL68" s="108">
        <v>74898.600000000006</v>
      </c>
      <c r="BM68" s="108">
        <v>102921.60000000001</v>
      </c>
      <c r="BN68" s="108">
        <v>123876.6</v>
      </c>
      <c r="BO68" s="108">
        <v>158704.79999999999</v>
      </c>
      <c r="BP68" s="108">
        <v>190314.1</v>
      </c>
      <c r="BQ68" s="108">
        <v>208737.9</v>
      </c>
      <c r="BR68" s="108">
        <v>246386.6</v>
      </c>
      <c r="BS68" s="108">
        <v>272043.5</v>
      </c>
      <c r="BT68" s="108">
        <v>292739.8</v>
      </c>
      <c r="BU68" s="108">
        <v>50696.800000000003</v>
      </c>
      <c r="BV68" s="128">
        <v>71535.399999999994</v>
      </c>
      <c r="BW68" s="128">
        <v>88112.9</v>
      </c>
      <c r="BX68" s="128">
        <v>82394.7</v>
      </c>
      <c r="BY68" s="108">
        <v>13589.1</v>
      </c>
      <c r="BZ68" s="108">
        <v>29721.9</v>
      </c>
      <c r="CA68" s="108">
        <v>50696.800000000003</v>
      </c>
      <c r="CB68" s="108">
        <v>70817.3</v>
      </c>
      <c r="CC68" s="108">
        <v>95355.3</v>
      </c>
      <c r="CD68" s="108">
        <v>122232.2</v>
      </c>
      <c r="CE68" s="108">
        <v>148546.6</v>
      </c>
      <c r="CF68" s="108">
        <v>174293.9</v>
      </c>
      <c r="CG68" s="108">
        <v>210345.1</v>
      </c>
      <c r="CH68" s="108">
        <v>238385.5</v>
      </c>
      <c r="CI68" s="108">
        <v>267679.3</v>
      </c>
      <c r="CJ68" s="108">
        <v>292739.8</v>
      </c>
      <c r="CK68" s="108">
        <v>323473.59999999998</v>
      </c>
      <c r="CL68" s="108">
        <v>59509.599999999999</v>
      </c>
      <c r="CM68" s="128">
        <v>91136.6</v>
      </c>
      <c r="CN68" s="128">
        <v>94081.8</v>
      </c>
      <c r="CO68" s="128">
        <v>78745.600000000006</v>
      </c>
      <c r="CP68" s="108">
        <v>24710.5</v>
      </c>
      <c r="CQ68" s="108">
        <v>39602.6</v>
      </c>
      <c r="CR68" s="108">
        <v>59509.599999999999</v>
      </c>
      <c r="CS68" s="108">
        <v>88047.5</v>
      </c>
      <c r="CT68" s="108">
        <v>120525</v>
      </c>
      <c r="CU68" s="108">
        <v>150646.20000000001</v>
      </c>
      <c r="CV68" s="108">
        <v>179068.2</v>
      </c>
      <c r="CW68" s="108">
        <v>208616</v>
      </c>
      <c r="CX68" s="108">
        <v>244728</v>
      </c>
      <c r="CY68" s="108">
        <v>267672.3</v>
      </c>
      <c r="CZ68" s="108">
        <v>298377.5</v>
      </c>
      <c r="DA68" s="108">
        <v>323473.59999999998</v>
      </c>
      <c r="DB68" s="108">
        <v>363958.7</v>
      </c>
      <c r="DC68" s="108">
        <v>78488.600000000006</v>
      </c>
      <c r="DD68" s="108">
        <v>85706.9</v>
      </c>
      <c r="DE68" s="108">
        <v>102705.60000000001</v>
      </c>
      <c r="DF68" s="108">
        <v>97057.600000000006</v>
      </c>
      <c r="DG68" s="108">
        <v>31101.5</v>
      </c>
      <c r="DH68" s="108">
        <v>51930.2</v>
      </c>
      <c r="DI68" s="108">
        <v>78488.600000000006</v>
      </c>
      <c r="DJ68" s="108">
        <v>107091.4</v>
      </c>
      <c r="DK68" s="108">
        <v>129159.8</v>
      </c>
      <c r="DL68" s="108">
        <v>164195.5</v>
      </c>
      <c r="DM68" s="108">
        <v>201593.5</v>
      </c>
      <c r="DN68" s="108">
        <v>231451.1</v>
      </c>
      <c r="DO68" s="108">
        <v>266901.09999999998</v>
      </c>
      <c r="DP68" s="108">
        <v>305398</v>
      </c>
      <c r="DQ68" s="108">
        <v>338116.1</v>
      </c>
      <c r="DR68" s="108">
        <v>363958.7</v>
      </c>
      <c r="DS68" s="108">
        <v>638513.6</v>
      </c>
      <c r="DT68" s="108">
        <v>125061</v>
      </c>
      <c r="DU68" s="108">
        <v>140490.29999999999</v>
      </c>
      <c r="DV68" s="108">
        <v>158299.29999999999</v>
      </c>
      <c r="DW68" s="108">
        <v>214663</v>
      </c>
      <c r="DX68" s="108">
        <v>29465.5</v>
      </c>
      <c r="DY68" s="108">
        <v>74753.7</v>
      </c>
      <c r="DZ68" s="108">
        <v>125061</v>
      </c>
      <c r="EA68" s="108">
        <v>174191.6</v>
      </c>
      <c r="EB68" s="108">
        <v>208992.1</v>
      </c>
      <c r="EC68" s="108">
        <v>265551.3</v>
      </c>
      <c r="ED68" s="108">
        <v>313610.90000000002</v>
      </c>
      <c r="EE68" s="108">
        <v>365581.2</v>
      </c>
      <c r="EF68" s="108">
        <v>423850.6</v>
      </c>
      <c r="EG68" s="108">
        <v>464058.6</v>
      </c>
      <c r="EH68" s="108">
        <v>543763.69999999995</v>
      </c>
      <c r="EI68" s="108">
        <v>638513.6</v>
      </c>
      <c r="EJ68" s="108">
        <v>964376</v>
      </c>
      <c r="EK68" s="108">
        <v>245237.3</v>
      </c>
      <c r="EL68" s="108">
        <v>201932.2</v>
      </c>
      <c r="EM68" s="108">
        <v>278689.59999999998</v>
      </c>
      <c r="EN68" s="108">
        <v>238516.9</v>
      </c>
      <c r="EO68" s="108">
        <v>93651.199999999997</v>
      </c>
      <c r="EP68" s="108">
        <v>190011.3</v>
      </c>
      <c r="EQ68" s="108">
        <v>245237.3</v>
      </c>
      <c r="ER68" s="108">
        <v>316678.2</v>
      </c>
      <c r="ES68" s="108">
        <v>371854.7</v>
      </c>
      <c r="ET68" s="108">
        <v>447169.5</v>
      </c>
      <c r="EU68" s="108">
        <v>554537.30000000005</v>
      </c>
      <c r="EV68" s="108">
        <v>607893.4</v>
      </c>
      <c r="EW68" s="108">
        <v>725859.1</v>
      </c>
      <c r="EX68" s="108">
        <v>806403.6</v>
      </c>
      <c r="EY68" s="108">
        <v>874110.9</v>
      </c>
      <c r="EZ68" s="108">
        <v>964376</v>
      </c>
      <c r="FA68" s="108">
        <v>1258781.7</v>
      </c>
      <c r="FB68" s="108">
        <v>254944.4</v>
      </c>
      <c r="FC68" s="108">
        <v>369830.9</v>
      </c>
      <c r="FD68" s="108">
        <v>315748.5</v>
      </c>
      <c r="FE68" s="108">
        <v>318257.90000000002</v>
      </c>
      <c r="FF68" s="108">
        <v>82697.2</v>
      </c>
      <c r="FG68" s="108">
        <v>161377.79999999999</v>
      </c>
      <c r="FH68" s="108">
        <v>254944.4</v>
      </c>
      <c r="FI68" s="108">
        <v>370442.3</v>
      </c>
      <c r="FJ68" s="108">
        <v>479017.9</v>
      </c>
      <c r="FK68" s="108">
        <v>624775.30000000005</v>
      </c>
      <c r="FL68" s="108">
        <v>689425.8</v>
      </c>
      <c r="FM68" s="108">
        <v>794895.1</v>
      </c>
      <c r="FN68" s="108">
        <v>940523.8</v>
      </c>
      <c r="FO68" s="108">
        <v>1045068.8</v>
      </c>
      <c r="FP68" s="108">
        <v>1128338.6000000001</v>
      </c>
      <c r="FQ68" s="108">
        <v>1258781.7</v>
      </c>
      <c r="FR68" s="108">
        <v>1476065.2</v>
      </c>
      <c r="FS68" s="108">
        <v>275564.79999999999</v>
      </c>
      <c r="FT68" s="108">
        <v>398647.1</v>
      </c>
      <c r="FU68" s="108">
        <v>409408.3</v>
      </c>
      <c r="FV68" s="108">
        <v>392445</v>
      </c>
      <c r="FW68" s="108">
        <v>66243.899999999994</v>
      </c>
      <c r="FX68" s="108">
        <v>177029.7</v>
      </c>
      <c r="FY68" s="108">
        <v>275564.79999999999</v>
      </c>
      <c r="FZ68" s="108">
        <v>392296.6</v>
      </c>
      <c r="GA68" s="108">
        <v>552962.1</v>
      </c>
      <c r="GB68" s="108">
        <v>674211.9</v>
      </c>
      <c r="GC68" s="108">
        <v>775165.3</v>
      </c>
      <c r="GD68" s="108">
        <v>941433.5</v>
      </c>
      <c r="GE68" s="108">
        <v>1083620.2</v>
      </c>
      <c r="GF68" s="108">
        <v>1191529.7</v>
      </c>
      <c r="GG68" s="108">
        <v>1315798.3</v>
      </c>
      <c r="GH68" s="108">
        <v>1476065.2</v>
      </c>
      <c r="GJ68" s="85">
        <v>422968.2</v>
      </c>
      <c r="GK68" s="85">
        <v>406215.1</v>
      </c>
      <c r="GL68" s="85">
        <v>531145.69999999995</v>
      </c>
      <c r="GN68" s="85">
        <v>136321.79999999999</v>
      </c>
      <c r="GO68" s="85">
        <v>305151.5</v>
      </c>
      <c r="GP68" s="85">
        <v>422968.2</v>
      </c>
      <c r="GQ68" s="85">
        <v>564684.6</v>
      </c>
      <c r="GR68" s="85">
        <v>660576.80000000005</v>
      </c>
      <c r="GS68" s="85">
        <v>829183.3</v>
      </c>
      <c r="GT68" s="85">
        <v>983735.7</v>
      </c>
      <c r="GU68" s="85">
        <v>1156340.1000000001</v>
      </c>
      <c r="GV68" s="85">
        <v>1360329</v>
      </c>
      <c r="GW68" s="85">
        <v>1555769</v>
      </c>
      <c r="GX68" s="85">
        <v>1764184.7</v>
      </c>
    </row>
    <row r="69" spans="1:206" s="85" customFormat="1" ht="12" x14ac:dyDescent="0.2">
      <c r="A69" s="99">
        <v>115</v>
      </c>
      <c r="B69" s="28" t="s">
        <v>565</v>
      </c>
      <c r="C69" s="76"/>
      <c r="D69" s="108">
        <v>4138921.5</v>
      </c>
      <c r="E69" s="108">
        <v>876508.5</v>
      </c>
      <c r="F69" s="108">
        <v>913888.4</v>
      </c>
      <c r="G69" s="108">
        <v>1032707.7</v>
      </c>
      <c r="H69" s="108">
        <v>1315816.8999999999</v>
      </c>
      <c r="I69" s="108">
        <v>304204.2</v>
      </c>
      <c r="J69" s="108">
        <v>544072</v>
      </c>
      <c r="K69" s="108">
        <v>876508.5</v>
      </c>
      <c r="L69" s="108">
        <v>1225328.8</v>
      </c>
      <c r="M69" s="108">
        <v>1526076.1</v>
      </c>
      <c r="N69" s="108">
        <v>1790396.9</v>
      </c>
      <c r="O69" s="108">
        <v>2057929</v>
      </c>
      <c r="P69" s="108">
        <v>2408541</v>
      </c>
      <c r="Q69" s="108">
        <v>2823104.6</v>
      </c>
      <c r="R69" s="108">
        <v>3245396.6</v>
      </c>
      <c r="S69" s="108">
        <v>3697709.6</v>
      </c>
      <c r="T69" s="108">
        <v>4138921.5</v>
      </c>
      <c r="U69" s="108">
        <v>4347699.9000000004</v>
      </c>
      <c r="V69" s="108">
        <v>870983.8</v>
      </c>
      <c r="W69" s="108">
        <v>895943.8</v>
      </c>
      <c r="X69" s="108">
        <v>1108984.1000000001</v>
      </c>
      <c r="Y69" s="108">
        <v>1471788.2</v>
      </c>
      <c r="Z69" s="108">
        <v>287132.90000000002</v>
      </c>
      <c r="AA69" s="108">
        <v>534652.9</v>
      </c>
      <c r="AB69" s="108">
        <v>870983.8</v>
      </c>
      <c r="AC69" s="108">
        <v>1157672.1000000001</v>
      </c>
      <c r="AD69" s="108">
        <v>1533426.7</v>
      </c>
      <c r="AE69" s="108">
        <v>1766927.6</v>
      </c>
      <c r="AF69" s="108">
        <v>2103044.1</v>
      </c>
      <c r="AG69" s="108">
        <v>2462382.1</v>
      </c>
      <c r="AH69" s="108">
        <v>2875911.7</v>
      </c>
      <c r="AI69" s="108">
        <v>3296418.3</v>
      </c>
      <c r="AJ69" s="108">
        <v>3820933.5</v>
      </c>
      <c r="AK69" s="108">
        <v>4347699.9000000004</v>
      </c>
      <c r="AL69" s="108">
        <v>7146782.7000000002</v>
      </c>
      <c r="AM69" s="108">
        <v>1134521.5</v>
      </c>
      <c r="AN69" s="108">
        <v>1574796.3</v>
      </c>
      <c r="AO69" s="108">
        <v>1948912.9</v>
      </c>
      <c r="AP69" s="108">
        <v>2488552</v>
      </c>
      <c r="AQ69" s="108">
        <v>370161</v>
      </c>
      <c r="AR69" s="108">
        <v>627528.19999999995</v>
      </c>
      <c r="AS69" s="108">
        <v>1134521.5</v>
      </c>
      <c r="AT69" s="108">
        <v>1649679.6</v>
      </c>
      <c r="AU69" s="108">
        <v>2166444.9</v>
      </c>
      <c r="AV69" s="108">
        <v>2709317.8</v>
      </c>
      <c r="AW69" s="108">
        <v>3311546.8</v>
      </c>
      <c r="AX69" s="108">
        <v>3938952.8</v>
      </c>
      <c r="AY69" s="108">
        <v>4658230.7</v>
      </c>
      <c r="AZ69" s="108">
        <v>5352202.5999999996</v>
      </c>
      <c r="BA69" s="108">
        <v>6177265.2000000002</v>
      </c>
      <c r="BB69" s="108">
        <v>7146782.7000000002</v>
      </c>
      <c r="BC69" s="108">
        <v>9429531.5</v>
      </c>
      <c r="BD69" s="108">
        <v>1973806.5</v>
      </c>
      <c r="BE69" s="108">
        <v>2185186.1</v>
      </c>
      <c r="BF69" s="108">
        <v>2389683.1</v>
      </c>
      <c r="BG69" s="108">
        <v>2880855.8</v>
      </c>
      <c r="BH69" s="108">
        <v>580936.5</v>
      </c>
      <c r="BI69" s="108">
        <v>1204066.6000000001</v>
      </c>
      <c r="BJ69" s="108">
        <v>1973806.5</v>
      </c>
      <c r="BK69" s="108">
        <v>2768637.5</v>
      </c>
      <c r="BL69" s="108">
        <v>3485681.3</v>
      </c>
      <c r="BM69" s="108">
        <v>4158992.6</v>
      </c>
      <c r="BN69" s="108">
        <v>4898498.4000000004</v>
      </c>
      <c r="BO69" s="108">
        <v>5599799.7999999998</v>
      </c>
      <c r="BP69" s="108">
        <v>6548675.7000000002</v>
      </c>
      <c r="BQ69" s="108">
        <v>7518241.2999999998</v>
      </c>
      <c r="BR69" s="108">
        <v>8572040.5999999996</v>
      </c>
      <c r="BS69" s="108">
        <v>9429531.5</v>
      </c>
      <c r="BT69" s="108">
        <v>11886221</v>
      </c>
      <c r="BU69" s="108">
        <v>2174455.9</v>
      </c>
      <c r="BV69" s="128">
        <v>2831207.2</v>
      </c>
      <c r="BW69" s="128">
        <v>3468409.1</v>
      </c>
      <c r="BX69" s="128">
        <v>3412148.8</v>
      </c>
      <c r="BY69" s="108">
        <v>699031</v>
      </c>
      <c r="BZ69" s="108">
        <v>1308530.3</v>
      </c>
      <c r="CA69" s="108">
        <v>2174455.9</v>
      </c>
      <c r="CB69" s="108">
        <v>3156712</v>
      </c>
      <c r="CC69" s="108">
        <v>4113036.9</v>
      </c>
      <c r="CD69" s="108">
        <v>5005663.0999999996</v>
      </c>
      <c r="CE69" s="108">
        <v>6057990</v>
      </c>
      <c r="CF69" s="108">
        <v>7208166</v>
      </c>
      <c r="CG69" s="108">
        <v>8474072.1999999993</v>
      </c>
      <c r="CH69" s="108">
        <v>9487510</v>
      </c>
      <c r="CI69" s="108">
        <v>10769882.6</v>
      </c>
      <c r="CJ69" s="108">
        <v>11886221</v>
      </c>
      <c r="CK69" s="108">
        <v>13771087.6</v>
      </c>
      <c r="CL69" s="108">
        <v>2384816.7999999998</v>
      </c>
      <c r="CM69" s="128">
        <v>2565753.2999999998</v>
      </c>
      <c r="CN69" s="128">
        <v>3427652.9</v>
      </c>
      <c r="CO69" s="128">
        <v>5392864.5999999996</v>
      </c>
      <c r="CP69" s="108">
        <v>757780.9</v>
      </c>
      <c r="CQ69" s="108">
        <v>1311066.1000000001</v>
      </c>
      <c r="CR69" s="108">
        <v>2384816.7999999998</v>
      </c>
      <c r="CS69" s="108">
        <v>3282785.7</v>
      </c>
      <c r="CT69" s="108">
        <v>4135111.7</v>
      </c>
      <c r="CU69" s="108">
        <v>4950570.0999999996</v>
      </c>
      <c r="CV69" s="108">
        <v>5877911.5999999996</v>
      </c>
      <c r="CW69" s="108">
        <v>7004487.7999999998</v>
      </c>
      <c r="CX69" s="108">
        <v>8378223</v>
      </c>
      <c r="CY69" s="108">
        <v>9770803.8000000007</v>
      </c>
      <c r="CZ69" s="108">
        <v>11528361.9</v>
      </c>
      <c r="DA69" s="108">
        <v>13771087.6</v>
      </c>
      <c r="DB69" s="108">
        <v>9684285.6999999993</v>
      </c>
      <c r="DC69" s="108">
        <v>1378440.3</v>
      </c>
      <c r="DD69" s="108">
        <v>1726897</v>
      </c>
      <c r="DE69" s="108">
        <v>2791891.6</v>
      </c>
      <c r="DF69" s="108">
        <v>3787056.8</v>
      </c>
      <c r="DG69" s="108">
        <v>443978.5</v>
      </c>
      <c r="DH69" s="108">
        <v>892048.7</v>
      </c>
      <c r="DI69" s="108">
        <v>1378440.3</v>
      </c>
      <c r="DJ69" s="108">
        <v>2045248.4</v>
      </c>
      <c r="DK69" s="108">
        <v>2611379.5</v>
      </c>
      <c r="DL69" s="108">
        <v>3105337.3</v>
      </c>
      <c r="DM69" s="108">
        <v>3579488.7</v>
      </c>
      <c r="DN69" s="108">
        <v>4432545</v>
      </c>
      <c r="DO69" s="108">
        <v>5897228.9000000004</v>
      </c>
      <c r="DP69" s="108">
        <v>7004666.5999999996</v>
      </c>
      <c r="DQ69" s="108">
        <v>8190986.7000000002</v>
      </c>
      <c r="DR69" s="108">
        <v>9684285.6999999993</v>
      </c>
      <c r="DS69" s="108">
        <v>13809334.800000001</v>
      </c>
      <c r="DT69" s="108">
        <v>2922475.7</v>
      </c>
      <c r="DU69" s="108">
        <v>3375705.6</v>
      </c>
      <c r="DV69" s="108">
        <v>3692504.5</v>
      </c>
      <c r="DW69" s="108">
        <v>3818649</v>
      </c>
      <c r="DX69" s="108">
        <v>664433.5</v>
      </c>
      <c r="DY69" s="108">
        <v>1695084.2</v>
      </c>
      <c r="DZ69" s="108">
        <v>2922475.7</v>
      </c>
      <c r="EA69" s="108">
        <v>4059935.9</v>
      </c>
      <c r="EB69" s="108">
        <v>5135097.5</v>
      </c>
      <c r="EC69" s="108">
        <v>6298181.2999999998</v>
      </c>
      <c r="ED69" s="108">
        <v>7471610.4000000004</v>
      </c>
      <c r="EE69" s="108">
        <v>8681826.3000000007</v>
      </c>
      <c r="EF69" s="108">
        <v>9990685.8000000007</v>
      </c>
      <c r="EG69" s="108">
        <v>11188408</v>
      </c>
      <c r="EH69" s="108">
        <v>12476980.4</v>
      </c>
      <c r="EI69" s="108">
        <v>13809334.800000001</v>
      </c>
      <c r="EJ69" s="108">
        <v>16492908.800000001</v>
      </c>
      <c r="EK69" s="108">
        <v>3381512.3</v>
      </c>
      <c r="EL69" s="108">
        <v>4057625.1</v>
      </c>
      <c r="EM69" s="108">
        <v>4464376.3</v>
      </c>
      <c r="EN69" s="108">
        <v>4589395.0999999996</v>
      </c>
      <c r="EO69" s="108">
        <v>890442.9</v>
      </c>
      <c r="EP69" s="108">
        <v>1967972.9</v>
      </c>
      <c r="EQ69" s="108">
        <v>3381512.3</v>
      </c>
      <c r="ER69" s="108">
        <v>4593816.5</v>
      </c>
      <c r="ES69" s="108">
        <v>6029850</v>
      </c>
      <c r="ET69" s="108">
        <v>7439137.4000000004</v>
      </c>
      <c r="EU69" s="108">
        <v>8917949.5</v>
      </c>
      <c r="EV69" s="108">
        <v>10386762.6</v>
      </c>
      <c r="EW69" s="108">
        <v>11903513.699999999</v>
      </c>
      <c r="EX69" s="108">
        <v>13380968.9</v>
      </c>
      <c r="EY69" s="108">
        <v>14876334.5</v>
      </c>
      <c r="EZ69" s="108">
        <v>16492908.800000001</v>
      </c>
      <c r="FA69" s="108">
        <v>18319253</v>
      </c>
      <c r="FB69" s="108">
        <v>4044594.1</v>
      </c>
      <c r="FC69" s="108">
        <v>4492549.8</v>
      </c>
      <c r="FD69" s="108">
        <v>4645491.7</v>
      </c>
      <c r="FE69" s="108">
        <v>5136617.4000000004</v>
      </c>
      <c r="FF69" s="108">
        <v>1159636.6000000001</v>
      </c>
      <c r="FG69" s="108">
        <v>2508025.7999999998</v>
      </c>
      <c r="FH69" s="108">
        <v>4044594.1</v>
      </c>
      <c r="FI69" s="108">
        <v>5448753.5</v>
      </c>
      <c r="FJ69" s="108">
        <v>7068261</v>
      </c>
      <c r="FK69" s="108">
        <v>8537143.9000000004</v>
      </c>
      <c r="FL69" s="108">
        <v>10129161.699999999</v>
      </c>
      <c r="FM69" s="108">
        <v>11668829.800000001</v>
      </c>
      <c r="FN69" s="108">
        <v>13182635.6</v>
      </c>
      <c r="FO69" s="108">
        <v>14877498.300000001</v>
      </c>
      <c r="FP69" s="108">
        <v>16560886.199999999</v>
      </c>
      <c r="FQ69" s="108">
        <v>18319253</v>
      </c>
      <c r="FR69" s="108">
        <v>21967706.5</v>
      </c>
      <c r="FS69" s="108">
        <v>4455266.2</v>
      </c>
      <c r="FT69" s="108">
        <v>5205203.8</v>
      </c>
      <c r="FU69" s="108">
        <v>5500352.5999999996</v>
      </c>
      <c r="FV69" s="108">
        <v>6806883.9000000004</v>
      </c>
      <c r="FW69" s="108">
        <v>1333631.3</v>
      </c>
      <c r="FX69" s="108">
        <v>2800419.8</v>
      </c>
      <c r="FY69" s="108">
        <v>4455266.2</v>
      </c>
      <c r="FZ69" s="108">
        <v>6275340.7000000002</v>
      </c>
      <c r="GA69" s="108">
        <v>8029416.7999999998</v>
      </c>
      <c r="GB69" s="108">
        <v>9660470</v>
      </c>
      <c r="GC69" s="108">
        <v>11632329.6</v>
      </c>
      <c r="GD69" s="108">
        <v>13410614.300000001</v>
      </c>
      <c r="GE69" s="108">
        <v>15160822.6</v>
      </c>
      <c r="GF69" s="108">
        <v>17191362.600000001</v>
      </c>
      <c r="GG69" s="108">
        <v>19272802.600000001</v>
      </c>
      <c r="GH69" s="108">
        <v>21967706.5</v>
      </c>
      <c r="GJ69" s="85">
        <v>3714851.2</v>
      </c>
      <c r="GK69" s="85">
        <v>3104041.4</v>
      </c>
      <c r="GL69" s="85">
        <v>4149385.5</v>
      </c>
      <c r="GN69" s="85">
        <v>1069218.8</v>
      </c>
      <c r="GO69" s="85">
        <v>2237077.7000000002</v>
      </c>
      <c r="GP69" s="85">
        <v>3714851.2</v>
      </c>
      <c r="GQ69" s="85">
        <v>4728021.0999999996</v>
      </c>
      <c r="GR69" s="85">
        <v>5681588.5999999996</v>
      </c>
      <c r="GS69" s="85">
        <v>6818892.5999999996</v>
      </c>
      <c r="GT69" s="85">
        <v>8106347.0999999996</v>
      </c>
      <c r="GU69" s="85">
        <v>9406673.3000000007</v>
      </c>
      <c r="GV69" s="85">
        <v>10968278.1</v>
      </c>
      <c r="GW69" s="85">
        <v>12581241.5</v>
      </c>
      <c r="GX69" s="85">
        <v>15144750.9</v>
      </c>
    </row>
    <row r="70" spans="1:206" s="85" customFormat="1" ht="12" x14ac:dyDescent="0.2">
      <c r="A70" s="99">
        <v>1151</v>
      </c>
      <c r="B70" s="28" t="s">
        <v>566</v>
      </c>
      <c r="C70" s="76"/>
      <c r="D70" s="108">
        <v>4138921.5</v>
      </c>
      <c r="E70" s="108">
        <v>876508.5</v>
      </c>
      <c r="F70" s="108">
        <v>913888.4</v>
      </c>
      <c r="G70" s="108">
        <v>1032707.7</v>
      </c>
      <c r="H70" s="108">
        <v>1315816.8999999999</v>
      </c>
      <c r="I70" s="108">
        <v>304204.2</v>
      </c>
      <c r="J70" s="108">
        <v>544072</v>
      </c>
      <c r="K70" s="108">
        <v>876508.5</v>
      </c>
      <c r="L70" s="108">
        <v>1225328.8</v>
      </c>
      <c r="M70" s="108">
        <v>1526076.1</v>
      </c>
      <c r="N70" s="108">
        <v>1790396.9</v>
      </c>
      <c r="O70" s="108">
        <v>2057929</v>
      </c>
      <c r="P70" s="108">
        <v>2408541</v>
      </c>
      <c r="Q70" s="108">
        <v>2823104.6</v>
      </c>
      <c r="R70" s="108">
        <v>3245396.6</v>
      </c>
      <c r="S70" s="108">
        <v>3697709.6</v>
      </c>
      <c r="T70" s="108">
        <v>4138921.5</v>
      </c>
      <c r="U70" s="108">
        <v>4347699.9000000004</v>
      </c>
      <c r="V70" s="108">
        <v>870983.8</v>
      </c>
      <c r="W70" s="108">
        <v>895943.8</v>
      </c>
      <c r="X70" s="108">
        <v>1108984.1000000001</v>
      </c>
      <c r="Y70" s="108">
        <v>1471788.2</v>
      </c>
      <c r="Z70" s="108">
        <v>287132.90000000002</v>
      </c>
      <c r="AA70" s="108">
        <v>534652.9</v>
      </c>
      <c r="AB70" s="108">
        <v>870983.8</v>
      </c>
      <c r="AC70" s="108">
        <v>1157672.1000000001</v>
      </c>
      <c r="AD70" s="108">
        <v>1533426.7</v>
      </c>
      <c r="AE70" s="108">
        <v>1766927.6</v>
      </c>
      <c r="AF70" s="108">
        <v>2103044.1</v>
      </c>
      <c r="AG70" s="108">
        <v>2462382.1</v>
      </c>
      <c r="AH70" s="108">
        <v>2875911.7</v>
      </c>
      <c r="AI70" s="108">
        <v>3296418.3</v>
      </c>
      <c r="AJ70" s="108">
        <v>3820933.5</v>
      </c>
      <c r="AK70" s="108">
        <v>4347699.9000000004</v>
      </c>
      <c r="AL70" s="108">
        <v>7146782.7000000002</v>
      </c>
      <c r="AM70" s="108">
        <v>1134521.5</v>
      </c>
      <c r="AN70" s="108">
        <v>1574796.3</v>
      </c>
      <c r="AO70" s="108">
        <v>1948912.9</v>
      </c>
      <c r="AP70" s="108">
        <v>2488552</v>
      </c>
      <c r="AQ70" s="108">
        <v>370161</v>
      </c>
      <c r="AR70" s="108">
        <v>627528.19999999995</v>
      </c>
      <c r="AS70" s="108">
        <v>1134521.5</v>
      </c>
      <c r="AT70" s="108">
        <v>1649679.6</v>
      </c>
      <c r="AU70" s="108">
        <v>2166444.9</v>
      </c>
      <c r="AV70" s="108">
        <v>2709317.8</v>
      </c>
      <c r="AW70" s="108">
        <v>3311546.8</v>
      </c>
      <c r="AX70" s="108">
        <v>3938952.8</v>
      </c>
      <c r="AY70" s="108">
        <v>4658230.7</v>
      </c>
      <c r="AZ70" s="108">
        <v>5352202.5999999996</v>
      </c>
      <c r="BA70" s="108">
        <v>6177265.2000000002</v>
      </c>
      <c r="BB70" s="108">
        <v>7146782.7000000002</v>
      </c>
      <c r="BC70" s="108">
        <v>9429531.5</v>
      </c>
      <c r="BD70" s="108">
        <v>1973806.5</v>
      </c>
      <c r="BE70" s="108">
        <v>2185186.1</v>
      </c>
      <c r="BF70" s="108">
        <v>2389683.1</v>
      </c>
      <c r="BG70" s="108">
        <v>2880855.8</v>
      </c>
      <c r="BH70" s="108">
        <v>580936.5</v>
      </c>
      <c r="BI70" s="108">
        <v>1204066.6000000001</v>
      </c>
      <c r="BJ70" s="108">
        <v>1973806.5</v>
      </c>
      <c r="BK70" s="108">
        <v>2768637.5</v>
      </c>
      <c r="BL70" s="108">
        <v>3485681.3</v>
      </c>
      <c r="BM70" s="108">
        <v>4158992.6</v>
      </c>
      <c r="BN70" s="108">
        <v>4898498.4000000004</v>
      </c>
      <c r="BO70" s="108">
        <v>5599799.7999999998</v>
      </c>
      <c r="BP70" s="108">
        <v>6548675.7000000002</v>
      </c>
      <c r="BQ70" s="108">
        <v>7518241.2999999998</v>
      </c>
      <c r="BR70" s="108">
        <v>8572040.5999999996</v>
      </c>
      <c r="BS70" s="108">
        <v>9429531.5</v>
      </c>
      <c r="BT70" s="108">
        <v>11886221</v>
      </c>
      <c r="BU70" s="108">
        <v>2174455.9</v>
      </c>
      <c r="BV70" s="128">
        <v>2831207.2</v>
      </c>
      <c r="BW70" s="128">
        <v>3468409.1</v>
      </c>
      <c r="BX70" s="128">
        <v>3412148.8</v>
      </c>
      <c r="BY70" s="108">
        <v>699031</v>
      </c>
      <c r="BZ70" s="108">
        <v>1308530.3</v>
      </c>
      <c r="CA70" s="108">
        <v>2174455.9</v>
      </c>
      <c r="CB70" s="108">
        <v>3156712</v>
      </c>
      <c r="CC70" s="108">
        <v>4113036.9</v>
      </c>
      <c r="CD70" s="108">
        <v>5005663.0999999996</v>
      </c>
      <c r="CE70" s="108">
        <v>6057990</v>
      </c>
      <c r="CF70" s="108">
        <v>7208166</v>
      </c>
      <c r="CG70" s="108">
        <v>8474072.1999999993</v>
      </c>
      <c r="CH70" s="108">
        <v>9487510</v>
      </c>
      <c r="CI70" s="108">
        <v>10769882.6</v>
      </c>
      <c r="CJ70" s="108">
        <v>11886221</v>
      </c>
      <c r="CK70" s="108">
        <v>13771087.6</v>
      </c>
      <c r="CL70" s="108">
        <v>2384816.7999999998</v>
      </c>
      <c r="CM70" s="128">
        <v>2565753.2999999998</v>
      </c>
      <c r="CN70" s="128">
        <v>3427652.9</v>
      </c>
      <c r="CO70" s="128">
        <v>5392864.5999999996</v>
      </c>
      <c r="CP70" s="108">
        <v>757780.9</v>
      </c>
      <c r="CQ70" s="108">
        <v>1311066.1000000001</v>
      </c>
      <c r="CR70" s="108">
        <v>2384816.7999999998</v>
      </c>
      <c r="CS70" s="108">
        <v>3282785.7</v>
      </c>
      <c r="CT70" s="108">
        <v>4135111.7</v>
      </c>
      <c r="CU70" s="108">
        <v>4950570.0999999996</v>
      </c>
      <c r="CV70" s="108">
        <v>5877911.5999999996</v>
      </c>
      <c r="CW70" s="108">
        <v>7004487.7999999998</v>
      </c>
      <c r="CX70" s="108">
        <v>8378223</v>
      </c>
      <c r="CY70" s="108">
        <v>9770803.8000000007</v>
      </c>
      <c r="CZ70" s="108">
        <v>11528361.9</v>
      </c>
      <c r="DA70" s="108">
        <v>13771087.6</v>
      </c>
      <c r="DB70" s="108">
        <v>6219664.2999999998</v>
      </c>
      <c r="DC70" s="108">
        <v>1378440.3</v>
      </c>
      <c r="DD70" s="108">
        <v>1726897</v>
      </c>
      <c r="DE70" s="108">
        <v>2791891.6</v>
      </c>
      <c r="DF70" s="108">
        <v>322435.40000000002</v>
      </c>
      <c r="DG70" s="108">
        <v>443978.5</v>
      </c>
      <c r="DH70" s="108">
        <v>892048.7</v>
      </c>
      <c r="DI70" s="108">
        <v>1378440.3</v>
      </c>
      <c r="DJ70" s="108">
        <v>2045248.4</v>
      </c>
      <c r="DK70" s="108">
        <v>2611379.5</v>
      </c>
      <c r="DL70" s="108">
        <v>3105337.3</v>
      </c>
      <c r="DM70" s="108">
        <v>3579488.7</v>
      </c>
      <c r="DN70" s="108">
        <v>4432545</v>
      </c>
      <c r="DO70" s="108">
        <v>5897228.9000000004</v>
      </c>
      <c r="DP70" s="108">
        <v>6002810.7999999998</v>
      </c>
      <c r="DQ70" s="108">
        <v>6093124.2000000002</v>
      </c>
      <c r="DR70" s="108">
        <v>6219664.2999999998</v>
      </c>
      <c r="DS70" s="108">
        <v>948100.5</v>
      </c>
      <c r="DT70" s="108">
        <v>164566.70000000001</v>
      </c>
      <c r="DU70" s="108">
        <v>247432.7</v>
      </c>
      <c r="DV70" s="108">
        <v>236467.6</v>
      </c>
      <c r="DW70" s="108">
        <v>299633.5</v>
      </c>
      <c r="DX70" s="108">
        <v>49490.400000000001</v>
      </c>
      <c r="DY70" s="108">
        <v>101900.3</v>
      </c>
      <c r="DZ70" s="108">
        <v>164566.70000000001</v>
      </c>
      <c r="EA70" s="108">
        <v>244445.6</v>
      </c>
      <c r="EB70" s="108">
        <v>323354.90000000002</v>
      </c>
      <c r="EC70" s="108">
        <v>411999.4</v>
      </c>
      <c r="ED70" s="108">
        <v>492866.5</v>
      </c>
      <c r="EE70" s="108">
        <v>551979.5</v>
      </c>
      <c r="EF70" s="108">
        <v>648467</v>
      </c>
      <c r="EG70" s="108">
        <v>740365.3</v>
      </c>
      <c r="EH70" s="108">
        <v>843512.4</v>
      </c>
      <c r="EI70" s="108">
        <v>948100.5</v>
      </c>
      <c r="EJ70" s="108">
        <v>1372568.7</v>
      </c>
      <c r="EK70" s="108">
        <v>240432.3</v>
      </c>
      <c r="EL70" s="108">
        <v>342582.4</v>
      </c>
      <c r="EM70" s="108">
        <v>403605.7</v>
      </c>
      <c r="EN70" s="108">
        <v>385948.3</v>
      </c>
      <c r="EO70" s="108">
        <v>64775.6</v>
      </c>
      <c r="EP70" s="108">
        <v>149806.39999999999</v>
      </c>
      <c r="EQ70" s="108">
        <v>240432.3</v>
      </c>
      <c r="ER70" s="108">
        <v>346107.4</v>
      </c>
      <c r="ES70" s="108">
        <v>462072.2</v>
      </c>
      <c r="ET70" s="108">
        <v>583014.69999999995</v>
      </c>
      <c r="EU70" s="108">
        <v>717337.3</v>
      </c>
      <c r="EV70" s="108">
        <v>845452</v>
      </c>
      <c r="EW70" s="108">
        <v>986620.4</v>
      </c>
      <c r="EX70" s="108">
        <v>1110978.2</v>
      </c>
      <c r="EY70" s="108">
        <v>1218787</v>
      </c>
      <c r="EZ70" s="108">
        <v>1372568.7</v>
      </c>
      <c r="FA70" s="108">
        <v>2447164</v>
      </c>
      <c r="FB70" s="108">
        <v>406280.2</v>
      </c>
      <c r="FC70" s="108">
        <v>513965.5</v>
      </c>
      <c r="FD70" s="108">
        <v>584689.19999999995</v>
      </c>
      <c r="FE70" s="108">
        <v>942229.1</v>
      </c>
      <c r="FF70" s="108">
        <v>153872</v>
      </c>
      <c r="FG70" s="108">
        <v>275271.3</v>
      </c>
      <c r="FH70" s="108">
        <v>406280.2</v>
      </c>
      <c r="FI70" s="108">
        <v>573747.1</v>
      </c>
      <c r="FJ70" s="108">
        <v>751320.9</v>
      </c>
      <c r="FK70" s="108">
        <v>920245.7</v>
      </c>
      <c r="FL70" s="108">
        <v>1103713.6000000001</v>
      </c>
      <c r="FM70" s="108">
        <v>1280308.8999999999</v>
      </c>
      <c r="FN70" s="108">
        <v>1504934.9</v>
      </c>
      <c r="FO70" s="108">
        <v>1781441.2</v>
      </c>
      <c r="FP70" s="108">
        <v>2078252.4</v>
      </c>
      <c r="FQ70" s="108">
        <v>2447164</v>
      </c>
      <c r="FR70" s="108">
        <v>5079290.3</v>
      </c>
      <c r="FS70" s="108">
        <v>789966</v>
      </c>
      <c r="FT70" s="108">
        <v>931009.2</v>
      </c>
      <c r="FU70" s="108">
        <v>1088708.7</v>
      </c>
      <c r="FV70" s="108">
        <v>2269606.4</v>
      </c>
      <c r="FW70" s="108">
        <v>275378</v>
      </c>
      <c r="FX70" s="108">
        <v>490300.6</v>
      </c>
      <c r="FY70" s="108">
        <v>789966</v>
      </c>
      <c r="FZ70" s="108">
        <v>1101525.6000000001</v>
      </c>
      <c r="GA70" s="108">
        <v>1417962.3</v>
      </c>
      <c r="GB70" s="108">
        <v>1720975.2</v>
      </c>
      <c r="GC70" s="108">
        <v>2112367</v>
      </c>
      <c r="GD70" s="108">
        <v>2446361.6000000001</v>
      </c>
      <c r="GE70" s="108">
        <v>2809683.9</v>
      </c>
      <c r="GF70" s="108">
        <v>3311468.1</v>
      </c>
      <c r="GG70" s="108">
        <v>3970318.4</v>
      </c>
      <c r="GH70" s="108">
        <v>5079290.3</v>
      </c>
      <c r="GJ70" s="85">
        <v>142565</v>
      </c>
      <c r="GK70" s="85">
        <v>98058</v>
      </c>
      <c r="GL70" s="85">
        <v>165456.5</v>
      </c>
      <c r="GN70" s="85">
        <v>77834.5</v>
      </c>
      <c r="GO70" s="85">
        <v>110382.9</v>
      </c>
      <c r="GP70" s="85">
        <v>142565</v>
      </c>
      <c r="GQ70" s="85">
        <v>172149.9</v>
      </c>
      <c r="GR70" s="85">
        <v>200939.4</v>
      </c>
      <c r="GS70" s="85">
        <v>240623</v>
      </c>
      <c r="GT70" s="85">
        <v>292918</v>
      </c>
      <c r="GU70" s="85">
        <v>344929</v>
      </c>
      <c r="GV70" s="85">
        <v>406079.5</v>
      </c>
      <c r="GW70" s="85">
        <v>467363.2</v>
      </c>
      <c r="GX70" s="85">
        <v>521796.6</v>
      </c>
    </row>
    <row r="71" spans="1:206" s="85" customFormat="1" ht="12" x14ac:dyDescent="0.2">
      <c r="A71" s="99">
        <v>11511</v>
      </c>
      <c r="B71" s="28" t="s">
        <v>567</v>
      </c>
      <c r="C71" s="76"/>
      <c r="D71" s="108">
        <v>4104136.6</v>
      </c>
      <c r="E71" s="108">
        <v>871886.4</v>
      </c>
      <c r="F71" s="108">
        <v>910885.6</v>
      </c>
      <c r="G71" s="108">
        <v>1027946.3</v>
      </c>
      <c r="H71" s="108">
        <v>1293418.3</v>
      </c>
      <c r="I71" s="108">
        <v>303344.3</v>
      </c>
      <c r="J71" s="108">
        <v>542023.5</v>
      </c>
      <c r="K71" s="108">
        <v>871886.4</v>
      </c>
      <c r="L71" s="108">
        <v>1219756</v>
      </c>
      <c r="M71" s="108">
        <v>1519320.3</v>
      </c>
      <c r="N71" s="108">
        <v>1782772</v>
      </c>
      <c r="O71" s="108">
        <v>2049640.2</v>
      </c>
      <c r="P71" s="108">
        <v>2398359.7000000002</v>
      </c>
      <c r="Q71" s="108">
        <v>2810718.3</v>
      </c>
      <c r="R71" s="108">
        <v>3231619.7</v>
      </c>
      <c r="S71" s="108">
        <v>3668464.4</v>
      </c>
      <c r="T71" s="108">
        <v>4104136.6</v>
      </c>
      <c r="U71" s="108">
        <v>4315600.2</v>
      </c>
      <c r="V71" s="108">
        <v>860847.1</v>
      </c>
      <c r="W71" s="108">
        <v>884400.5</v>
      </c>
      <c r="X71" s="108">
        <v>1105144.8999999999</v>
      </c>
      <c r="Y71" s="108">
        <v>1465207.7</v>
      </c>
      <c r="Z71" s="108">
        <v>283597.7</v>
      </c>
      <c r="AA71" s="108">
        <v>528292.1</v>
      </c>
      <c r="AB71" s="108">
        <v>860847.1</v>
      </c>
      <c r="AC71" s="108">
        <v>1145757.5</v>
      </c>
      <c r="AD71" s="108">
        <v>1516252.4</v>
      </c>
      <c r="AE71" s="108">
        <v>1745247.6</v>
      </c>
      <c r="AF71" s="108">
        <v>2080767.2</v>
      </c>
      <c r="AG71" s="108">
        <v>2439139.2999999998</v>
      </c>
      <c r="AH71" s="108">
        <v>2850392.5</v>
      </c>
      <c r="AI71" s="108">
        <v>3268570.5</v>
      </c>
      <c r="AJ71" s="108">
        <v>3791298.5</v>
      </c>
      <c r="AK71" s="108">
        <v>4315600.2</v>
      </c>
      <c r="AL71" s="108">
        <v>7139590</v>
      </c>
      <c r="AM71" s="108">
        <v>1131823</v>
      </c>
      <c r="AN71" s="108">
        <v>1574981.4</v>
      </c>
      <c r="AO71" s="108">
        <v>1947624.5</v>
      </c>
      <c r="AP71" s="108">
        <v>2485161.1</v>
      </c>
      <c r="AQ71" s="108">
        <v>365555.6</v>
      </c>
      <c r="AR71" s="108">
        <v>625594.1</v>
      </c>
      <c r="AS71" s="108">
        <v>1131823</v>
      </c>
      <c r="AT71" s="108">
        <v>1645851.4</v>
      </c>
      <c r="AU71" s="108">
        <v>2164364.7999999998</v>
      </c>
      <c r="AV71" s="108">
        <v>2706804.4</v>
      </c>
      <c r="AW71" s="108">
        <v>3308318.6</v>
      </c>
      <c r="AX71" s="108">
        <v>3935783</v>
      </c>
      <c r="AY71" s="108">
        <v>4654428.9000000004</v>
      </c>
      <c r="AZ71" s="108">
        <v>5347375.9000000004</v>
      </c>
      <c r="BA71" s="108">
        <v>6171323.9000000004</v>
      </c>
      <c r="BB71" s="108">
        <v>7139590</v>
      </c>
      <c r="BC71" s="108">
        <v>9413108.9000000004</v>
      </c>
      <c r="BD71" s="108">
        <v>1971903.1</v>
      </c>
      <c r="BE71" s="108">
        <v>2181904.2999999998</v>
      </c>
      <c r="BF71" s="108">
        <v>2384154</v>
      </c>
      <c r="BG71" s="108">
        <v>2875147.5</v>
      </c>
      <c r="BH71" s="108">
        <v>580060.1</v>
      </c>
      <c r="BI71" s="108">
        <v>1202840.7</v>
      </c>
      <c r="BJ71" s="108">
        <v>1971903.1</v>
      </c>
      <c r="BK71" s="108">
        <v>2765969.5</v>
      </c>
      <c r="BL71" s="108">
        <v>3482103.1</v>
      </c>
      <c r="BM71" s="108">
        <v>4153807.4</v>
      </c>
      <c r="BN71" s="108">
        <v>4890121.4000000004</v>
      </c>
      <c r="BO71" s="108">
        <v>5590459.2000000002</v>
      </c>
      <c r="BP71" s="108">
        <v>6537961.4000000004</v>
      </c>
      <c r="BQ71" s="108">
        <v>7505360.0999999996</v>
      </c>
      <c r="BR71" s="108">
        <v>8557063.5999999996</v>
      </c>
      <c r="BS71" s="108">
        <v>9413108.9000000004</v>
      </c>
      <c r="BT71" s="108">
        <v>11040309.9</v>
      </c>
      <c r="BU71" s="108">
        <v>2008932.4</v>
      </c>
      <c r="BV71" s="128">
        <v>2623421.2999999998</v>
      </c>
      <c r="BW71" s="128">
        <v>3245376.3</v>
      </c>
      <c r="BX71" s="128">
        <v>3162579.9</v>
      </c>
      <c r="BY71" s="108">
        <v>650110.30000000005</v>
      </c>
      <c r="BZ71" s="108">
        <v>1204696.8999999999</v>
      </c>
      <c r="CA71" s="108">
        <v>2008932.4</v>
      </c>
      <c r="CB71" s="108">
        <v>2917105.5</v>
      </c>
      <c r="CC71" s="108">
        <v>3805403.4</v>
      </c>
      <c r="CD71" s="108">
        <v>4632353.7</v>
      </c>
      <c r="CE71" s="108">
        <v>5614809.5999999996</v>
      </c>
      <c r="CF71" s="108">
        <v>6692365.5999999996</v>
      </c>
      <c r="CG71" s="108">
        <v>7877730</v>
      </c>
      <c r="CH71" s="108">
        <v>8812519.3000000007</v>
      </c>
      <c r="CI71" s="108">
        <v>10010484.300000001</v>
      </c>
      <c r="CJ71" s="108">
        <v>11040309.9</v>
      </c>
      <c r="CK71" s="108">
        <v>12867391.800000001</v>
      </c>
      <c r="CL71" s="108">
        <v>2218263.2999999998</v>
      </c>
      <c r="CM71" s="128">
        <v>2355714.2000000002</v>
      </c>
      <c r="CN71" s="128">
        <v>3175320.2</v>
      </c>
      <c r="CO71" s="128">
        <v>5118094.0999999996</v>
      </c>
      <c r="CP71" s="108">
        <v>705496.6</v>
      </c>
      <c r="CQ71" s="108">
        <v>1210019</v>
      </c>
      <c r="CR71" s="108">
        <v>2218263.2999999998</v>
      </c>
      <c r="CS71" s="108">
        <v>3043819.5</v>
      </c>
      <c r="CT71" s="108">
        <v>3825301.3</v>
      </c>
      <c r="CU71" s="108">
        <v>4573977.5</v>
      </c>
      <c r="CV71" s="108">
        <v>5411753.2999999998</v>
      </c>
      <c r="CW71" s="108">
        <v>6458373.2999999998</v>
      </c>
      <c r="CX71" s="108">
        <v>7749297.7000000002</v>
      </c>
      <c r="CY71" s="108">
        <v>9050204.3000000007</v>
      </c>
      <c r="CZ71" s="108">
        <v>10722576.5</v>
      </c>
      <c r="DA71" s="108">
        <v>12867391.800000001</v>
      </c>
      <c r="DB71" s="108">
        <v>5585390.2999999998</v>
      </c>
      <c r="DC71" s="108">
        <v>1215132.6000000001</v>
      </c>
      <c r="DD71" s="108">
        <v>1534204.2</v>
      </c>
      <c r="DE71" s="108">
        <v>2645622.4</v>
      </c>
      <c r="DF71" s="108">
        <v>190431.1</v>
      </c>
      <c r="DG71" s="108">
        <v>397610.2</v>
      </c>
      <c r="DH71" s="108">
        <v>793256.2</v>
      </c>
      <c r="DI71" s="108">
        <v>1215132.6000000001</v>
      </c>
      <c r="DJ71" s="108">
        <v>1810772.3</v>
      </c>
      <c r="DK71" s="108">
        <v>2316430.9</v>
      </c>
      <c r="DL71" s="108">
        <v>2749336.8</v>
      </c>
      <c r="DM71" s="108">
        <v>3157646.9</v>
      </c>
      <c r="DN71" s="108">
        <v>3968112.5</v>
      </c>
      <c r="DO71" s="108">
        <v>5394959.2000000002</v>
      </c>
      <c r="DP71" s="108">
        <v>5459680.4000000004</v>
      </c>
      <c r="DQ71" s="108">
        <v>5508501.7000000002</v>
      </c>
      <c r="DR71" s="108">
        <v>5585390.2999999998</v>
      </c>
      <c r="DS71" s="108">
        <v>473039.2</v>
      </c>
      <c r="DT71" s="108">
        <v>67480.399999999994</v>
      </c>
      <c r="DU71" s="108">
        <v>130848</v>
      </c>
      <c r="DV71" s="108">
        <v>110960</v>
      </c>
      <c r="DW71" s="108">
        <v>163750.79999999999</v>
      </c>
      <c r="DX71" s="108">
        <v>18785.3</v>
      </c>
      <c r="DY71" s="108">
        <v>40843.1</v>
      </c>
      <c r="DZ71" s="108">
        <v>67480.399999999994</v>
      </c>
      <c r="EA71" s="108">
        <v>107968.3</v>
      </c>
      <c r="EB71" s="108">
        <v>151264.5</v>
      </c>
      <c r="EC71" s="108">
        <v>198328.4</v>
      </c>
      <c r="ED71" s="108">
        <v>238683.6</v>
      </c>
      <c r="EE71" s="108">
        <v>257172.2</v>
      </c>
      <c r="EF71" s="108">
        <v>309288.40000000002</v>
      </c>
      <c r="EG71" s="108">
        <v>358470.5</v>
      </c>
      <c r="EH71" s="108">
        <v>413099.4</v>
      </c>
      <c r="EI71" s="108">
        <v>473039.2</v>
      </c>
      <c r="EJ71" s="108">
        <v>570316.5</v>
      </c>
      <c r="EK71" s="108">
        <v>80444.100000000006</v>
      </c>
      <c r="EL71" s="108">
        <v>139851.20000000001</v>
      </c>
      <c r="EM71" s="108">
        <v>185039.1</v>
      </c>
      <c r="EN71" s="108">
        <v>164982.1</v>
      </c>
      <c r="EO71" s="108">
        <v>14786.6</v>
      </c>
      <c r="EP71" s="108">
        <v>51421.8</v>
      </c>
      <c r="EQ71" s="108">
        <v>80444.100000000006</v>
      </c>
      <c r="ER71" s="108">
        <v>117268.4</v>
      </c>
      <c r="ES71" s="108">
        <v>169099.7</v>
      </c>
      <c r="ET71" s="108">
        <v>220295.3</v>
      </c>
      <c r="EU71" s="108">
        <v>284678</v>
      </c>
      <c r="EV71" s="108">
        <v>346165.9</v>
      </c>
      <c r="EW71" s="108">
        <v>405334.4</v>
      </c>
      <c r="EX71" s="108">
        <v>448195.8</v>
      </c>
      <c r="EY71" s="108">
        <v>491076</v>
      </c>
      <c r="EZ71" s="108">
        <v>570316.5</v>
      </c>
      <c r="FA71" s="108">
        <v>1495497.1</v>
      </c>
      <c r="FB71" s="108">
        <v>163097.20000000001</v>
      </c>
      <c r="FC71" s="108">
        <v>249813.5</v>
      </c>
      <c r="FD71" s="108">
        <v>360373.3</v>
      </c>
      <c r="FE71" s="108">
        <v>722213.1</v>
      </c>
      <c r="FF71" s="108">
        <v>72404</v>
      </c>
      <c r="FG71" s="108">
        <v>112757.3</v>
      </c>
      <c r="FH71" s="108">
        <v>163097.20000000001</v>
      </c>
      <c r="FI71" s="108">
        <v>235852.1</v>
      </c>
      <c r="FJ71" s="108">
        <v>320381.8</v>
      </c>
      <c r="FK71" s="108">
        <v>412910.7</v>
      </c>
      <c r="FL71" s="108">
        <v>512919.3</v>
      </c>
      <c r="FM71" s="108">
        <v>622165.9</v>
      </c>
      <c r="FN71" s="108">
        <v>773284</v>
      </c>
      <c r="FO71" s="108">
        <v>978995.6</v>
      </c>
      <c r="FP71" s="108">
        <v>1209688.8999999999</v>
      </c>
      <c r="FQ71" s="108">
        <v>1495497.1</v>
      </c>
      <c r="FR71" s="108">
        <v>4245082.4000000004</v>
      </c>
      <c r="FS71" s="108">
        <v>584161.69999999995</v>
      </c>
      <c r="FT71" s="108">
        <v>745881.5</v>
      </c>
      <c r="FU71" s="108">
        <v>875200</v>
      </c>
      <c r="FV71" s="108">
        <v>2039839.2</v>
      </c>
      <c r="FW71" s="108">
        <v>204811.6</v>
      </c>
      <c r="FX71" s="108">
        <v>369576.9</v>
      </c>
      <c r="FY71" s="108">
        <v>584161.69999999995</v>
      </c>
      <c r="FZ71" s="108">
        <v>822480.3</v>
      </c>
      <c r="GA71" s="108">
        <v>1077302</v>
      </c>
      <c r="GB71" s="108">
        <v>1330043.2</v>
      </c>
      <c r="GC71" s="108">
        <v>1651236.2</v>
      </c>
      <c r="GD71" s="108">
        <v>1917169.7</v>
      </c>
      <c r="GE71" s="108">
        <v>2205243.2000000002</v>
      </c>
      <c r="GF71" s="108">
        <v>2634366.5</v>
      </c>
      <c r="GG71" s="108">
        <v>3212162.7</v>
      </c>
      <c r="GH71" s="108">
        <v>4245082.4000000004</v>
      </c>
      <c r="GJ71" s="85">
        <v>19397.8</v>
      </c>
      <c r="GK71" s="85">
        <v>-384.8</v>
      </c>
      <c r="GL71" s="85">
        <v>862.4</v>
      </c>
      <c r="GN71" s="85">
        <v>19550.400000000001</v>
      </c>
      <c r="GO71" s="85">
        <v>19495.599999999999</v>
      </c>
      <c r="GP71" s="85">
        <v>19397.8</v>
      </c>
      <c r="GQ71" s="85">
        <v>19707.7</v>
      </c>
      <c r="GR71" s="85">
        <v>19316.3</v>
      </c>
      <c r="GS71" s="85">
        <v>19013</v>
      </c>
      <c r="GT71" s="85">
        <v>18532.599999999999</v>
      </c>
      <c r="GU71" s="85">
        <v>19745.5</v>
      </c>
      <c r="GV71" s="85">
        <v>19875.400000000001</v>
      </c>
      <c r="GW71" s="85">
        <v>19790.099999999999</v>
      </c>
      <c r="GX71" s="85">
        <v>19215.3</v>
      </c>
    </row>
    <row r="72" spans="1:206" s="85" customFormat="1" ht="12" x14ac:dyDescent="0.2">
      <c r="A72" s="99">
        <v>11512</v>
      </c>
      <c r="B72" s="28" t="s">
        <v>568</v>
      </c>
      <c r="C72" s="76"/>
      <c r="D72" s="108">
        <v>3563.6</v>
      </c>
      <c r="E72" s="108">
        <v>1502.3</v>
      </c>
      <c r="F72" s="108">
        <v>179</v>
      </c>
      <c r="G72" s="108">
        <v>1058.2</v>
      </c>
      <c r="H72" s="108">
        <v>824.1</v>
      </c>
      <c r="I72" s="108">
        <v>3</v>
      </c>
      <c r="J72" s="108">
        <v>123</v>
      </c>
      <c r="K72" s="108">
        <v>1502.3</v>
      </c>
      <c r="L72" s="108">
        <v>1614.1</v>
      </c>
      <c r="M72" s="108">
        <v>1668.1</v>
      </c>
      <c r="N72" s="108">
        <v>1681.3</v>
      </c>
      <c r="O72" s="108">
        <v>1693</v>
      </c>
      <c r="P72" s="108">
        <v>1953.5</v>
      </c>
      <c r="Q72" s="108">
        <v>2739.5</v>
      </c>
      <c r="R72" s="108">
        <v>2901.6</v>
      </c>
      <c r="S72" s="108">
        <v>2945</v>
      </c>
      <c r="T72" s="108">
        <v>3563.6</v>
      </c>
      <c r="U72" s="108">
        <v>5914.5</v>
      </c>
      <c r="V72" s="108">
        <v>3496.2</v>
      </c>
      <c r="W72" s="108">
        <v>287</v>
      </c>
      <c r="X72" s="108">
        <v>48.2</v>
      </c>
      <c r="Y72" s="108">
        <v>2083.1</v>
      </c>
      <c r="Z72" s="108">
        <v>65</v>
      </c>
      <c r="AA72" s="108">
        <v>847.8</v>
      </c>
      <c r="AB72" s="108">
        <v>3496.2</v>
      </c>
      <c r="AC72" s="108">
        <v>3548.4</v>
      </c>
      <c r="AD72" s="108">
        <v>3729.6</v>
      </c>
      <c r="AE72" s="108">
        <v>3783.2</v>
      </c>
      <c r="AF72" s="108">
        <v>3826.7</v>
      </c>
      <c r="AG72" s="108">
        <v>3831.4</v>
      </c>
      <c r="AH72" s="108">
        <v>3831.4</v>
      </c>
      <c r="AI72" s="108">
        <v>4806.2</v>
      </c>
      <c r="AJ72" s="108">
        <v>4811.3</v>
      </c>
      <c r="AK72" s="108">
        <v>5914.5</v>
      </c>
      <c r="AL72" s="108">
        <v>-1854.8</v>
      </c>
      <c r="AM72" s="108">
        <v>63.8</v>
      </c>
      <c r="AN72" s="108">
        <v>-2001.2</v>
      </c>
      <c r="AO72" s="108">
        <v>393.3</v>
      </c>
      <c r="AP72" s="108">
        <v>-310.7</v>
      </c>
      <c r="AQ72" s="108">
        <v>4.7</v>
      </c>
      <c r="AR72" s="108">
        <v>28.2</v>
      </c>
      <c r="AS72" s="108">
        <v>63.8</v>
      </c>
      <c r="AT72" s="108">
        <v>301</v>
      </c>
      <c r="AU72" s="108">
        <v>-1962.9</v>
      </c>
      <c r="AV72" s="108">
        <v>-1937.4</v>
      </c>
      <c r="AW72" s="108">
        <v>-1575</v>
      </c>
      <c r="AX72" s="108">
        <v>-1559.6</v>
      </c>
      <c r="AY72" s="108">
        <v>-1544.1</v>
      </c>
      <c r="AZ72" s="108">
        <v>-1860.1</v>
      </c>
      <c r="BA72" s="108">
        <v>-1854.8</v>
      </c>
      <c r="BB72" s="108">
        <v>-1854.8</v>
      </c>
      <c r="BC72" s="108">
        <v>308</v>
      </c>
      <c r="BD72" s="108">
        <v>84</v>
      </c>
      <c r="BE72" s="108">
        <v>224</v>
      </c>
      <c r="BF72" s="108">
        <v>0</v>
      </c>
      <c r="BG72" s="108">
        <v>0</v>
      </c>
      <c r="BH72" s="108"/>
      <c r="BI72" s="108"/>
      <c r="BJ72" s="108">
        <v>84</v>
      </c>
      <c r="BK72" s="108">
        <v>84</v>
      </c>
      <c r="BL72" s="108">
        <v>308</v>
      </c>
      <c r="BM72" s="108">
        <v>308</v>
      </c>
      <c r="BN72" s="108">
        <v>308</v>
      </c>
      <c r="BO72" s="108">
        <v>308</v>
      </c>
      <c r="BP72" s="108">
        <v>308</v>
      </c>
      <c r="BQ72" s="108">
        <v>308</v>
      </c>
      <c r="BR72" s="108">
        <v>308</v>
      </c>
      <c r="BS72" s="108">
        <v>308</v>
      </c>
      <c r="BT72" s="108"/>
      <c r="BU72" s="108"/>
      <c r="BV72" s="128"/>
      <c r="BW72" s="128"/>
      <c r="BX72" s="12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8"/>
      <c r="CJ72" s="108"/>
      <c r="CK72" s="108"/>
      <c r="CL72" s="108"/>
      <c r="CM72" s="128"/>
      <c r="CN72" s="128"/>
      <c r="CO72" s="128"/>
      <c r="CP72" s="108"/>
      <c r="CQ72" s="108"/>
      <c r="CR72" s="108"/>
      <c r="CS72" s="108"/>
      <c r="CT72" s="108"/>
      <c r="CU72" s="108"/>
      <c r="CV72" s="108"/>
      <c r="CW72" s="108"/>
      <c r="CX72" s="108"/>
      <c r="CY72" s="108"/>
      <c r="CZ72" s="108"/>
      <c r="DA72" s="108"/>
      <c r="DB72" s="108">
        <v>1926.4</v>
      </c>
      <c r="DC72" s="108"/>
      <c r="DD72" s="108"/>
      <c r="DE72" s="108"/>
      <c r="DF72" s="108">
        <v>0</v>
      </c>
      <c r="DG72" s="108"/>
      <c r="DH72" s="108"/>
      <c r="DI72" s="108"/>
      <c r="DJ72" s="108"/>
      <c r="DK72" s="108"/>
      <c r="DL72" s="108"/>
      <c r="DM72" s="108"/>
      <c r="DN72" s="108">
        <v>1926.4</v>
      </c>
      <c r="DO72" s="108">
        <v>1926.4</v>
      </c>
      <c r="DP72" s="108">
        <v>1926.4</v>
      </c>
      <c r="DQ72" s="108">
        <v>1926.4</v>
      </c>
      <c r="DR72" s="108">
        <v>1926.4</v>
      </c>
      <c r="DS72" s="108">
        <v>6716.7</v>
      </c>
      <c r="DT72" s="108">
        <v>0</v>
      </c>
      <c r="DU72" s="108">
        <v>0</v>
      </c>
      <c r="DV72" s="108">
        <v>2015.1</v>
      </c>
      <c r="DW72" s="108">
        <v>4701.6000000000004</v>
      </c>
      <c r="DX72" s="108"/>
      <c r="DY72" s="108"/>
      <c r="DZ72" s="108"/>
      <c r="EA72" s="108"/>
      <c r="EB72" s="108"/>
      <c r="EC72" s="108"/>
      <c r="ED72" s="108"/>
      <c r="EE72" s="108"/>
      <c r="EF72" s="108">
        <v>2015.1</v>
      </c>
      <c r="EG72" s="108">
        <v>2553.8000000000002</v>
      </c>
      <c r="EH72" s="108">
        <v>4588.3</v>
      </c>
      <c r="EI72" s="108">
        <v>6716.7</v>
      </c>
      <c r="EJ72" s="108">
        <v>18835.8</v>
      </c>
      <c r="EK72" s="108">
        <v>5546.3</v>
      </c>
      <c r="EL72" s="108">
        <v>4263.2</v>
      </c>
      <c r="EM72" s="108">
        <v>4230.8</v>
      </c>
      <c r="EN72" s="108">
        <v>4795.5</v>
      </c>
      <c r="EO72" s="108">
        <v>1993.5</v>
      </c>
      <c r="EP72" s="108">
        <v>4937.1000000000004</v>
      </c>
      <c r="EQ72" s="108">
        <v>5546.3</v>
      </c>
      <c r="ER72" s="108">
        <v>6648.7</v>
      </c>
      <c r="ES72" s="108">
        <v>8261.2999999999993</v>
      </c>
      <c r="ET72" s="108">
        <v>9809.5</v>
      </c>
      <c r="EU72" s="108">
        <v>10636.7</v>
      </c>
      <c r="EV72" s="108">
        <v>11656.8</v>
      </c>
      <c r="EW72" s="108">
        <v>14040.3</v>
      </c>
      <c r="EX72" s="108">
        <v>14239.1</v>
      </c>
      <c r="EY72" s="108">
        <v>15784</v>
      </c>
      <c r="EZ72" s="108">
        <v>18835.8</v>
      </c>
      <c r="FA72" s="108">
        <v>19100.900000000001</v>
      </c>
      <c r="FB72" s="108">
        <v>5582.8</v>
      </c>
      <c r="FC72" s="108">
        <v>5036.5</v>
      </c>
      <c r="FD72" s="108">
        <v>4483.2</v>
      </c>
      <c r="FE72" s="108">
        <v>3998.4</v>
      </c>
      <c r="FF72" s="108">
        <v>4040.9</v>
      </c>
      <c r="FG72" s="108">
        <v>4560.7</v>
      </c>
      <c r="FH72" s="108">
        <v>5582.8</v>
      </c>
      <c r="FI72" s="108">
        <v>7489.6</v>
      </c>
      <c r="FJ72" s="108">
        <v>9623.4</v>
      </c>
      <c r="FK72" s="108">
        <v>10619.3</v>
      </c>
      <c r="FL72" s="108">
        <v>12715.4</v>
      </c>
      <c r="FM72" s="108">
        <v>13910.5</v>
      </c>
      <c r="FN72" s="108">
        <v>15102.5</v>
      </c>
      <c r="FO72" s="108">
        <v>16813.3</v>
      </c>
      <c r="FP72" s="108">
        <v>17634.900000000001</v>
      </c>
      <c r="FQ72" s="108">
        <v>19100.900000000001</v>
      </c>
      <c r="FR72" s="108">
        <v>2964.5</v>
      </c>
      <c r="FS72" s="108">
        <v>1027.2</v>
      </c>
      <c r="FT72" s="108">
        <v>739.1</v>
      </c>
      <c r="FU72" s="108">
        <v>-534.6</v>
      </c>
      <c r="FV72" s="108">
        <v>1732.8</v>
      </c>
      <c r="FW72" s="108">
        <v>101</v>
      </c>
      <c r="FX72" s="108">
        <v>976.6</v>
      </c>
      <c r="FY72" s="108">
        <v>1027.2</v>
      </c>
      <c r="FZ72" s="108">
        <v>1027.2</v>
      </c>
      <c r="GA72" s="108">
        <v>1751.4</v>
      </c>
      <c r="GB72" s="108">
        <v>1766.3</v>
      </c>
      <c r="GC72" s="108">
        <v>1865.1</v>
      </c>
      <c r="GD72" s="108">
        <v>1881.4</v>
      </c>
      <c r="GE72" s="108">
        <v>1231.7</v>
      </c>
      <c r="GF72" s="108">
        <v>1918.4</v>
      </c>
      <c r="GG72" s="108">
        <v>2415.5</v>
      </c>
      <c r="GH72" s="108">
        <v>2964.5</v>
      </c>
      <c r="GJ72" s="85">
        <v>1309.7</v>
      </c>
      <c r="GK72" s="85">
        <v>530.5</v>
      </c>
      <c r="GL72" s="85">
        <v>4489.3999999999996</v>
      </c>
      <c r="GN72" s="85">
        <v>429.5</v>
      </c>
      <c r="GO72" s="85">
        <v>149.30000000000001</v>
      </c>
      <c r="GP72" s="85">
        <v>1309.7</v>
      </c>
      <c r="GQ72" s="85">
        <v>1309.7</v>
      </c>
      <c r="GR72" s="85">
        <v>1567.9</v>
      </c>
      <c r="GS72" s="85">
        <v>1840.2</v>
      </c>
      <c r="GT72" s="85">
        <v>2896</v>
      </c>
      <c r="GU72" s="85">
        <v>4698.1000000000004</v>
      </c>
      <c r="GV72" s="85">
        <v>6329.6</v>
      </c>
      <c r="GW72" s="85">
        <v>7646.8</v>
      </c>
      <c r="GX72" s="85">
        <v>8920.5</v>
      </c>
    </row>
    <row r="73" spans="1:206" s="85" customFormat="1" ht="12" x14ac:dyDescent="0.2">
      <c r="A73" s="99">
        <v>11513</v>
      </c>
      <c r="B73" s="28" t="s">
        <v>569</v>
      </c>
      <c r="C73" s="76"/>
      <c r="D73" s="108">
        <v>13269</v>
      </c>
      <c r="E73" s="108">
        <v>3119.8</v>
      </c>
      <c r="F73" s="108">
        <v>2823.8</v>
      </c>
      <c r="G73" s="108">
        <v>3702.8</v>
      </c>
      <c r="H73" s="108">
        <v>3622.6</v>
      </c>
      <c r="I73" s="108">
        <v>856.9</v>
      </c>
      <c r="J73" s="108">
        <v>1925.5</v>
      </c>
      <c r="K73" s="108">
        <v>3119.8</v>
      </c>
      <c r="L73" s="108">
        <v>3958.7</v>
      </c>
      <c r="M73" s="108">
        <v>5087.7</v>
      </c>
      <c r="N73" s="108">
        <v>5943.6</v>
      </c>
      <c r="O73" s="108">
        <v>6595.8</v>
      </c>
      <c r="P73" s="108">
        <v>8227.4</v>
      </c>
      <c r="Q73" s="108">
        <v>9646.4</v>
      </c>
      <c r="R73" s="108">
        <v>10867.9</v>
      </c>
      <c r="S73" s="108">
        <v>12135.7</v>
      </c>
      <c r="T73" s="108">
        <v>13269</v>
      </c>
      <c r="U73" s="108">
        <v>7354.1</v>
      </c>
      <c r="V73" s="108">
        <v>1872.4</v>
      </c>
      <c r="W73" s="108">
        <v>1112.9000000000001</v>
      </c>
      <c r="X73" s="108">
        <v>789.7</v>
      </c>
      <c r="Y73" s="108">
        <v>3579.1</v>
      </c>
      <c r="Z73" s="108">
        <v>663.1</v>
      </c>
      <c r="AA73" s="108">
        <v>1157.7</v>
      </c>
      <c r="AB73" s="108">
        <v>1872.4</v>
      </c>
      <c r="AC73" s="108">
        <v>2268.1999999999998</v>
      </c>
      <c r="AD73" s="108">
        <v>2697</v>
      </c>
      <c r="AE73" s="108">
        <v>2985.3</v>
      </c>
      <c r="AF73" s="108">
        <v>3255.3</v>
      </c>
      <c r="AG73" s="108">
        <v>3468.3</v>
      </c>
      <c r="AH73" s="108">
        <v>3775</v>
      </c>
      <c r="AI73" s="108">
        <v>4626.3</v>
      </c>
      <c r="AJ73" s="108">
        <v>5544.6</v>
      </c>
      <c r="AK73" s="108">
        <v>7354.1</v>
      </c>
      <c r="AL73" s="108">
        <v>9363.5</v>
      </c>
      <c r="AM73" s="108">
        <v>2634.7</v>
      </c>
      <c r="AN73" s="108">
        <v>1672.7</v>
      </c>
      <c r="AO73" s="108">
        <v>1291.0999999999999</v>
      </c>
      <c r="AP73" s="108">
        <v>3765</v>
      </c>
      <c r="AQ73" s="108">
        <v>4577.1000000000004</v>
      </c>
      <c r="AR73" s="108">
        <v>1905.9</v>
      </c>
      <c r="AS73" s="108">
        <v>2634.7</v>
      </c>
      <c r="AT73" s="108">
        <v>3383.8</v>
      </c>
      <c r="AU73" s="108">
        <v>3899.6</v>
      </c>
      <c r="AV73" s="108">
        <v>4307.3999999999996</v>
      </c>
      <c r="AW73" s="108">
        <v>4659.8</v>
      </c>
      <c r="AX73" s="108">
        <v>4950</v>
      </c>
      <c r="AY73" s="108">
        <v>5598.5</v>
      </c>
      <c r="AZ73" s="108">
        <v>6939.4</v>
      </c>
      <c r="BA73" s="108">
        <v>8112.1</v>
      </c>
      <c r="BB73" s="108">
        <v>9363.5</v>
      </c>
      <c r="BC73" s="108">
        <v>13644.5</v>
      </c>
      <c r="BD73" s="108">
        <v>2049.3000000000002</v>
      </c>
      <c r="BE73" s="108">
        <v>2207.8000000000002</v>
      </c>
      <c r="BF73" s="108">
        <v>3679.1</v>
      </c>
      <c r="BG73" s="108">
        <v>5708.3</v>
      </c>
      <c r="BH73" s="108">
        <v>876.4</v>
      </c>
      <c r="BI73" s="108">
        <v>1455.8</v>
      </c>
      <c r="BJ73" s="108">
        <v>2049.3000000000002</v>
      </c>
      <c r="BK73" s="108">
        <v>2813.9</v>
      </c>
      <c r="BL73" s="108">
        <v>3500.1</v>
      </c>
      <c r="BM73" s="108">
        <v>4257.1000000000004</v>
      </c>
      <c r="BN73" s="108">
        <v>5598.9</v>
      </c>
      <c r="BO73" s="108">
        <v>6562.5</v>
      </c>
      <c r="BP73" s="108">
        <v>7936.2</v>
      </c>
      <c r="BQ73" s="108">
        <v>10103.1</v>
      </c>
      <c r="BR73" s="108">
        <v>12198.9</v>
      </c>
      <c r="BS73" s="108">
        <v>13644.5</v>
      </c>
      <c r="BT73" s="108">
        <v>787764.7</v>
      </c>
      <c r="BU73" s="108">
        <v>152949.1</v>
      </c>
      <c r="BV73" s="128">
        <v>192973.4</v>
      </c>
      <c r="BW73" s="128">
        <v>206726.6</v>
      </c>
      <c r="BX73" s="128">
        <v>235115.6</v>
      </c>
      <c r="BY73" s="108">
        <v>43428.3</v>
      </c>
      <c r="BZ73" s="108">
        <v>94047.2</v>
      </c>
      <c r="CA73" s="108">
        <v>152949.1</v>
      </c>
      <c r="CB73" s="108">
        <v>221253.6</v>
      </c>
      <c r="CC73" s="108">
        <v>283881.2</v>
      </c>
      <c r="CD73" s="108">
        <v>345922.5</v>
      </c>
      <c r="CE73" s="108">
        <v>410559.4</v>
      </c>
      <c r="CF73" s="108">
        <v>478387.4</v>
      </c>
      <c r="CG73" s="108">
        <v>552649.1</v>
      </c>
      <c r="CH73" s="108">
        <v>627238.19999999995</v>
      </c>
      <c r="CI73" s="108">
        <v>707951.3</v>
      </c>
      <c r="CJ73" s="108">
        <v>787764.7</v>
      </c>
      <c r="CK73" s="108">
        <v>844096</v>
      </c>
      <c r="CL73" s="108">
        <v>156695.9</v>
      </c>
      <c r="CM73" s="128">
        <v>193859.9</v>
      </c>
      <c r="CN73" s="128">
        <v>235728.4</v>
      </c>
      <c r="CO73" s="128">
        <v>257811.8</v>
      </c>
      <c r="CP73" s="108">
        <v>48634.5</v>
      </c>
      <c r="CQ73" s="108">
        <v>92857.8</v>
      </c>
      <c r="CR73" s="108">
        <v>156695.9</v>
      </c>
      <c r="CS73" s="108">
        <v>222709.5</v>
      </c>
      <c r="CT73" s="108">
        <v>289465.7</v>
      </c>
      <c r="CU73" s="108">
        <v>350555.8</v>
      </c>
      <c r="CV73" s="108">
        <v>435385.7</v>
      </c>
      <c r="CW73" s="108">
        <v>509716.5</v>
      </c>
      <c r="CX73" s="108">
        <v>586284.19999999995</v>
      </c>
      <c r="CY73" s="108">
        <v>672376.1</v>
      </c>
      <c r="CZ73" s="108">
        <v>753857.2</v>
      </c>
      <c r="DA73" s="108">
        <v>844096</v>
      </c>
      <c r="DB73" s="108">
        <v>632347.6</v>
      </c>
      <c r="DC73" s="108">
        <v>153906.4</v>
      </c>
      <c r="DD73" s="108">
        <v>178564.5</v>
      </c>
      <c r="DE73" s="108">
        <v>167863.3</v>
      </c>
      <c r="DF73" s="108">
        <v>132013.4</v>
      </c>
      <c r="DG73" s="108">
        <v>43965.7</v>
      </c>
      <c r="DH73" s="108">
        <v>92991</v>
      </c>
      <c r="DI73" s="108">
        <v>153906.4</v>
      </c>
      <c r="DJ73" s="108">
        <v>220136.8</v>
      </c>
      <c r="DK73" s="108">
        <v>276727.5</v>
      </c>
      <c r="DL73" s="108">
        <v>332470.90000000002</v>
      </c>
      <c r="DM73" s="108">
        <v>394145.2</v>
      </c>
      <c r="DN73" s="108">
        <v>462497</v>
      </c>
      <c r="DO73" s="108">
        <v>500334.2</v>
      </c>
      <c r="DP73" s="108">
        <v>541204</v>
      </c>
      <c r="DQ73" s="108">
        <v>582696.1</v>
      </c>
      <c r="DR73" s="108">
        <v>632347.6</v>
      </c>
      <c r="DS73" s="108">
        <v>468344.6</v>
      </c>
      <c r="DT73" s="108">
        <v>97086.3</v>
      </c>
      <c r="DU73" s="108">
        <v>116584.7</v>
      </c>
      <c r="DV73" s="108">
        <v>123492.5</v>
      </c>
      <c r="DW73" s="108">
        <v>131181.1</v>
      </c>
      <c r="DX73" s="108">
        <v>30705.1</v>
      </c>
      <c r="DY73" s="108">
        <v>61057.2</v>
      </c>
      <c r="DZ73" s="108">
        <v>97086.3</v>
      </c>
      <c r="EA73" s="108">
        <v>136477.29999999999</v>
      </c>
      <c r="EB73" s="108">
        <v>172090.4</v>
      </c>
      <c r="EC73" s="108">
        <v>213671</v>
      </c>
      <c r="ED73" s="108">
        <v>254182.9</v>
      </c>
      <c r="EE73" s="108">
        <v>294807.3</v>
      </c>
      <c r="EF73" s="108">
        <v>337163.5</v>
      </c>
      <c r="EG73" s="108">
        <v>379341</v>
      </c>
      <c r="EH73" s="108">
        <v>425824.7</v>
      </c>
      <c r="EI73" s="108">
        <v>468344.6</v>
      </c>
      <c r="EJ73" s="108">
        <v>545272.6</v>
      </c>
      <c r="EK73" s="108">
        <v>107524.9</v>
      </c>
      <c r="EL73" s="108">
        <v>138538.20000000001</v>
      </c>
      <c r="EM73" s="108">
        <v>147331.4</v>
      </c>
      <c r="EN73" s="108">
        <v>151878.1</v>
      </c>
      <c r="EO73" s="108">
        <v>33324.300000000003</v>
      </c>
      <c r="EP73" s="108">
        <v>64817</v>
      </c>
      <c r="EQ73" s="108">
        <v>107524.9</v>
      </c>
      <c r="ER73" s="108">
        <v>152288.1</v>
      </c>
      <c r="ES73" s="108">
        <v>194798.9</v>
      </c>
      <c r="ET73" s="108">
        <v>246063.1</v>
      </c>
      <c r="EU73" s="108">
        <v>294217.2</v>
      </c>
      <c r="EV73" s="108">
        <v>338951.1</v>
      </c>
      <c r="EW73" s="108">
        <v>393394.5</v>
      </c>
      <c r="EX73" s="108">
        <v>449626.2</v>
      </c>
      <c r="EY73" s="108">
        <v>494699.4</v>
      </c>
      <c r="EZ73" s="108">
        <v>545272.6</v>
      </c>
      <c r="FA73" s="108">
        <v>634856.19999999995</v>
      </c>
      <c r="FB73" s="108">
        <v>151775.1</v>
      </c>
      <c r="FC73" s="108">
        <v>168392.6</v>
      </c>
      <c r="FD73" s="108">
        <v>149333.9</v>
      </c>
      <c r="FE73" s="108">
        <v>165354.6</v>
      </c>
      <c r="FF73" s="108">
        <v>49953.3</v>
      </c>
      <c r="FG73" s="108">
        <v>99533.6</v>
      </c>
      <c r="FH73" s="108">
        <v>151775.1</v>
      </c>
      <c r="FI73" s="108">
        <v>209277.6</v>
      </c>
      <c r="FJ73" s="108">
        <v>267148.3</v>
      </c>
      <c r="FK73" s="108">
        <v>320167.7</v>
      </c>
      <c r="FL73" s="108">
        <v>372164.8</v>
      </c>
      <c r="FM73" s="108">
        <v>417427.8</v>
      </c>
      <c r="FN73" s="108">
        <v>469501.6</v>
      </c>
      <c r="FO73" s="108">
        <v>521058.2</v>
      </c>
      <c r="FP73" s="108">
        <v>572430.4</v>
      </c>
      <c r="FQ73" s="108">
        <v>634856.19999999995</v>
      </c>
      <c r="FR73" s="108">
        <v>612769.9</v>
      </c>
      <c r="FS73" s="108">
        <v>142716.79999999999</v>
      </c>
      <c r="FT73" s="108">
        <v>138978.1</v>
      </c>
      <c r="FU73" s="108">
        <v>156596.29999999999</v>
      </c>
      <c r="FV73" s="108">
        <v>174478.7</v>
      </c>
      <c r="FW73" s="108">
        <v>49485.4</v>
      </c>
      <c r="FX73" s="108">
        <v>86244.800000000003</v>
      </c>
      <c r="FY73" s="108">
        <v>142716.79999999999</v>
      </c>
      <c r="FZ73" s="108">
        <v>194889.9</v>
      </c>
      <c r="GA73" s="108">
        <v>241522</v>
      </c>
      <c r="GB73" s="108">
        <v>281694.90000000002</v>
      </c>
      <c r="GC73" s="108">
        <v>334054.5</v>
      </c>
      <c r="GD73" s="108">
        <v>383849.8</v>
      </c>
      <c r="GE73" s="108">
        <v>438291.20000000001</v>
      </c>
      <c r="GF73" s="108">
        <v>492905.6</v>
      </c>
      <c r="GG73" s="108">
        <v>558462.4</v>
      </c>
      <c r="GH73" s="108">
        <v>612769.9</v>
      </c>
      <c r="GJ73" s="85">
        <v>97060</v>
      </c>
      <c r="GK73" s="85">
        <v>82162.3</v>
      </c>
      <c r="GL73" s="85">
        <v>124267</v>
      </c>
      <c r="GN73" s="85">
        <v>43303.9</v>
      </c>
      <c r="GO73" s="85">
        <v>70688.5</v>
      </c>
      <c r="GP73" s="85">
        <v>97060</v>
      </c>
      <c r="GQ73" s="85">
        <v>122111.5</v>
      </c>
      <c r="GR73" s="85">
        <v>146894.6</v>
      </c>
      <c r="GS73" s="85">
        <v>179222.3</v>
      </c>
      <c r="GT73" s="85">
        <v>219723.4</v>
      </c>
      <c r="GU73" s="85">
        <v>257555</v>
      </c>
      <c r="GV73" s="85">
        <v>303489.3</v>
      </c>
      <c r="GW73" s="85">
        <v>349406.7</v>
      </c>
      <c r="GX73" s="85">
        <v>391511.9</v>
      </c>
    </row>
    <row r="74" spans="1:206" s="85" customFormat="1" ht="12" x14ac:dyDescent="0.2">
      <c r="A74" s="99">
        <v>11514</v>
      </c>
      <c r="B74" s="28" t="s">
        <v>570</v>
      </c>
      <c r="C74" s="76"/>
      <c r="D74" s="108">
        <v>17952.3</v>
      </c>
      <c r="E74" s="108"/>
      <c r="F74" s="108"/>
      <c r="G74" s="108"/>
      <c r="H74" s="108">
        <v>17951.900000000001</v>
      </c>
      <c r="I74" s="108"/>
      <c r="J74" s="108"/>
      <c r="K74" s="108"/>
      <c r="L74" s="108"/>
      <c r="M74" s="108"/>
      <c r="N74" s="108"/>
      <c r="O74" s="108"/>
      <c r="P74" s="108">
        <v>0.4</v>
      </c>
      <c r="Q74" s="108">
        <v>0.4</v>
      </c>
      <c r="R74" s="108">
        <v>7.4</v>
      </c>
      <c r="S74" s="108">
        <v>14164.5</v>
      </c>
      <c r="T74" s="108">
        <v>17952.3</v>
      </c>
      <c r="U74" s="108">
        <v>18831.099999999999</v>
      </c>
      <c r="V74" s="108">
        <v>4768.1000000000004</v>
      </c>
      <c r="W74" s="108">
        <v>10143.4</v>
      </c>
      <c r="X74" s="108">
        <v>3001.3</v>
      </c>
      <c r="Y74" s="108">
        <v>918.3</v>
      </c>
      <c r="Z74" s="108">
        <v>2807.1</v>
      </c>
      <c r="AA74" s="108">
        <v>4355.3</v>
      </c>
      <c r="AB74" s="108">
        <v>4768.1000000000004</v>
      </c>
      <c r="AC74" s="108">
        <v>6098</v>
      </c>
      <c r="AD74" s="108">
        <v>10747.7</v>
      </c>
      <c r="AE74" s="108">
        <v>14911.5</v>
      </c>
      <c r="AF74" s="108">
        <v>15194.9</v>
      </c>
      <c r="AG74" s="108">
        <v>15943.1</v>
      </c>
      <c r="AH74" s="108">
        <v>17912.8</v>
      </c>
      <c r="AI74" s="108">
        <v>18415.3</v>
      </c>
      <c r="AJ74" s="108">
        <v>19279.099999999999</v>
      </c>
      <c r="AK74" s="108">
        <v>18831.099999999999</v>
      </c>
      <c r="AL74" s="108">
        <v>-316</v>
      </c>
      <c r="AM74" s="108">
        <v>0</v>
      </c>
      <c r="AN74" s="108">
        <v>143.4</v>
      </c>
      <c r="AO74" s="108">
        <v>-396</v>
      </c>
      <c r="AP74" s="108">
        <v>-63.4</v>
      </c>
      <c r="AQ74" s="108">
        <v>23.6</v>
      </c>
      <c r="AR74" s="108"/>
      <c r="AS74" s="108"/>
      <c r="AT74" s="108">
        <v>143.4</v>
      </c>
      <c r="AU74" s="108">
        <v>143.4</v>
      </c>
      <c r="AV74" s="108">
        <v>143.4</v>
      </c>
      <c r="AW74" s="108">
        <v>143.4</v>
      </c>
      <c r="AX74" s="108">
        <v>-220.6</v>
      </c>
      <c r="AY74" s="108">
        <v>-252.6</v>
      </c>
      <c r="AZ74" s="108">
        <v>-252.6</v>
      </c>
      <c r="BA74" s="108">
        <v>-316</v>
      </c>
      <c r="BB74" s="108">
        <v>-316</v>
      </c>
      <c r="BC74" s="108">
        <v>2470.1</v>
      </c>
      <c r="BD74" s="108">
        <v>-229.9</v>
      </c>
      <c r="BE74" s="108">
        <v>850</v>
      </c>
      <c r="BF74" s="108">
        <v>1850</v>
      </c>
      <c r="BG74" s="108">
        <v>0</v>
      </c>
      <c r="BH74" s="108"/>
      <c r="BI74" s="108">
        <v>-229.9</v>
      </c>
      <c r="BJ74" s="108">
        <v>-229.9</v>
      </c>
      <c r="BK74" s="108">
        <v>-229.9</v>
      </c>
      <c r="BL74" s="108">
        <v>-229.9</v>
      </c>
      <c r="BM74" s="108">
        <v>620.1</v>
      </c>
      <c r="BN74" s="108">
        <v>2470.1</v>
      </c>
      <c r="BO74" s="108">
        <v>2470.1</v>
      </c>
      <c r="BP74" s="108">
        <v>2470.1</v>
      </c>
      <c r="BQ74" s="108">
        <v>2470.1</v>
      </c>
      <c r="BR74" s="108">
        <v>2470.1</v>
      </c>
      <c r="BS74" s="108">
        <v>2470.1</v>
      </c>
      <c r="BT74" s="108">
        <v>58146.400000000001</v>
      </c>
      <c r="BU74" s="108">
        <v>12574.4</v>
      </c>
      <c r="BV74" s="128">
        <v>14812.5</v>
      </c>
      <c r="BW74" s="128">
        <v>16306.2</v>
      </c>
      <c r="BX74" s="128">
        <v>14453.3</v>
      </c>
      <c r="BY74" s="108">
        <v>5492.4</v>
      </c>
      <c r="BZ74" s="108">
        <v>9786.2000000000007</v>
      </c>
      <c r="CA74" s="108">
        <v>12574.4</v>
      </c>
      <c r="CB74" s="108">
        <v>18352.900000000001</v>
      </c>
      <c r="CC74" s="108">
        <v>23752.3</v>
      </c>
      <c r="CD74" s="108">
        <v>27386.9</v>
      </c>
      <c r="CE74" s="108">
        <v>32621</v>
      </c>
      <c r="CF74" s="108">
        <v>37413</v>
      </c>
      <c r="CG74" s="108">
        <v>43693.1</v>
      </c>
      <c r="CH74" s="108">
        <v>47752.5</v>
      </c>
      <c r="CI74" s="108">
        <v>51447</v>
      </c>
      <c r="CJ74" s="108">
        <v>58146.400000000001</v>
      </c>
      <c r="CK74" s="108">
        <v>59599.8</v>
      </c>
      <c r="CL74" s="108">
        <v>9857.6</v>
      </c>
      <c r="CM74" s="128">
        <v>16179.2</v>
      </c>
      <c r="CN74" s="128">
        <v>16604.3</v>
      </c>
      <c r="CO74" s="128">
        <v>16958.7</v>
      </c>
      <c r="CP74" s="108">
        <v>3649.8</v>
      </c>
      <c r="CQ74" s="108">
        <v>8189.3</v>
      </c>
      <c r="CR74" s="108">
        <v>9857.6</v>
      </c>
      <c r="CS74" s="108">
        <v>16256.7</v>
      </c>
      <c r="CT74" s="108">
        <v>20344.7</v>
      </c>
      <c r="CU74" s="108">
        <v>26036.799999999999</v>
      </c>
      <c r="CV74" s="108">
        <v>30772.6</v>
      </c>
      <c r="CW74" s="108">
        <v>36398</v>
      </c>
      <c r="CX74" s="108">
        <v>42641.1</v>
      </c>
      <c r="CY74" s="108">
        <v>48223.4</v>
      </c>
      <c r="CZ74" s="108">
        <v>51928.2</v>
      </c>
      <c r="DA74" s="108">
        <v>59599.8</v>
      </c>
      <c r="DB74" s="108"/>
      <c r="DC74" s="108">
        <v>9401.2999999999993</v>
      </c>
      <c r="DD74" s="108">
        <v>14128.3</v>
      </c>
      <c r="DE74" s="108">
        <v>-23520.5</v>
      </c>
      <c r="DF74" s="108">
        <v>-9.1</v>
      </c>
      <c r="DG74" s="108">
        <v>2402.6</v>
      </c>
      <c r="DH74" s="108">
        <v>5801.5</v>
      </c>
      <c r="DI74" s="108">
        <v>9401.2999999999993</v>
      </c>
      <c r="DJ74" s="108">
        <v>14339.3</v>
      </c>
      <c r="DK74" s="108">
        <v>18221.099999999999</v>
      </c>
      <c r="DL74" s="108">
        <v>23529.599999999999</v>
      </c>
      <c r="DM74" s="108">
        <v>27696.6</v>
      </c>
      <c r="DN74" s="108">
        <v>9.1</v>
      </c>
      <c r="DO74" s="108">
        <v>9.1</v>
      </c>
      <c r="DP74" s="108"/>
      <c r="DQ74" s="108"/>
      <c r="DR74" s="108"/>
      <c r="DS74" s="108">
        <v>0</v>
      </c>
      <c r="DT74" s="108">
        <v>0</v>
      </c>
      <c r="DU74" s="108">
        <v>0</v>
      </c>
      <c r="DV74" s="108">
        <v>0</v>
      </c>
      <c r="DW74" s="108">
        <v>0</v>
      </c>
      <c r="DX74" s="108"/>
      <c r="DY74" s="108"/>
      <c r="DZ74" s="108"/>
      <c r="EA74" s="108"/>
      <c r="EB74" s="108"/>
      <c r="EC74" s="108"/>
      <c r="ED74" s="108"/>
      <c r="EE74" s="108"/>
      <c r="EF74" s="108"/>
      <c r="EG74" s="108"/>
      <c r="EH74" s="108"/>
      <c r="EI74" s="108">
        <v>0</v>
      </c>
      <c r="EJ74" s="108"/>
      <c r="EK74" s="108">
        <v>16</v>
      </c>
      <c r="EL74" s="108">
        <v>-16</v>
      </c>
      <c r="EM74" s="108">
        <v>0</v>
      </c>
      <c r="EN74" s="108">
        <v>0</v>
      </c>
      <c r="EO74" s="108"/>
      <c r="EP74" s="108"/>
      <c r="EQ74" s="108">
        <v>16</v>
      </c>
      <c r="ER74" s="108"/>
      <c r="ES74" s="108"/>
      <c r="ET74" s="108"/>
      <c r="EU74" s="108"/>
      <c r="EV74" s="108"/>
      <c r="EW74" s="108"/>
      <c r="EX74" s="108"/>
      <c r="EY74" s="108"/>
      <c r="EZ74" s="108"/>
      <c r="FA74" s="108">
        <v>27.7</v>
      </c>
      <c r="FB74" s="108">
        <v>3.8</v>
      </c>
      <c r="FC74" s="108">
        <v>23.9</v>
      </c>
      <c r="FD74" s="108">
        <v>0</v>
      </c>
      <c r="FE74" s="108">
        <v>0</v>
      </c>
      <c r="FF74" s="108">
        <v>2.9</v>
      </c>
      <c r="FG74" s="108">
        <v>3.8</v>
      </c>
      <c r="FH74" s="108">
        <v>3.8</v>
      </c>
      <c r="FI74" s="108">
        <v>27.7</v>
      </c>
      <c r="FJ74" s="108">
        <v>27.7</v>
      </c>
      <c r="FK74" s="108">
        <v>27.7</v>
      </c>
      <c r="FL74" s="108">
        <v>27.7</v>
      </c>
      <c r="FM74" s="108">
        <v>27.7</v>
      </c>
      <c r="FN74" s="108">
        <v>27.7</v>
      </c>
      <c r="FO74" s="108">
        <v>27.7</v>
      </c>
      <c r="FP74" s="108">
        <v>27.7</v>
      </c>
      <c r="FQ74" s="108">
        <v>27.7</v>
      </c>
      <c r="FR74" s="108"/>
      <c r="FS74" s="108"/>
      <c r="FT74" s="108"/>
      <c r="FU74" s="108">
        <v>0</v>
      </c>
      <c r="FV74" s="108">
        <v>0</v>
      </c>
      <c r="FW74" s="108"/>
      <c r="FX74" s="108"/>
      <c r="FY74" s="108"/>
      <c r="FZ74" s="108"/>
      <c r="GA74" s="108"/>
      <c r="GB74" s="108"/>
      <c r="GC74" s="108"/>
      <c r="GD74" s="108"/>
      <c r="GE74" s="108"/>
      <c r="GF74" s="108"/>
      <c r="GG74" s="108"/>
      <c r="GH74" s="108"/>
      <c r="GJ74" s="85">
        <v>8.9</v>
      </c>
      <c r="GK74" s="85">
        <v>0</v>
      </c>
      <c r="GL74" s="85">
        <v>0</v>
      </c>
      <c r="GP74" s="85">
        <v>8.9</v>
      </c>
      <c r="GQ74" s="85">
        <v>8.9</v>
      </c>
      <c r="GR74" s="85">
        <v>8.9</v>
      </c>
      <c r="GS74" s="85">
        <v>8.9</v>
      </c>
      <c r="GT74" s="85">
        <v>8.9</v>
      </c>
      <c r="GU74" s="85">
        <v>8.9</v>
      </c>
      <c r="GV74" s="85">
        <v>8.9</v>
      </c>
      <c r="GW74" s="85">
        <v>8.9</v>
      </c>
      <c r="GX74" s="85">
        <v>8.9</v>
      </c>
    </row>
    <row r="75" spans="1:206" s="85" customFormat="1" ht="24" x14ac:dyDescent="0.2">
      <c r="A75" s="99">
        <v>11516</v>
      </c>
      <c r="B75" s="28" t="s">
        <v>711</v>
      </c>
      <c r="C75" s="76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  <c r="BH75" s="108"/>
      <c r="BI75" s="108"/>
      <c r="BJ75" s="108"/>
      <c r="BK75" s="108"/>
      <c r="BL75" s="108"/>
      <c r="BM75" s="108"/>
      <c r="BN75" s="108"/>
      <c r="BO75" s="108"/>
      <c r="BP75" s="108"/>
      <c r="BQ75" s="108"/>
      <c r="BR75" s="108"/>
      <c r="BS75" s="108"/>
      <c r="BT75" s="108"/>
      <c r="BU75" s="108"/>
      <c r="BV75" s="128"/>
      <c r="BW75" s="128"/>
      <c r="BX75" s="128"/>
      <c r="BY75" s="108"/>
      <c r="BZ75" s="108"/>
      <c r="CA75" s="108"/>
      <c r="CB75" s="108"/>
      <c r="CC75" s="108"/>
      <c r="CD75" s="108"/>
      <c r="CE75" s="108"/>
      <c r="CF75" s="108"/>
      <c r="CG75" s="108"/>
      <c r="CH75" s="108"/>
      <c r="CI75" s="108"/>
      <c r="CJ75" s="108"/>
      <c r="CK75" s="108"/>
      <c r="CL75" s="108"/>
      <c r="CM75" s="128"/>
      <c r="CN75" s="128"/>
      <c r="CO75" s="128"/>
      <c r="CP75" s="108"/>
      <c r="CQ75" s="108"/>
      <c r="CR75" s="108"/>
      <c r="CS75" s="108"/>
      <c r="CT75" s="108"/>
      <c r="CU75" s="108"/>
      <c r="CV75" s="108"/>
      <c r="CW75" s="108"/>
      <c r="CX75" s="108"/>
      <c r="CY75" s="108"/>
      <c r="CZ75" s="108"/>
      <c r="DA75" s="108"/>
      <c r="DB75" s="108"/>
      <c r="DC75" s="108"/>
      <c r="DD75" s="108"/>
      <c r="DE75" s="108"/>
      <c r="DF75" s="108"/>
      <c r="DG75" s="108"/>
      <c r="DH75" s="108"/>
      <c r="DI75" s="108"/>
      <c r="DJ75" s="108"/>
      <c r="DK75" s="108"/>
      <c r="DL75" s="108"/>
      <c r="DM75" s="108"/>
      <c r="DN75" s="108"/>
      <c r="DO75" s="108"/>
      <c r="DP75" s="108"/>
      <c r="DQ75" s="108"/>
      <c r="DR75" s="108"/>
      <c r="DS75" s="108"/>
      <c r="DT75" s="108"/>
      <c r="DU75" s="108"/>
      <c r="DV75" s="108"/>
      <c r="DW75" s="108"/>
      <c r="DX75" s="108"/>
      <c r="DY75" s="108"/>
      <c r="DZ75" s="108"/>
      <c r="EA75" s="108"/>
      <c r="EB75" s="108"/>
      <c r="EC75" s="108"/>
      <c r="ED75" s="108"/>
      <c r="EE75" s="108"/>
      <c r="EF75" s="108"/>
      <c r="EG75" s="108"/>
      <c r="EH75" s="108"/>
      <c r="EI75" s="108"/>
      <c r="EJ75" s="108">
        <v>235413.1</v>
      </c>
      <c r="EK75" s="108">
        <v>46795.1</v>
      </c>
      <c r="EL75" s="108">
        <v>58769.2</v>
      </c>
      <c r="EM75" s="108">
        <v>66293.5</v>
      </c>
      <c r="EN75" s="108">
        <v>63555.3</v>
      </c>
      <c r="EO75" s="108">
        <v>14630.5</v>
      </c>
      <c r="EP75" s="108">
        <v>28537.9</v>
      </c>
      <c r="EQ75" s="108">
        <v>46795.1</v>
      </c>
      <c r="ER75" s="108">
        <v>69674.399999999994</v>
      </c>
      <c r="ES75" s="108">
        <v>88793.2</v>
      </c>
      <c r="ET75" s="108">
        <v>105564.3</v>
      </c>
      <c r="EU75" s="108">
        <v>126173.3</v>
      </c>
      <c r="EV75" s="108">
        <v>146847.70000000001</v>
      </c>
      <c r="EW75" s="108">
        <v>171857.8</v>
      </c>
      <c r="EX75" s="108">
        <v>196727</v>
      </c>
      <c r="EY75" s="108">
        <v>214729</v>
      </c>
      <c r="EZ75" s="108">
        <v>235413.1</v>
      </c>
      <c r="FA75" s="108">
        <v>294283.5</v>
      </c>
      <c r="FB75" s="108">
        <v>85484.3</v>
      </c>
      <c r="FC75" s="108">
        <v>89795.199999999997</v>
      </c>
      <c r="FD75" s="108">
        <v>69094.7</v>
      </c>
      <c r="FE75" s="108">
        <v>49909.3</v>
      </c>
      <c r="FF75" s="108">
        <v>27373.8</v>
      </c>
      <c r="FG75" s="108">
        <v>58187</v>
      </c>
      <c r="FH75" s="108">
        <v>85484.3</v>
      </c>
      <c r="FI75" s="108">
        <v>120452.5</v>
      </c>
      <c r="FJ75" s="108">
        <v>153128.5</v>
      </c>
      <c r="FK75" s="108">
        <v>175279.5</v>
      </c>
      <c r="FL75" s="108">
        <v>204160.7</v>
      </c>
      <c r="FM75" s="108">
        <v>224600.9</v>
      </c>
      <c r="FN75" s="108">
        <v>244374.2</v>
      </c>
      <c r="FO75" s="108">
        <v>261513</v>
      </c>
      <c r="FP75" s="108">
        <v>275279.5</v>
      </c>
      <c r="FQ75" s="108">
        <v>294283.5</v>
      </c>
      <c r="FR75" s="108">
        <v>213896.7</v>
      </c>
      <c r="FS75" s="108">
        <v>58981.5</v>
      </c>
      <c r="FT75" s="108">
        <v>46593.8</v>
      </c>
      <c r="FU75" s="108">
        <v>55691.4</v>
      </c>
      <c r="FV75" s="108">
        <v>52630</v>
      </c>
      <c r="FW75" s="108">
        <v>20523.099999999999</v>
      </c>
      <c r="FX75" s="108">
        <v>32547.3</v>
      </c>
      <c r="FY75" s="108">
        <v>58981.5</v>
      </c>
      <c r="FZ75" s="108">
        <v>81871.5</v>
      </c>
      <c r="GA75" s="108">
        <v>95763.199999999997</v>
      </c>
      <c r="GB75" s="108">
        <v>105575.3</v>
      </c>
      <c r="GC75" s="108">
        <v>123040.6</v>
      </c>
      <c r="GD75" s="108">
        <v>140624.6</v>
      </c>
      <c r="GE75" s="108">
        <v>161266.70000000001</v>
      </c>
      <c r="GF75" s="108">
        <v>178262.5</v>
      </c>
      <c r="GG75" s="108">
        <v>192924.9</v>
      </c>
      <c r="GH75" s="108">
        <v>213896.7</v>
      </c>
      <c r="GJ75" s="85">
        <v>24556.2</v>
      </c>
      <c r="GK75" s="85">
        <v>15266.8</v>
      </c>
      <c r="GL75" s="85">
        <v>34661.199999999997</v>
      </c>
      <c r="GN75" s="85">
        <v>14420.8</v>
      </c>
      <c r="GO75" s="85">
        <v>19890.400000000001</v>
      </c>
      <c r="GP75" s="85">
        <v>24556.2</v>
      </c>
      <c r="GQ75" s="85">
        <v>28707.1</v>
      </c>
      <c r="GR75" s="85">
        <v>32630.799999999999</v>
      </c>
      <c r="GS75" s="85">
        <v>39823</v>
      </c>
      <c r="GT75" s="85">
        <v>50807</v>
      </c>
      <c r="GU75" s="85">
        <v>61621.3</v>
      </c>
      <c r="GV75" s="85">
        <v>74484.2</v>
      </c>
      <c r="GW75" s="85">
        <v>88314.8</v>
      </c>
      <c r="GX75" s="85">
        <v>99526.8</v>
      </c>
    </row>
    <row r="76" spans="1:206" s="85" customFormat="1" ht="74.099999999999994" customHeight="1" x14ac:dyDescent="0.2">
      <c r="A76" s="99">
        <v>11517</v>
      </c>
      <c r="B76" s="28" t="s">
        <v>760</v>
      </c>
      <c r="C76" s="76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108"/>
      <c r="AC76" s="108"/>
      <c r="AD76" s="108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08"/>
      <c r="BT76" s="108"/>
      <c r="BU76" s="108"/>
      <c r="BV76" s="128"/>
      <c r="BW76" s="128"/>
      <c r="BX76" s="128"/>
      <c r="BY76" s="108"/>
      <c r="BZ76" s="108"/>
      <c r="CA76" s="108"/>
      <c r="CB76" s="108"/>
      <c r="CC76" s="108"/>
      <c r="CD76" s="108"/>
      <c r="CE76" s="108"/>
      <c r="CF76" s="108"/>
      <c r="CG76" s="108"/>
      <c r="CH76" s="108"/>
      <c r="CI76" s="108"/>
      <c r="CJ76" s="108"/>
      <c r="CK76" s="108"/>
      <c r="CL76" s="108"/>
      <c r="CM76" s="128"/>
      <c r="CN76" s="128"/>
      <c r="CO76" s="128"/>
      <c r="CP76" s="108"/>
      <c r="CQ76" s="108"/>
      <c r="CR76" s="108"/>
      <c r="CS76" s="108"/>
      <c r="CT76" s="108"/>
      <c r="CU76" s="108"/>
      <c r="CV76" s="108"/>
      <c r="CW76" s="108"/>
      <c r="CX76" s="108"/>
      <c r="CY76" s="108"/>
      <c r="CZ76" s="108"/>
      <c r="DA76" s="108"/>
      <c r="DB76" s="108"/>
      <c r="DC76" s="108"/>
      <c r="DD76" s="108"/>
      <c r="DE76" s="108"/>
      <c r="DF76" s="108"/>
      <c r="DG76" s="108"/>
      <c r="DH76" s="108"/>
      <c r="DI76" s="108"/>
      <c r="DJ76" s="108"/>
      <c r="DK76" s="108"/>
      <c r="DL76" s="108"/>
      <c r="DM76" s="108"/>
      <c r="DN76" s="108"/>
      <c r="DO76" s="108"/>
      <c r="DP76" s="108"/>
      <c r="DQ76" s="108"/>
      <c r="DR76" s="108"/>
      <c r="DS76" s="108"/>
      <c r="DT76" s="108"/>
      <c r="DU76" s="108"/>
      <c r="DV76" s="108"/>
      <c r="DW76" s="108"/>
      <c r="DX76" s="108"/>
      <c r="DY76" s="108"/>
      <c r="DZ76" s="108"/>
      <c r="EA76" s="108"/>
      <c r="EB76" s="108"/>
      <c r="EC76" s="108"/>
      <c r="ED76" s="108"/>
      <c r="EE76" s="108"/>
      <c r="EF76" s="108"/>
      <c r="EG76" s="108"/>
      <c r="EH76" s="108"/>
      <c r="EI76" s="108"/>
      <c r="EJ76" s="108">
        <v>2730.7</v>
      </c>
      <c r="EK76" s="108">
        <v>105.9</v>
      </c>
      <c r="EL76" s="108">
        <v>1176.5999999999999</v>
      </c>
      <c r="EM76" s="108">
        <v>710.9</v>
      </c>
      <c r="EN76" s="108">
        <v>737.3</v>
      </c>
      <c r="EO76" s="108">
        <v>40.700000000000003</v>
      </c>
      <c r="EP76" s="108">
        <v>92.6</v>
      </c>
      <c r="EQ76" s="108">
        <v>105.9</v>
      </c>
      <c r="ER76" s="108">
        <v>227.8</v>
      </c>
      <c r="ES76" s="108">
        <v>1119.0999999999999</v>
      </c>
      <c r="ET76" s="108">
        <v>1282.5</v>
      </c>
      <c r="EU76" s="108">
        <v>1632.1</v>
      </c>
      <c r="EV76" s="108">
        <v>1830.5</v>
      </c>
      <c r="EW76" s="108">
        <v>1993.4</v>
      </c>
      <c r="EX76" s="108">
        <v>2190.1</v>
      </c>
      <c r="EY76" s="108">
        <v>2498.6</v>
      </c>
      <c r="EZ76" s="108">
        <v>2730.7</v>
      </c>
      <c r="FA76" s="108">
        <v>3398.6</v>
      </c>
      <c r="FB76" s="108">
        <v>337</v>
      </c>
      <c r="FC76" s="108">
        <v>903.8</v>
      </c>
      <c r="FD76" s="108">
        <v>1404.1</v>
      </c>
      <c r="FE76" s="108">
        <v>753.7</v>
      </c>
      <c r="FF76" s="108">
        <v>97.1</v>
      </c>
      <c r="FG76" s="108">
        <v>228.9</v>
      </c>
      <c r="FH76" s="108">
        <v>337</v>
      </c>
      <c r="FI76" s="108">
        <v>647.6</v>
      </c>
      <c r="FJ76" s="108">
        <v>1011.2</v>
      </c>
      <c r="FK76" s="108">
        <v>1240.8</v>
      </c>
      <c r="FL76" s="108">
        <v>1725.7</v>
      </c>
      <c r="FM76" s="108">
        <v>2176.1</v>
      </c>
      <c r="FN76" s="108">
        <v>2644.9</v>
      </c>
      <c r="FO76" s="108">
        <v>3033.4</v>
      </c>
      <c r="FP76" s="108">
        <v>3191</v>
      </c>
      <c r="FQ76" s="108">
        <v>3398.6</v>
      </c>
      <c r="FR76" s="108">
        <v>4576.8</v>
      </c>
      <c r="FS76" s="108">
        <v>1078.8</v>
      </c>
      <c r="FT76" s="108">
        <v>816.7</v>
      </c>
      <c r="FU76" s="108">
        <v>1755.6</v>
      </c>
      <c r="FV76" s="108">
        <v>925.7</v>
      </c>
      <c r="FW76" s="108">
        <v>456.9</v>
      </c>
      <c r="FX76" s="108">
        <v>955</v>
      </c>
      <c r="FY76" s="108">
        <v>1078.8</v>
      </c>
      <c r="FZ76" s="108">
        <v>1256.7</v>
      </c>
      <c r="GA76" s="108">
        <v>1623.7</v>
      </c>
      <c r="GB76" s="108">
        <v>1895.5</v>
      </c>
      <c r="GC76" s="108">
        <v>2170.6</v>
      </c>
      <c r="GD76" s="108">
        <v>2836.1</v>
      </c>
      <c r="GE76" s="108">
        <v>3651.1</v>
      </c>
      <c r="GF76" s="108">
        <v>4015.1</v>
      </c>
      <c r="GG76" s="108">
        <v>4352.8999999999996</v>
      </c>
      <c r="GH76" s="108">
        <v>4576.8</v>
      </c>
      <c r="GJ76" s="85">
        <v>232.4</v>
      </c>
      <c r="GK76" s="85">
        <v>483.2</v>
      </c>
      <c r="GL76" s="85">
        <v>1176.5</v>
      </c>
      <c r="GN76" s="85">
        <v>129.9</v>
      </c>
      <c r="GO76" s="85">
        <v>159.1</v>
      </c>
      <c r="GP76" s="85">
        <v>232.4</v>
      </c>
      <c r="GQ76" s="85">
        <v>305</v>
      </c>
      <c r="GR76" s="85">
        <v>520.9</v>
      </c>
      <c r="GS76" s="85">
        <v>715.6</v>
      </c>
      <c r="GT76" s="85">
        <v>950.1</v>
      </c>
      <c r="GU76" s="85">
        <v>1300.2</v>
      </c>
      <c r="GV76" s="85">
        <v>1892.1</v>
      </c>
      <c r="GW76" s="85">
        <v>2195.9</v>
      </c>
      <c r="GX76" s="85">
        <v>2613.1999999999998</v>
      </c>
    </row>
    <row r="77" spans="1:206" s="85" customFormat="1" ht="24" x14ac:dyDescent="0.2">
      <c r="A77" s="99">
        <v>11518</v>
      </c>
      <c r="B77" s="28" t="s">
        <v>740</v>
      </c>
      <c r="C77" s="76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08"/>
      <c r="BT77" s="108"/>
      <c r="BU77" s="108"/>
      <c r="BV77" s="128"/>
      <c r="BW77" s="128"/>
      <c r="BX77" s="128"/>
      <c r="BY77" s="108"/>
      <c r="BZ77" s="108"/>
      <c r="CA77" s="108"/>
      <c r="CB77" s="108"/>
      <c r="CC77" s="108"/>
      <c r="CD77" s="108"/>
      <c r="CE77" s="108"/>
      <c r="CF77" s="108"/>
      <c r="CG77" s="108"/>
      <c r="CH77" s="108"/>
      <c r="CI77" s="108"/>
      <c r="CJ77" s="108"/>
      <c r="CK77" s="108"/>
      <c r="CL77" s="108"/>
      <c r="CM77" s="128"/>
      <c r="CN77" s="128"/>
      <c r="CO77" s="128"/>
      <c r="CP77" s="108"/>
      <c r="CQ77" s="108"/>
      <c r="CR77" s="108"/>
      <c r="CS77" s="108"/>
      <c r="CT77" s="108"/>
      <c r="CU77" s="108"/>
      <c r="CV77" s="108"/>
      <c r="CW77" s="108"/>
      <c r="CX77" s="108"/>
      <c r="CY77" s="108"/>
      <c r="CZ77" s="108"/>
      <c r="DA77" s="108"/>
      <c r="DB77" s="108"/>
      <c r="DC77" s="108"/>
      <c r="DD77" s="108"/>
      <c r="DE77" s="108"/>
      <c r="DF77" s="108"/>
      <c r="DG77" s="108"/>
      <c r="DH77" s="108"/>
      <c r="DI77" s="108"/>
      <c r="DJ77" s="108"/>
      <c r="DK77" s="108"/>
      <c r="DL77" s="108"/>
      <c r="DM77" s="108"/>
      <c r="DN77" s="108"/>
      <c r="DO77" s="108"/>
      <c r="DP77" s="108"/>
      <c r="DQ77" s="108"/>
      <c r="DR77" s="108"/>
      <c r="DS77" s="108"/>
      <c r="DT77" s="108"/>
      <c r="DU77" s="108"/>
      <c r="DV77" s="108"/>
      <c r="DW77" s="108"/>
      <c r="DX77" s="108"/>
      <c r="DY77" s="108"/>
      <c r="DZ77" s="108"/>
      <c r="EA77" s="108"/>
      <c r="EB77" s="108"/>
      <c r="EC77" s="108"/>
      <c r="ED77" s="108"/>
      <c r="EE77" s="108"/>
      <c r="EF77" s="108"/>
      <c r="EG77" s="108"/>
      <c r="EH77" s="108"/>
      <c r="EI77" s="108"/>
      <c r="EJ77" s="108"/>
      <c r="EK77" s="108"/>
      <c r="EL77" s="108"/>
      <c r="EM77" s="108"/>
      <c r="EN77" s="108"/>
      <c r="EO77" s="108"/>
      <c r="EP77" s="108"/>
      <c r="EQ77" s="108"/>
      <c r="ER77" s="108"/>
      <c r="ES77" s="108"/>
      <c r="ET77" s="108"/>
      <c r="EU77" s="108"/>
      <c r="EV77" s="108"/>
      <c r="EW77" s="108"/>
      <c r="EX77" s="108"/>
      <c r="EY77" s="108"/>
      <c r="EZ77" s="108"/>
      <c r="FA77" s="108"/>
      <c r="FB77" s="108"/>
      <c r="FC77" s="108"/>
      <c r="FD77" s="108"/>
      <c r="FE77" s="108"/>
      <c r="FF77" s="108"/>
      <c r="FG77" s="108"/>
      <c r="FH77" s="108"/>
      <c r="FI77" s="108"/>
      <c r="FJ77" s="108"/>
      <c r="FK77" s="108"/>
      <c r="FL77" s="108"/>
      <c r="FM77" s="108"/>
      <c r="FN77" s="108"/>
      <c r="FO77" s="108"/>
      <c r="FP77" s="108"/>
      <c r="FQ77" s="108"/>
      <c r="FR77" s="108"/>
      <c r="FS77" s="108">
        <v>2000</v>
      </c>
      <c r="FT77" s="108">
        <v>-2000</v>
      </c>
      <c r="FU77" s="108"/>
      <c r="FV77" s="108"/>
      <c r="FW77" s="108"/>
      <c r="FX77" s="108"/>
      <c r="FY77" s="108">
        <v>2000</v>
      </c>
      <c r="FZ77" s="108"/>
      <c r="GA77" s="108"/>
      <c r="GB77" s="108"/>
      <c r="GC77" s="108"/>
      <c r="GD77" s="108"/>
      <c r="GE77" s="108"/>
      <c r="GF77" s="108"/>
      <c r="GG77" s="108"/>
      <c r="GH77" s="108"/>
      <c r="GK77" s="85">
        <v>0</v>
      </c>
    </row>
    <row r="78" spans="1:206" s="85" customFormat="1" ht="12" x14ac:dyDescent="0.2">
      <c r="A78" s="77">
        <v>1152</v>
      </c>
      <c r="B78" s="28" t="s">
        <v>695</v>
      </c>
      <c r="C78" s="76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28"/>
      <c r="BW78" s="128"/>
      <c r="BX78" s="12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128"/>
      <c r="CN78" s="128"/>
      <c r="CO78" s="128"/>
      <c r="CP78" s="108"/>
      <c r="CQ78" s="108"/>
      <c r="CR78" s="108"/>
      <c r="CS78" s="108"/>
      <c r="CT78" s="108"/>
      <c r="CU78" s="108"/>
      <c r="CV78" s="108"/>
      <c r="CW78" s="108"/>
      <c r="CX78" s="108"/>
      <c r="CY78" s="108"/>
      <c r="CZ78" s="108"/>
      <c r="DA78" s="108"/>
      <c r="DB78" s="108">
        <v>3464621.4</v>
      </c>
      <c r="DC78" s="108">
        <v>0</v>
      </c>
      <c r="DD78" s="108">
        <v>0</v>
      </c>
      <c r="DE78" s="108">
        <v>0</v>
      </c>
      <c r="DF78" s="108">
        <v>3464621.4</v>
      </c>
      <c r="DG78" s="108"/>
      <c r="DH78" s="108"/>
      <c r="DI78" s="108"/>
      <c r="DJ78" s="108"/>
      <c r="DK78" s="108"/>
      <c r="DL78" s="108"/>
      <c r="DM78" s="108"/>
      <c r="DN78" s="108"/>
      <c r="DO78" s="108">
        <v>0</v>
      </c>
      <c r="DP78" s="108">
        <v>1001855.8</v>
      </c>
      <c r="DQ78" s="108">
        <v>2097862.5</v>
      </c>
      <c r="DR78" s="108">
        <v>3464621.4</v>
      </c>
      <c r="DS78" s="108">
        <v>12861234.300000001</v>
      </c>
      <c r="DT78" s="108">
        <v>2757909</v>
      </c>
      <c r="DU78" s="108">
        <v>3128272.9</v>
      </c>
      <c r="DV78" s="108">
        <v>3456036.9</v>
      </c>
      <c r="DW78" s="108">
        <v>3519015.5</v>
      </c>
      <c r="DX78" s="108">
        <v>614943.1</v>
      </c>
      <c r="DY78" s="108">
        <v>1593183.9</v>
      </c>
      <c r="DZ78" s="108">
        <v>2757909</v>
      </c>
      <c r="EA78" s="108">
        <v>3815490.3</v>
      </c>
      <c r="EB78" s="108">
        <v>4811742.5999999996</v>
      </c>
      <c r="EC78" s="108">
        <v>5886181.9000000004</v>
      </c>
      <c r="ED78" s="108">
        <v>6978743.9000000004</v>
      </c>
      <c r="EE78" s="108">
        <v>8129846.7999999998</v>
      </c>
      <c r="EF78" s="108">
        <v>9342218.8000000007</v>
      </c>
      <c r="EG78" s="108">
        <v>10448042.699999999</v>
      </c>
      <c r="EH78" s="108">
        <v>11633468</v>
      </c>
      <c r="EI78" s="108">
        <v>12861234.300000001</v>
      </c>
      <c r="EJ78" s="108">
        <v>15120340.1</v>
      </c>
      <c r="EK78" s="108">
        <v>3141080</v>
      </c>
      <c r="EL78" s="108">
        <v>3715042.7</v>
      </c>
      <c r="EM78" s="108">
        <v>4060770.6</v>
      </c>
      <c r="EN78" s="108">
        <v>4203446.8</v>
      </c>
      <c r="EO78" s="108">
        <v>825667.3</v>
      </c>
      <c r="EP78" s="108">
        <v>1818166.5</v>
      </c>
      <c r="EQ78" s="108">
        <v>3141080</v>
      </c>
      <c r="ER78" s="108">
        <v>4247709.0999999996</v>
      </c>
      <c r="ES78" s="108">
        <v>5567777.7999999998</v>
      </c>
      <c r="ET78" s="108">
        <v>6856122.7000000002</v>
      </c>
      <c r="EU78" s="108">
        <v>8200612.2000000002</v>
      </c>
      <c r="EV78" s="108">
        <v>9541310.5999999996</v>
      </c>
      <c r="EW78" s="108">
        <v>10916893.300000001</v>
      </c>
      <c r="EX78" s="108">
        <v>12269990.699999999</v>
      </c>
      <c r="EY78" s="108">
        <v>13657547.5</v>
      </c>
      <c r="EZ78" s="108">
        <v>15120340.1</v>
      </c>
      <c r="FA78" s="108">
        <v>15872089</v>
      </c>
      <c r="FB78" s="108">
        <v>3638313.9</v>
      </c>
      <c r="FC78" s="108">
        <v>3978584.3</v>
      </c>
      <c r="FD78" s="108">
        <v>4060802.5</v>
      </c>
      <c r="FE78" s="108">
        <v>4194388.3</v>
      </c>
      <c r="FF78" s="108">
        <v>1005764.6</v>
      </c>
      <c r="FG78" s="108">
        <v>2232754.5</v>
      </c>
      <c r="FH78" s="108">
        <v>3638313.9</v>
      </c>
      <c r="FI78" s="108">
        <v>4875006.4000000004</v>
      </c>
      <c r="FJ78" s="108">
        <v>6316940.0999999996</v>
      </c>
      <c r="FK78" s="108">
        <v>7616898.2000000002</v>
      </c>
      <c r="FL78" s="108">
        <v>9025448.0999999996</v>
      </c>
      <c r="FM78" s="108">
        <v>10388520.9</v>
      </c>
      <c r="FN78" s="108">
        <v>11677700.699999999</v>
      </c>
      <c r="FO78" s="108">
        <v>13096057.1</v>
      </c>
      <c r="FP78" s="108">
        <v>14482633.800000001</v>
      </c>
      <c r="FQ78" s="108">
        <v>15872089</v>
      </c>
      <c r="FR78" s="108">
        <v>16888416.199999999</v>
      </c>
      <c r="FS78" s="108">
        <v>3665300.2</v>
      </c>
      <c r="FT78" s="108">
        <v>4274194.5999999996</v>
      </c>
      <c r="FU78" s="108">
        <v>4411643.9000000004</v>
      </c>
      <c r="FV78" s="108">
        <v>4537277.5</v>
      </c>
      <c r="FW78" s="108">
        <v>1058253.3</v>
      </c>
      <c r="FX78" s="108">
        <v>2308119.2000000002</v>
      </c>
      <c r="FY78" s="108">
        <v>3665300.2</v>
      </c>
      <c r="FZ78" s="108">
        <v>5173815.0999999996</v>
      </c>
      <c r="GA78" s="108">
        <v>6611454.5</v>
      </c>
      <c r="GB78" s="108">
        <v>7939494.7999999998</v>
      </c>
      <c r="GC78" s="108">
        <v>9519962.5999999996</v>
      </c>
      <c r="GD78" s="108">
        <v>10964252.699999999</v>
      </c>
      <c r="GE78" s="108">
        <v>12351138.699999999</v>
      </c>
      <c r="GF78" s="108">
        <v>13879894.5</v>
      </c>
      <c r="GG78" s="108">
        <v>15302484.199999999</v>
      </c>
      <c r="GH78" s="108">
        <v>16888416.199999999</v>
      </c>
      <c r="GJ78" s="85">
        <v>3572286.2</v>
      </c>
      <c r="GK78" s="85">
        <v>3005983.4</v>
      </c>
      <c r="GL78" s="85">
        <v>3983929</v>
      </c>
      <c r="GN78" s="85">
        <v>991384.3</v>
      </c>
      <c r="GO78" s="85">
        <v>2126694.7999999998</v>
      </c>
      <c r="GP78" s="85">
        <v>3572286.2</v>
      </c>
      <c r="GQ78" s="85">
        <v>4555871.2</v>
      </c>
      <c r="GR78" s="85">
        <v>5480649.2000000002</v>
      </c>
      <c r="GS78" s="85">
        <v>6578269.5999999996</v>
      </c>
      <c r="GT78" s="85">
        <v>7813429.0999999996</v>
      </c>
      <c r="GU78" s="85">
        <v>9061744.3000000007</v>
      </c>
      <c r="GV78" s="85">
        <v>10562198.6</v>
      </c>
      <c r="GW78" s="85">
        <v>12113878.300000001</v>
      </c>
      <c r="GX78" s="85">
        <v>14622954.300000001</v>
      </c>
    </row>
    <row r="79" spans="1:206" s="85" customFormat="1" ht="36" x14ac:dyDescent="0.2">
      <c r="A79" s="77">
        <v>11521</v>
      </c>
      <c r="B79" s="28" t="s">
        <v>696</v>
      </c>
      <c r="C79" s="76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  <c r="S79" s="108"/>
      <c r="T79" s="108"/>
      <c r="U79" s="108"/>
      <c r="V79" s="108"/>
      <c r="W79" s="108"/>
      <c r="X79" s="108"/>
      <c r="Y79" s="108"/>
      <c r="Z79" s="108"/>
      <c r="AA79" s="108"/>
      <c r="AB79" s="108"/>
      <c r="AC79" s="108"/>
      <c r="AD79" s="108"/>
      <c r="AE79" s="108"/>
      <c r="AF79" s="108"/>
      <c r="AG79" s="108"/>
      <c r="AH79" s="108"/>
      <c r="AI79" s="108"/>
      <c r="AJ79" s="108"/>
      <c r="AK79" s="108"/>
      <c r="AL79" s="108"/>
      <c r="AM79" s="108"/>
      <c r="AN79" s="108"/>
      <c r="AO79" s="108"/>
      <c r="AP79" s="108"/>
      <c r="AQ79" s="108"/>
      <c r="AR79" s="108"/>
      <c r="AS79" s="108"/>
      <c r="AT79" s="108"/>
      <c r="AU79" s="108"/>
      <c r="AV79" s="108"/>
      <c r="AW79" s="108"/>
      <c r="AX79" s="108"/>
      <c r="AY79" s="108"/>
      <c r="AZ79" s="108"/>
      <c r="BA79" s="108"/>
      <c r="BB79" s="108"/>
      <c r="BC79" s="108"/>
      <c r="BD79" s="108"/>
      <c r="BE79" s="108"/>
      <c r="BF79" s="108"/>
      <c r="BG79" s="108"/>
      <c r="BH79" s="108"/>
      <c r="BI79" s="108"/>
      <c r="BJ79" s="108"/>
      <c r="BK79" s="108"/>
      <c r="BL79" s="108"/>
      <c r="BM79" s="108"/>
      <c r="BN79" s="108"/>
      <c r="BO79" s="108"/>
      <c r="BP79" s="108"/>
      <c r="BQ79" s="108"/>
      <c r="BR79" s="108"/>
      <c r="BS79" s="108"/>
      <c r="BT79" s="108"/>
      <c r="BU79" s="108"/>
      <c r="BV79" s="128"/>
      <c r="BW79" s="128"/>
      <c r="BX79" s="128"/>
      <c r="BY79" s="108"/>
      <c r="BZ79" s="108"/>
      <c r="CA79" s="108"/>
      <c r="CB79" s="108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128"/>
      <c r="CN79" s="128"/>
      <c r="CO79" s="128"/>
      <c r="CP79" s="108"/>
      <c r="CQ79" s="108"/>
      <c r="CR79" s="108"/>
      <c r="CS79" s="108"/>
      <c r="CT79" s="108"/>
      <c r="CU79" s="108"/>
      <c r="CV79" s="108"/>
      <c r="CW79" s="108"/>
      <c r="CX79" s="108"/>
      <c r="CY79" s="108"/>
      <c r="CZ79" s="108"/>
      <c r="DA79" s="108"/>
      <c r="DB79" s="108">
        <v>3445512.3</v>
      </c>
      <c r="DC79" s="108">
        <v>0</v>
      </c>
      <c r="DD79" s="108">
        <v>0</v>
      </c>
      <c r="DE79" s="108">
        <v>0</v>
      </c>
      <c r="DF79" s="108">
        <v>3445512.3</v>
      </c>
      <c r="DG79" s="108"/>
      <c r="DH79" s="108"/>
      <c r="DI79" s="108"/>
      <c r="DJ79" s="108"/>
      <c r="DK79" s="108"/>
      <c r="DL79" s="108"/>
      <c r="DM79" s="108"/>
      <c r="DN79" s="108"/>
      <c r="DO79" s="108"/>
      <c r="DP79" s="108">
        <v>997086</v>
      </c>
      <c r="DQ79" s="108">
        <v>2087883.9</v>
      </c>
      <c r="DR79" s="108">
        <v>3445512.3</v>
      </c>
      <c r="DS79" s="108">
        <v>12758583.1</v>
      </c>
      <c r="DT79" s="108">
        <v>2738439.2</v>
      </c>
      <c r="DU79" s="108">
        <v>3106327.4</v>
      </c>
      <c r="DV79" s="108">
        <v>3421929.3</v>
      </c>
      <c r="DW79" s="108">
        <v>3491887.2</v>
      </c>
      <c r="DX79" s="108">
        <v>610134.30000000005</v>
      </c>
      <c r="DY79" s="108">
        <v>1581687.7</v>
      </c>
      <c r="DZ79" s="108">
        <v>2738439.2</v>
      </c>
      <c r="EA79" s="108">
        <v>3790448.3</v>
      </c>
      <c r="EB79" s="108">
        <v>4779460</v>
      </c>
      <c r="EC79" s="108">
        <v>5844766.5999999996</v>
      </c>
      <c r="ED79" s="108">
        <v>6927302.7999999998</v>
      </c>
      <c r="EE79" s="108">
        <v>8065681</v>
      </c>
      <c r="EF79" s="108">
        <v>9266695.9000000004</v>
      </c>
      <c r="EG79" s="108">
        <v>10362833.5</v>
      </c>
      <c r="EH79" s="108">
        <v>11539096.5</v>
      </c>
      <c r="EI79" s="108">
        <v>12758583.1</v>
      </c>
      <c r="EJ79" s="108">
        <v>14980910.800000001</v>
      </c>
      <c r="EK79" s="108">
        <v>3114572.6</v>
      </c>
      <c r="EL79" s="108">
        <v>3674354.9</v>
      </c>
      <c r="EM79" s="108">
        <v>4022434.6</v>
      </c>
      <c r="EN79" s="108">
        <v>4169548.7</v>
      </c>
      <c r="EO79" s="108">
        <v>819700.9</v>
      </c>
      <c r="EP79" s="108">
        <v>1805543.4</v>
      </c>
      <c r="EQ79" s="108">
        <v>3114572.6</v>
      </c>
      <c r="ER79" s="108">
        <v>4210571.4000000004</v>
      </c>
      <c r="ES79" s="108">
        <v>5514027</v>
      </c>
      <c r="ET79" s="108">
        <v>6788927.5</v>
      </c>
      <c r="EU79" s="108">
        <v>8118168.5999999996</v>
      </c>
      <c r="EV79" s="108">
        <v>9447235.5</v>
      </c>
      <c r="EW79" s="108">
        <v>10811362.1</v>
      </c>
      <c r="EX79" s="108">
        <v>12154326.300000001</v>
      </c>
      <c r="EY79" s="108">
        <v>13529863.300000001</v>
      </c>
      <c r="EZ79" s="108">
        <v>14980910.800000001</v>
      </c>
      <c r="FA79" s="108">
        <v>15728206.1</v>
      </c>
      <c r="FB79" s="108">
        <v>3609817.3</v>
      </c>
      <c r="FC79" s="108">
        <v>3937651.6</v>
      </c>
      <c r="FD79" s="108">
        <v>4021784.9</v>
      </c>
      <c r="FE79" s="108">
        <v>4158952.3</v>
      </c>
      <c r="FF79" s="108">
        <v>997992.2</v>
      </c>
      <c r="FG79" s="108">
        <v>2216088.1</v>
      </c>
      <c r="FH79" s="108">
        <v>3609817.3</v>
      </c>
      <c r="FI79" s="108">
        <v>4835822</v>
      </c>
      <c r="FJ79" s="108">
        <v>6263975.4000000004</v>
      </c>
      <c r="FK79" s="108">
        <v>7547468.9000000004</v>
      </c>
      <c r="FL79" s="108">
        <v>8941331.0999999996</v>
      </c>
      <c r="FM79" s="108">
        <v>10291915.5</v>
      </c>
      <c r="FN79" s="108">
        <v>11569253.800000001</v>
      </c>
      <c r="FO79" s="108">
        <v>12975035.800000001</v>
      </c>
      <c r="FP79" s="108">
        <v>14350446.1</v>
      </c>
      <c r="FQ79" s="108">
        <v>15728206.1</v>
      </c>
      <c r="FR79" s="108">
        <v>16678787.5</v>
      </c>
      <c r="FS79" s="108">
        <v>3623353.2</v>
      </c>
      <c r="FT79" s="108">
        <v>4218678.2</v>
      </c>
      <c r="FU79" s="108">
        <v>4347656</v>
      </c>
      <c r="FV79" s="108">
        <v>4489100.0999999996</v>
      </c>
      <c r="FW79" s="108">
        <v>1046480.6</v>
      </c>
      <c r="FX79" s="108">
        <v>2282770.4</v>
      </c>
      <c r="FY79" s="108">
        <v>3623353.2</v>
      </c>
      <c r="FZ79" s="108">
        <v>5114928.2</v>
      </c>
      <c r="GA79" s="108">
        <v>6532854.7999999998</v>
      </c>
      <c r="GB79" s="108">
        <v>7842031.4000000004</v>
      </c>
      <c r="GC79" s="108">
        <v>9397901.6999999993</v>
      </c>
      <c r="GD79" s="108">
        <v>10819890</v>
      </c>
      <c r="GE79" s="108">
        <v>12189687.4</v>
      </c>
      <c r="GF79" s="108">
        <v>13700807.6</v>
      </c>
      <c r="GG79" s="108">
        <v>15109538.6</v>
      </c>
      <c r="GH79" s="108">
        <v>16678787.5</v>
      </c>
      <c r="GJ79" s="85">
        <v>3526890.2</v>
      </c>
      <c r="GK79" s="85">
        <v>2962777.3</v>
      </c>
      <c r="GL79" s="85">
        <v>3929639.9</v>
      </c>
      <c r="GN79" s="85">
        <v>980044.3</v>
      </c>
      <c r="GO79" s="85">
        <v>2100891.5</v>
      </c>
      <c r="GP79" s="85">
        <v>3526890.2</v>
      </c>
      <c r="GQ79" s="85">
        <v>4495664.4000000004</v>
      </c>
      <c r="GR79" s="85">
        <v>5405193.2000000002</v>
      </c>
      <c r="GS79" s="85">
        <v>6489667.5</v>
      </c>
      <c r="GT79" s="85">
        <v>7706064</v>
      </c>
      <c r="GU79" s="85">
        <v>8938273.4000000004</v>
      </c>
      <c r="GV79" s="85">
        <v>10419307.4</v>
      </c>
      <c r="GW79" s="85">
        <v>11945204.9</v>
      </c>
      <c r="GX79" s="85">
        <v>14411197.199999999</v>
      </c>
    </row>
    <row r="80" spans="1:206" s="85" customFormat="1" ht="48" x14ac:dyDescent="0.2">
      <c r="A80" s="77">
        <v>11522</v>
      </c>
      <c r="B80" s="28" t="s">
        <v>709</v>
      </c>
      <c r="C80" s="76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  <c r="BH80" s="108"/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28"/>
      <c r="BW80" s="128"/>
      <c r="BX80" s="12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128"/>
      <c r="CN80" s="128"/>
      <c r="CO80" s="12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8"/>
      <c r="DA80" s="108"/>
      <c r="DB80" s="108"/>
      <c r="DC80" s="108"/>
      <c r="DD80" s="108"/>
      <c r="DE80" s="108"/>
      <c r="DF80" s="108">
        <v>0</v>
      </c>
      <c r="DG80" s="108"/>
      <c r="DH80" s="108"/>
      <c r="DI80" s="108"/>
      <c r="DJ80" s="108"/>
      <c r="DK80" s="108"/>
      <c r="DL80" s="108"/>
      <c r="DM80" s="108"/>
      <c r="DN80" s="108"/>
      <c r="DO80" s="108"/>
      <c r="DP80" s="108"/>
      <c r="DQ80" s="108"/>
      <c r="DR80" s="108"/>
      <c r="DS80" s="108">
        <v>43.6</v>
      </c>
      <c r="DT80" s="108"/>
      <c r="DU80" s="108"/>
      <c r="DV80" s="108">
        <v>44</v>
      </c>
      <c r="DW80" s="108">
        <v>-0.4</v>
      </c>
      <c r="DX80" s="108"/>
      <c r="DY80" s="108"/>
      <c r="DZ80" s="108"/>
      <c r="EA80" s="108"/>
      <c r="EB80" s="108"/>
      <c r="EC80" s="108"/>
      <c r="ED80" s="108"/>
      <c r="EE80" s="108"/>
      <c r="EF80" s="108">
        <v>44</v>
      </c>
      <c r="EG80" s="108">
        <v>44</v>
      </c>
      <c r="EH80" s="108">
        <v>44</v>
      </c>
      <c r="EI80" s="108">
        <v>43.6</v>
      </c>
      <c r="EJ80" s="108"/>
      <c r="EK80" s="108"/>
      <c r="EL80" s="108"/>
      <c r="EM80" s="108">
        <v>0</v>
      </c>
      <c r="EN80" s="108">
        <v>0</v>
      </c>
      <c r="EO80" s="108"/>
      <c r="EP80" s="108"/>
      <c r="EQ80" s="108"/>
      <c r="ER80" s="108"/>
      <c r="ES80" s="108"/>
      <c r="ET80" s="108"/>
      <c r="EU80" s="108"/>
      <c r="EV80" s="108"/>
      <c r="EW80" s="108"/>
      <c r="EX80" s="108"/>
      <c r="EY80" s="108"/>
      <c r="EZ80" s="108"/>
      <c r="FA80" s="108">
        <v>0</v>
      </c>
      <c r="FB80" s="108"/>
      <c r="FC80" s="108"/>
      <c r="FD80" s="108"/>
      <c r="FE80" s="108">
        <v>0</v>
      </c>
      <c r="FF80" s="108"/>
      <c r="FG80" s="108"/>
      <c r="FH80" s="108"/>
      <c r="FI80" s="108"/>
      <c r="FJ80" s="108"/>
      <c r="FK80" s="108"/>
      <c r="FL80" s="108"/>
      <c r="FM80" s="108"/>
      <c r="FN80" s="108"/>
      <c r="FO80" s="108"/>
      <c r="FP80" s="108"/>
      <c r="FQ80" s="108">
        <v>0</v>
      </c>
      <c r="FR80" s="108"/>
      <c r="FS80" s="108"/>
      <c r="FT80" s="108"/>
      <c r="FU80" s="108"/>
      <c r="FV80" s="108">
        <v>0</v>
      </c>
      <c r="FW80" s="108"/>
      <c r="FX80" s="108"/>
      <c r="FY80" s="108"/>
      <c r="FZ80" s="108"/>
      <c r="GA80" s="108"/>
      <c r="GB80" s="108"/>
      <c r="GC80" s="108"/>
      <c r="GD80" s="108"/>
      <c r="GE80" s="108"/>
      <c r="GF80" s="108"/>
      <c r="GG80" s="108"/>
      <c r="GH80" s="108"/>
      <c r="GL80" s="85">
        <v>0</v>
      </c>
    </row>
    <row r="81" spans="1:206" s="85" customFormat="1" ht="60" x14ac:dyDescent="0.2">
      <c r="A81" s="77">
        <v>11524</v>
      </c>
      <c r="B81" s="28" t="s">
        <v>761</v>
      </c>
      <c r="C81" s="76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8"/>
      <c r="X81" s="108"/>
      <c r="Y81" s="108"/>
      <c r="Z81" s="108"/>
      <c r="AA81" s="108"/>
      <c r="AB81" s="108"/>
      <c r="AC81" s="108"/>
      <c r="AD81" s="108"/>
      <c r="AE81" s="108"/>
      <c r="AF81" s="108"/>
      <c r="AG81" s="108"/>
      <c r="AH81" s="108"/>
      <c r="AI81" s="108"/>
      <c r="AJ81" s="108"/>
      <c r="AK81" s="108"/>
      <c r="AL81" s="108"/>
      <c r="AM81" s="108"/>
      <c r="AN81" s="108"/>
      <c r="AO81" s="108"/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  <c r="BH81" s="108"/>
      <c r="BI81" s="108"/>
      <c r="BJ81" s="108"/>
      <c r="BK81" s="108"/>
      <c r="BL81" s="108"/>
      <c r="BM81" s="108"/>
      <c r="BN81" s="108"/>
      <c r="BO81" s="108"/>
      <c r="BP81" s="108"/>
      <c r="BQ81" s="108"/>
      <c r="BR81" s="108"/>
      <c r="BS81" s="108"/>
      <c r="BT81" s="108"/>
      <c r="BU81" s="108"/>
      <c r="BV81" s="128"/>
      <c r="BW81" s="128"/>
      <c r="BX81" s="128"/>
      <c r="BY81" s="108"/>
      <c r="BZ81" s="108"/>
      <c r="CA81" s="108"/>
      <c r="CB81" s="108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128"/>
      <c r="CN81" s="128"/>
      <c r="CO81" s="128"/>
      <c r="CP81" s="108"/>
      <c r="CQ81" s="108"/>
      <c r="CR81" s="108"/>
      <c r="CS81" s="108"/>
      <c r="CT81" s="108"/>
      <c r="CU81" s="108"/>
      <c r="CV81" s="108"/>
      <c r="CW81" s="108"/>
      <c r="CX81" s="108"/>
      <c r="CY81" s="108"/>
      <c r="CZ81" s="108"/>
      <c r="DA81" s="108"/>
      <c r="DB81" s="108">
        <v>19109.099999999999</v>
      </c>
      <c r="DC81" s="108">
        <v>0</v>
      </c>
      <c r="DD81" s="108">
        <v>0</v>
      </c>
      <c r="DE81" s="108">
        <v>0</v>
      </c>
      <c r="DF81" s="108">
        <v>19109.099999999999</v>
      </c>
      <c r="DG81" s="108"/>
      <c r="DH81" s="108"/>
      <c r="DI81" s="108"/>
      <c r="DJ81" s="108"/>
      <c r="DK81" s="108"/>
      <c r="DL81" s="108"/>
      <c r="DM81" s="108"/>
      <c r="DN81" s="108"/>
      <c r="DO81" s="108"/>
      <c r="DP81" s="108">
        <v>4769.8</v>
      </c>
      <c r="DQ81" s="108">
        <v>9978.6</v>
      </c>
      <c r="DR81" s="108">
        <v>19109.099999999999</v>
      </c>
      <c r="DS81" s="108">
        <v>102607.2</v>
      </c>
      <c r="DT81" s="108">
        <v>19469.8</v>
      </c>
      <c r="DU81" s="108">
        <v>21945.5</v>
      </c>
      <c r="DV81" s="108">
        <v>34063.599999999999</v>
      </c>
      <c r="DW81" s="108">
        <v>27128.3</v>
      </c>
      <c r="DX81" s="108">
        <v>4808.8</v>
      </c>
      <c r="DY81" s="108">
        <v>11496.2</v>
      </c>
      <c r="DZ81" s="108">
        <v>19469.8</v>
      </c>
      <c r="EA81" s="108">
        <v>25042</v>
      </c>
      <c r="EB81" s="108">
        <v>32282.6</v>
      </c>
      <c r="EC81" s="108">
        <v>41415.300000000003</v>
      </c>
      <c r="ED81" s="108">
        <v>51441.1</v>
      </c>
      <c r="EE81" s="108">
        <v>64165.8</v>
      </c>
      <c r="EF81" s="108">
        <v>75478.899999999994</v>
      </c>
      <c r="EG81" s="108">
        <v>85165.2</v>
      </c>
      <c r="EH81" s="108">
        <v>94327.5</v>
      </c>
      <c r="EI81" s="108">
        <v>102607.2</v>
      </c>
      <c r="EJ81" s="108">
        <v>139429.29999999999</v>
      </c>
      <c r="EK81" s="108">
        <v>26507.4</v>
      </c>
      <c r="EL81" s="108">
        <v>40687.800000000003</v>
      </c>
      <c r="EM81" s="108">
        <v>38336</v>
      </c>
      <c r="EN81" s="108">
        <v>33898.1</v>
      </c>
      <c r="EO81" s="108">
        <v>5966.4</v>
      </c>
      <c r="EP81" s="108">
        <v>12623.1</v>
      </c>
      <c r="EQ81" s="108">
        <v>26507.4</v>
      </c>
      <c r="ER81" s="108">
        <v>37137.699999999997</v>
      </c>
      <c r="ES81" s="108">
        <v>53750.8</v>
      </c>
      <c r="ET81" s="108">
        <v>67195.199999999997</v>
      </c>
      <c r="EU81" s="108">
        <v>82443.600000000006</v>
      </c>
      <c r="EV81" s="108">
        <v>94075.1</v>
      </c>
      <c r="EW81" s="108">
        <v>105531.2</v>
      </c>
      <c r="EX81" s="108">
        <v>115664.4</v>
      </c>
      <c r="EY81" s="108">
        <v>127684.2</v>
      </c>
      <c r="EZ81" s="108">
        <v>139429.29999999999</v>
      </c>
      <c r="FA81" s="108">
        <v>143882.9</v>
      </c>
      <c r="FB81" s="108">
        <v>28496.6</v>
      </c>
      <c r="FC81" s="108">
        <v>40932.699999999997</v>
      </c>
      <c r="FD81" s="108">
        <v>39017.599999999999</v>
      </c>
      <c r="FE81" s="108">
        <v>35436</v>
      </c>
      <c r="FF81" s="108">
        <v>7772.4</v>
      </c>
      <c r="FG81" s="108">
        <v>16666.400000000001</v>
      </c>
      <c r="FH81" s="108">
        <v>28496.6</v>
      </c>
      <c r="FI81" s="108">
        <v>39184.400000000001</v>
      </c>
      <c r="FJ81" s="108">
        <v>52964.7</v>
      </c>
      <c r="FK81" s="108">
        <v>69429.3</v>
      </c>
      <c r="FL81" s="108">
        <v>84117</v>
      </c>
      <c r="FM81" s="108">
        <v>96605.4</v>
      </c>
      <c r="FN81" s="108">
        <v>108446.9</v>
      </c>
      <c r="FO81" s="108">
        <v>121021.3</v>
      </c>
      <c r="FP81" s="108">
        <v>132187.70000000001</v>
      </c>
      <c r="FQ81" s="108">
        <v>143882.9</v>
      </c>
      <c r="FR81" s="108">
        <v>209628.7</v>
      </c>
      <c r="FS81" s="108">
        <v>41947</v>
      </c>
      <c r="FT81" s="108">
        <v>55516.4</v>
      </c>
      <c r="FU81" s="108">
        <v>63987.9</v>
      </c>
      <c r="FV81" s="108">
        <v>48177.4</v>
      </c>
      <c r="FW81" s="108">
        <v>11772.7</v>
      </c>
      <c r="FX81" s="108">
        <v>25348.799999999999</v>
      </c>
      <c r="FY81" s="108">
        <v>41947</v>
      </c>
      <c r="FZ81" s="108">
        <v>58886.9</v>
      </c>
      <c r="GA81" s="108">
        <v>78599.7</v>
      </c>
      <c r="GB81" s="108">
        <v>97463.4</v>
      </c>
      <c r="GC81" s="108">
        <v>122060.9</v>
      </c>
      <c r="GD81" s="108">
        <v>144362.70000000001</v>
      </c>
      <c r="GE81" s="108">
        <v>161451.29999999999</v>
      </c>
      <c r="GF81" s="108">
        <v>179086.9</v>
      </c>
      <c r="GG81" s="108">
        <v>192945.6</v>
      </c>
      <c r="GH81" s="108">
        <v>209628.7</v>
      </c>
      <c r="GJ81" s="85">
        <v>45396</v>
      </c>
      <c r="GK81" s="85">
        <v>43206.1</v>
      </c>
      <c r="GL81" s="85">
        <v>54289.1</v>
      </c>
      <c r="GN81" s="85">
        <v>11340</v>
      </c>
      <c r="GO81" s="85">
        <v>25803.3</v>
      </c>
      <c r="GP81" s="85">
        <v>45396</v>
      </c>
      <c r="GQ81" s="85">
        <v>60206.8</v>
      </c>
      <c r="GR81" s="85">
        <v>75456</v>
      </c>
      <c r="GS81" s="85">
        <v>88602.1</v>
      </c>
      <c r="GT81" s="85">
        <v>107365.1</v>
      </c>
      <c r="GU81" s="85">
        <v>123470.9</v>
      </c>
      <c r="GV81" s="85">
        <v>142891.20000000001</v>
      </c>
      <c r="GW81" s="85">
        <v>168673.4</v>
      </c>
      <c r="GX81" s="85">
        <v>211757.1</v>
      </c>
    </row>
    <row r="82" spans="1:206" s="85" customFormat="1" ht="49.5" customHeight="1" x14ac:dyDescent="0.2">
      <c r="A82" s="77">
        <v>11525</v>
      </c>
      <c r="B82" s="28" t="s">
        <v>746</v>
      </c>
      <c r="C82" s="76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8"/>
      <c r="AO82" s="108"/>
      <c r="AP82" s="108"/>
      <c r="AQ82" s="108"/>
      <c r="AR82" s="108"/>
      <c r="AS82" s="108"/>
      <c r="AT82" s="108"/>
      <c r="AU82" s="108"/>
      <c r="AV82" s="108"/>
      <c r="AW82" s="108"/>
      <c r="AX82" s="108"/>
      <c r="AY82" s="108"/>
      <c r="AZ82" s="108"/>
      <c r="BA82" s="108"/>
      <c r="BB82" s="108"/>
      <c r="BC82" s="108"/>
      <c r="BD82" s="108"/>
      <c r="BE82" s="108"/>
      <c r="BF82" s="108"/>
      <c r="BG82" s="108"/>
      <c r="BH82" s="108"/>
      <c r="BI82" s="108"/>
      <c r="BJ82" s="108"/>
      <c r="BK82" s="108"/>
      <c r="BL82" s="108"/>
      <c r="BM82" s="108"/>
      <c r="BN82" s="108"/>
      <c r="BO82" s="108"/>
      <c r="BP82" s="108"/>
      <c r="BQ82" s="108"/>
      <c r="BR82" s="108"/>
      <c r="BS82" s="108"/>
      <c r="BT82" s="108"/>
      <c r="BU82" s="108"/>
      <c r="BV82" s="128"/>
      <c r="BW82" s="128"/>
      <c r="BX82" s="128"/>
      <c r="BY82" s="108"/>
      <c r="BZ82" s="108"/>
      <c r="CA82" s="108"/>
      <c r="CB82" s="108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128"/>
      <c r="CN82" s="128"/>
      <c r="CO82" s="128"/>
      <c r="CP82" s="108"/>
      <c r="CQ82" s="108"/>
      <c r="CR82" s="108"/>
      <c r="CS82" s="108"/>
      <c r="CT82" s="108"/>
      <c r="CU82" s="108"/>
      <c r="CV82" s="108"/>
      <c r="CW82" s="108"/>
      <c r="CX82" s="108"/>
      <c r="CY82" s="108"/>
      <c r="CZ82" s="108"/>
      <c r="DA82" s="108"/>
      <c r="DB82" s="108"/>
      <c r="DC82" s="108"/>
      <c r="DD82" s="108"/>
      <c r="DE82" s="108"/>
      <c r="DF82" s="108"/>
      <c r="DG82" s="108"/>
      <c r="DH82" s="108"/>
      <c r="DI82" s="108"/>
      <c r="DJ82" s="108"/>
      <c r="DK82" s="108"/>
      <c r="DL82" s="108"/>
      <c r="DM82" s="108"/>
      <c r="DN82" s="108"/>
      <c r="DO82" s="108"/>
      <c r="DP82" s="108"/>
      <c r="DQ82" s="108"/>
      <c r="DR82" s="108"/>
      <c r="DS82" s="108">
        <v>0.4</v>
      </c>
      <c r="DT82" s="108"/>
      <c r="DU82" s="108"/>
      <c r="DV82" s="108"/>
      <c r="DW82" s="108">
        <v>0.4</v>
      </c>
      <c r="DX82" s="108"/>
      <c r="DY82" s="108"/>
      <c r="DZ82" s="108"/>
      <c r="EA82" s="108"/>
      <c r="EB82" s="108"/>
      <c r="EC82" s="108"/>
      <c r="ED82" s="108"/>
      <c r="EE82" s="108"/>
      <c r="EF82" s="108"/>
      <c r="EG82" s="108"/>
      <c r="EH82" s="108"/>
      <c r="EI82" s="108">
        <v>0.4</v>
      </c>
      <c r="EJ82" s="108"/>
      <c r="EK82" s="108"/>
      <c r="EL82" s="108"/>
      <c r="EM82" s="108"/>
      <c r="EN82" s="108"/>
      <c r="EO82" s="108"/>
      <c r="EP82" s="108"/>
      <c r="EQ82" s="108"/>
      <c r="ER82" s="108"/>
      <c r="ES82" s="108"/>
      <c r="ET82" s="108"/>
      <c r="EU82" s="108"/>
      <c r="EV82" s="108"/>
      <c r="EW82" s="108"/>
      <c r="EX82" s="108"/>
      <c r="EY82" s="108"/>
      <c r="EZ82" s="108"/>
      <c r="FA82" s="108"/>
      <c r="FB82" s="108"/>
      <c r="FC82" s="108"/>
      <c r="FD82" s="108"/>
      <c r="FE82" s="108">
        <v>0</v>
      </c>
      <c r="FF82" s="108"/>
      <c r="FG82" s="108"/>
      <c r="FH82" s="108"/>
      <c r="FI82" s="108"/>
      <c r="FJ82" s="108"/>
      <c r="FK82" s="108"/>
      <c r="FL82" s="108"/>
      <c r="FM82" s="108"/>
      <c r="FN82" s="108"/>
      <c r="FO82" s="108"/>
      <c r="FP82" s="108"/>
      <c r="FQ82" s="108"/>
      <c r="FR82" s="108"/>
      <c r="FS82" s="108"/>
      <c r="FT82" s="108"/>
      <c r="FU82" s="108"/>
      <c r="FV82" s="108">
        <v>0</v>
      </c>
      <c r="FW82" s="108"/>
      <c r="FX82" s="108"/>
      <c r="FY82" s="108"/>
      <c r="FZ82" s="108"/>
      <c r="GA82" s="108"/>
      <c r="GB82" s="108"/>
      <c r="GC82" s="108"/>
      <c r="GD82" s="108"/>
      <c r="GE82" s="108"/>
      <c r="GF82" s="108"/>
      <c r="GG82" s="108"/>
      <c r="GH82" s="108"/>
    </row>
    <row r="83" spans="1:206" s="85" customFormat="1" ht="12" x14ac:dyDescent="0.2">
      <c r="A83" s="99">
        <v>116</v>
      </c>
      <c r="B83" s="28" t="s">
        <v>657</v>
      </c>
      <c r="C83" s="76"/>
      <c r="D83" s="108">
        <v>158281.29999999999</v>
      </c>
      <c r="E83" s="108">
        <v>114642.7</v>
      </c>
      <c r="F83" s="108">
        <v>7937.9</v>
      </c>
      <c r="G83" s="108">
        <v>9099.9</v>
      </c>
      <c r="H83" s="108">
        <v>26600.799999999999</v>
      </c>
      <c r="I83" s="108">
        <v>113681.8</v>
      </c>
      <c r="J83" s="108">
        <v>123715.4</v>
      </c>
      <c r="K83" s="108">
        <v>114642.7</v>
      </c>
      <c r="L83" s="108">
        <v>121091.8</v>
      </c>
      <c r="M83" s="108">
        <v>122304.5</v>
      </c>
      <c r="N83" s="108">
        <v>122580.6</v>
      </c>
      <c r="O83" s="108">
        <v>122341.2</v>
      </c>
      <c r="P83" s="108">
        <v>126077.6</v>
      </c>
      <c r="Q83" s="108">
        <v>131680.5</v>
      </c>
      <c r="R83" s="108">
        <v>140610.79999999999</v>
      </c>
      <c r="S83" s="108">
        <v>148871.5</v>
      </c>
      <c r="T83" s="108">
        <v>158281.29999999999</v>
      </c>
      <c r="U83" s="108">
        <v>1936.7</v>
      </c>
      <c r="V83" s="108">
        <v>105.6</v>
      </c>
      <c r="W83" s="108">
        <v>-1420.3</v>
      </c>
      <c r="X83" s="108">
        <v>3749.3</v>
      </c>
      <c r="Y83" s="108">
        <v>-497.9</v>
      </c>
      <c r="Z83" s="108">
        <v>710.2</v>
      </c>
      <c r="AA83" s="108">
        <v>2624.3</v>
      </c>
      <c r="AB83" s="108">
        <v>105.6</v>
      </c>
      <c r="AC83" s="108">
        <v>-565.1</v>
      </c>
      <c r="AD83" s="108">
        <v>-789.3</v>
      </c>
      <c r="AE83" s="108">
        <v>-1314.7</v>
      </c>
      <c r="AF83" s="108">
        <v>-1174.4000000000001</v>
      </c>
      <c r="AG83" s="108">
        <v>2356.3000000000002</v>
      </c>
      <c r="AH83" s="108">
        <v>2434.6</v>
      </c>
      <c r="AI83" s="108">
        <v>2213.6</v>
      </c>
      <c r="AJ83" s="108">
        <v>1983.3</v>
      </c>
      <c r="AK83" s="108">
        <v>1936.7</v>
      </c>
      <c r="AL83" s="108">
        <v>2710.9</v>
      </c>
      <c r="AM83" s="108">
        <v>773.6</v>
      </c>
      <c r="AN83" s="108">
        <v>332.3</v>
      </c>
      <c r="AO83" s="108">
        <v>885</v>
      </c>
      <c r="AP83" s="108">
        <v>720</v>
      </c>
      <c r="AQ83" s="108">
        <v>602.70000000000005</v>
      </c>
      <c r="AR83" s="108">
        <v>1006.6</v>
      </c>
      <c r="AS83" s="108">
        <v>773.6</v>
      </c>
      <c r="AT83" s="108">
        <v>867.3</v>
      </c>
      <c r="AU83" s="108">
        <v>903.7</v>
      </c>
      <c r="AV83" s="108">
        <v>1105.9000000000001</v>
      </c>
      <c r="AW83" s="108">
        <v>1169.7</v>
      </c>
      <c r="AX83" s="108">
        <v>1350.6</v>
      </c>
      <c r="AY83" s="108">
        <v>1990.9</v>
      </c>
      <c r="AZ83" s="108">
        <v>1978.5</v>
      </c>
      <c r="BA83" s="108">
        <v>2510.1</v>
      </c>
      <c r="BB83" s="108">
        <v>2710.9</v>
      </c>
      <c r="BC83" s="108">
        <v>-1199.5</v>
      </c>
      <c r="BD83" s="108">
        <v>-168.4</v>
      </c>
      <c r="BE83" s="108">
        <v>-146.4</v>
      </c>
      <c r="BF83" s="108">
        <v>-871.1</v>
      </c>
      <c r="BG83" s="108">
        <v>-13.6</v>
      </c>
      <c r="BH83" s="108">
        <v>-264</v>
      </c>
      <c r="BI83" s="108">
        <v>-188.2</v>
      </c>
      <c r="BJ83" s="108">
        <v>-168.4</v>
      </c>
      <c r="BK83" s="108">
        <v>-223.9</v>
      </c>
      <c r="BL83" s="108">
        <v>-344.9</v>
      </c>
      <c r="BM83" s="108">
        <v>-314.8</v>
      </c>
      <c r="BN83" s="108">
        <v>-915.4</v>
      </c>
      <c r="BO83" s="108">
        <v>-920</v>
      </c>
      <c r="BP83" s="108">
        <v>-1185.9000000000001</v>
      </c>
      <c r="BQ83" s="108">
        <v>-516.79999999999995</v>
      </c>
      <c r="BR83" s="108">
        <v>-1220.9000000000001</v>
      </c>
      <c r="BS83" s="108">
        <v>-1199.5</v>
      </c>
      <c r="BT83" s="108">
        <v>87575.8</v>
      </c>
      <c r="BU83" s="108">
        <v>60713.8</v>
      </c>
      <c r="BV83" s="128">
        <v>10984.2</v>
      </c>
      <c r="BW83" s="128">
        <v>12376.4</v>
      </c>
      <c r="BX83" s="128">
        <v>3501.4</v>
      </c>
      <c r="BY83" s="108">
        <v>42013</v>
      </c>
      <c r="BZ83" s="108">
        <v>55735.199999999997</v>
      </c>
      <c r="CA83" s="108">
        <v>60713.8</v>
      </c>
      <c r="CB83" s="108">
        <v>68394.399999999994</v>
      </c>
      <c r="CC83" s="108">
        <v>70186.8</v>
      </c>
      <c r="CD83" s="108">
        <v>71698</v>
      </c>
      <c r="CE83" s="108">
        <v>81206.7</v>
      </c>
      <c r="CF83" s="108">
        <v>81850.100000000006</v>
      </c>
      <c r="CG83" s="108">
        <v>84074.4</v>
      </c>
      <c r="CH83" s="108">
        <v>85315.7</v>
      </c>
      <c r="CI83" s="108">
        <v>85744</v>
      </c>
      <c r="CJ83" s="108">
        <v>87575.8</v>
      </c>
      <c r="CK83" s="108">
        <v>7331.1</v>
      </c>
      <c r="CL83" s="108">
        <v>1532</v>
      </c>
      <c r="CM83" s="128">
        <v>718.1</v>
      </c>
      <c r="CN83" s="128">
        <v>2980.3</v>
      </c>
      <c r="CO83" s="128">
        <v>2100.6999999999998</v>
      </c>
      <c r="CP83" s="108">
        <v>-603.70000000000005</v>
      </c>
      <c r="CQ83" s="108">
        <v>-912.3</v>
      </c>
      <c r="CR83" s="108">
        <v>1532</v>
      </c>
      <c r="CS83" s="108">
        <v>946.6</v>
      </c>
      <c r="CT83" s="108">
        <v>1642.3</v>
      </c>
      <c r="CU83" s="108">
        <v>2250.1</v>
      </c>
      <c r="CV83" s="108">
        <v>3101.5</v>
      </c>
      <c r="CW83" s="108">
        <v>4823.3999999999996</v>
      </c>
      <c r="CX83" s="108">
        <v>5230.3999999999996</v>
      </c>
      <c r="CY83" s="108">
        <v>5459.2</v>
      </c>
      <c r="CZ83" s="108">
        <v>6287.9</v>
      </c>
      <c r="DA83" s="108">
        <v>7331.1</v>
      </c>
      <c r="DB83" s="108">
        <v>1842.8</v>
      </c>
      <c r="DC83" s="108">
        <v>1059.4000000000001</v>
      </c>
      <c r="DD83" s="108">
        <v>323.89999999999998</v>
      </c>
      <c r="DE83" s="108">
        <v>191.6</v>
      </c>
      <c r="DF83" s="108">
        <v>267.89999999999998</v>
      </c>
      <c r="DG83" s="108">
        <v>20.7</v>
      </c>
      <c r="DH83" s="108">
        <v>231.8</v>
      </c>
      <c r="DI83" s="108">
        <v>1059.4000000000001</v>
      </c>
      <c r="DJ83" s="108">
        <v>1267.7</v>
      </c>
      <c r="DK83" s="108">
        <v>1138.3</v>
      </c>
      <c r="DL83" s="108">
        <v>1383.3</v>
      </c>
      <c r="DM83" s="108">
        <v>1480</v>
      </c>
      <c r="DN83" s="108">
        <v>1486.4</v>
      </c>
      <c r="DO83" s="108">
        <v>1574.9</v>
      </c>
      <c r="DP83" s="108">
        <v>1577.3</v>
      </c>
      <c r="DQ83" s="108">
        <v>1572</v>
      </c>
      <c r="DR83" s="108">
        <v>1842.8</v>
      </c>
      <c r="DS83" s="108">
        <v>2951.7</v>
      </c>
      <c r="DT83" s="108">
        <v>-56.4</v>
      </c>
      <c r="DU83" s="108">
        <v>-102</v>
      </c>
      <c r="DV83" s="108">
        <v>53683.5</v>
      </c>
      <c r="DW83" s="108">
        <v>-50573.4</v>
      </c>
      <c r="DX83" s="108">
        <v>9.1</v>
      </c>
      <c r="DY83" s="108">
        <v>-55.2</v>
      </c>
      <c r="DZ83" s="108">
        <v>-56.4</v>
      </c>
      <c r="EA83" s="108">
        <v>-101.9</v>
      </c>
      <c r="EB83" s="108">
        <v>-121</v>
      </c>
      <c r="EC83" s="108">
        <v>-158.4</v>
      </c>
      <c r="ED83" s="108">
        <v>15070.8</v>
      </c>
      <c r="EE83" s="108">
        <v>31429.4</v>
      </c>
      <c r="EF83" s="108">
        <v>53525.1</v>
      </c>
      <c r="EG83" s="108">
        <v>53544.3</v>
      </c>
      <c r="EH83" s="108">
        <v>2974.1</v>
      </c>
      <c r="EI83" s="108">
        <v>2951.7</v>
      </c>
      <c r="EJ83" s="108">
        <v>2392.3000000000002</v>
      </c>
      <c r="EK83" s="108">
        <v>2815.1</v>
      </c>
      <c r="EL83" s="108">
        <v>-596</v>
      </c>
      <c r="EM83" s="108">
        <v>129.80000000000001</v>
      </c>
      <c r="EN83" s="108">
        <v>43.4</v>
      </c>
      <c r="EO83" s="108">
        <v>3.8</v>
      </c>
      <c r="EP83" s="108">
        <v>296.10000000000002</v>
      </c>
      <c r="EQ83" s="108">
        <v>2815.1</v>
      </c>
      <c r="ER83" s="108">
        <v>2961.9</v>
      </c>
      <c r="ES83" s="108">
        <v>1967.3</v>
      </c>
      <c r="ET83" s="108">
        <v>2219.1</v>
      </c>
      <c r="EU83" s="108">
        <v>2255.1</v>
      </c>
      <c r="EV83" s="108">
        <v>2305.3000000000002</v>
      </c>
      <c r="EW83" s="108">
        <v>2348.9</v>
      </c>
      <c r="EX83" s="108">
        <v>2379.6</v>
      </c>
      <c r="EY83" s="108">
        <v>2369.6999999999998</v>
      </c>
      <c r="EZ83" s="108">
        <v>2392.3000000000002</v>
      </c>
      <c r="FA83" s="108">
        <v>829.2</v>
      </c>
      <c r="FB83" s="108">
        <v>229.1</v>
      </c>
      <c r="FC83" s="108">
        <v>-181.4</v>
      </c>
      <c r="FD83" s="108">
        <v>807.8</v>
      </c>
      <c r="FE83" s="108">
        <v>-26.3</v>
      </c>
      <c r="FF83" s="108">
        <v>64</v>
      </c>
      <c r="FG83" s="108">
        <v>149.19999999999999</v>
      </c>
      <c r="FH83" s="108">
        <v>229.1</v>
      </c>
      <c r="FI83" s="108">
        <v>193</v>
      </c>
      <c r="FJ83" s="108">
        <v>203.9</v>
      </c>
      <c r="FK83" s="108">
        <v>47.7</v>
      </c>
      <c r="FL83" s="108">
        <v>77.2</v>
      </c>
      <c r="FM83" s="108">
        <v>169.1</v>
      </c>
      <c r="FN83" s="108">
        <v>855.5</v>
      </c>
      <c r="FO83" s="108">
        <v>739.8</v>
      </c>
      <c r="FP83" s="108">
        <v>776.3</v>
      </c>
      <c r="FQ83" s="108">
        <v>829.2</v>
      </c>
      <c r="FR83" s="108">
        <v>34125.5</v>
      </c>
      <c r="FS83" s="108">
        <v>411.3</v>
      </c>
      <c r="FT83" s="108">
        <v>342.5</v>
      </c>
      <c r="FU83" s="108">
        <v>-145.30000000000001</v>
      </c>
      <c r="FV83" s="108">
        <v>33517</v>
      </c>
      <c r="FW83" s="108">
        <v>124.6</v>
      </c>
      <c r="FX83" s="108">
        <v>400</v>
      </c>
      <c r="FY83" s="108">
        <v>411.3</v>
      </c>
      <c r="FZ83" s="108">
        <v>533</v>
      </c>
      <c r="GA83" s="108">
        <v>460.8</v>
      </c>
      <c r="GB83" s="108">
        <v>753.8</v>
      </c>
      <c r="GC83" s="108">
        <v>537</v>
      </c>
      <c r="GD83" s="108">
        <v>515.9</v>
      </c>
      <c r="GE83" s="108">
        <v>608.5</v>
      </c>
      <c r="GF83" s="108">
        <v>1007</v>
      </c>
      <c r="GG83" s="108">
        <v>962.6</v>
      </c>
      <c r="GH83" s="108">
        <v>34125.5</v>
      </c>
      <c r="GJ83" s="85">
        <v>115.6</v>
      </c>
      <c r="GK83" s="85">
        <v>-47.5</v>
      </c>
      <c r="GL83" s="85">
        <v>3494</v>
      </c>
      <c r="GN83" s="85">
        <v>11.6</v>
      </c>
      <c r="GO83" s="85">
        <v>108.5</v>
      </c>
      <c r="GP83" s="85">
        <v>115.6</v>
      </c>
      <c r="GQ83" s="85">
        <v>131.1</v>
      </c>
      <c r="GR83" s="85">
        <v>20.8</v>
      </c>
      <c r="GS83" s="85">
        <v>68.099999999999994</v>
      </c>
      <c r="GT83" s="85">
        <v>99.3</v>
      </c>
      <c r="GU83" s="85">
        <v>273.7</v>
      </c>
      <c r="GV83" s="85">
        <v>3562.1</v>
      </c>
      <c r="GW83" s="85">
        <v>3649</v>
      </c>
      <c r="GX83" s="85">
        <v>3486.1</v>
      </c>
    </row>
    <row r="84" spans="1:206" s="85" customFormat="1" ht="12" x14ac:dyDescent="0.2">
      <c r="A84" s="99">
        <v>1161</v>
      </c>
      <c r="B84" s="28" t="s">
        <v>657</v>
      </c>
      <c r="C84" s="76"/>
      <c r="D84" s="108">
        <v>158281.29999999999</v>
      </c>
      <c r="E84" s="108">
        <v>114642.7</v>
      </c>
      <c r="F84" s="108">
        <v>7937.9</v>
      </c>
      <c r="G84" s="108">
        <v>9099.9</v>
      </c>
      <c r="H84" s="108">
        <v>26600.799999999999</v>
      </c>
      <c r="I84" s="108">
        <v>113681.8</v>
      </c>
      <c r="J84" s="108">
        <v>123715.4</v>
      </c>
      <c r="K84" s="108">
        <v>114642.7</v>
      </c>
      <c r="L84" s="108">
        <v>121091.8</v>
      </c>
      <c r="M84" s="108">
        <v>122304.5</v>
      </c>
      <c r="N84" s="108">
        <v>122580.6</v>
      </c>
      <c r="O84" s="108">
        <v>122341.2</v>
      </c>
      <c r="P84" s="108">
        <v>126077.6</v>
      </c>
      <c r="Q84" s="108">
        <v>131680.5</v>
      </c>
      <c r="R84" s="108">
        <v>140610.79999999999</v>
      </c>
      <c r="S84" s="108">
        <v>148871.5</v>
      </c>
      <c r="T84" s="108">
        <v>158281.29999999999</v>
      </c>
      <c r="U84" s="108">
        <v>1936.7</v>
      </c>
      <c r="V84" s="108">
        <v>105.6</v>
      </c>
      <c r="W84" s="108">
        <v>-1420.3</v>
      </c>
      <c r="X84" s="108">
        <v>3749.3</v>
      </c>
      <c r="Y84" s="108">
        <v>-497.9</v>
      </c>
      <c r="Z84" s="108">
        <v>710.2</v>
      </c>
      <c r="AA84" s="108">
        <v>2624.3</v>
      </c>
      <c r="AB84" s="108">
        <v>105.6</v>
      </c>
      <c r="AC84" s="108">
        <v>-565.1</v>
      </c>
      <c r="AD84" s="108">
        <v>-789.3</v>
      </c>
      <c r="AE84" s="108">
        <v>-1314.7</v>
      </c>
      <c r="AF84" s="108">
        <v>-1174.4000000000001</v>
      </c>
      <c r="AG84" s="108">
        <v>2356.3000000000002</v>
      </c>
      <c r="AH84" s="108">
        <v>2434.6</v>
      </c>
      <c r="AI84" s="108">
        <v>2213.6</v>
      </c>
      <c r="AJ84" s="108">
        <v>1983.3</v>
      </c>
      <c r="AK84" s="108">
        <v>1936.7</v>
      </c>
      <c r="AL84" s="108">
        <v>2710.9</v>
      </c>
      <c r="AM84" s="108">
        <v>773.6</v>
      </c>
      <c r="AN84" s="108">
        <v>332.3</v>
      </c>
      <c r="AO84" s="108">
        <v>885</v>
      </c>
      <c r="AP84" s="108">
        <v>720</v>
      </c>
      <c r="AQ84" s="108">
        <v>602.70000000000005</v>
      </c>
      <c r="AR84" s="108">
        <v>1006.6</v>
      </c>
      <c r="AS84" s="108">
        <v>773.6</v>
      </c>
      <c r="AT84" s="108">
        <v>867.3</v>
      </c>
      <c r="AU84" s="108">
        <v>903.7</v>
      </c>
      <c r="AV84" s="108">
        <v>1105.9000000000001</v>
      </c>
      <c r="AW84" s="108">
        <v>1169.7</v>
      </c>
      <c r="AX84" s="108">
        <v>1350.6</v>
      </c>
      <c r="AY84" s="108">
        <v>1990.9</v>
      </c>
      <c r="AZ84" s="108">
        <v>1978.5</v>
      </c>
      <c r="BA84" s="108">
        <v>2510.1</v>
      </c>
      <c r="BB84" s="108">
        <v>2710.9</v>
      </c>
      <c r="BC84" s="108">
        <v>-1199.5</v>
      </c>
      <c r="BD84" s="108">
        <v>-168.4</v>
      </c>
      <c r="BE84" s="108">
        <v>-146.4</v>
      </c>
      <c r="BF84" s="108">
        <v>-871.1</v>
      </c>
      <c r="BG84" s="108">
        <v>-13.6</v>
      </c>
      <c r="BH84" s="108">
        <v>-264</v>
      </c>
      <c r="BI84" s="108">
        <v>-188.2</v>
      </c>
      <c r="BJ84" s="108">
        <v>-168.4</v>
      </c>
      <c r="BK84" s="108">
        <v>-223.9</v>
      </c>
      <c r="BL84" s="108">
        <v>-344.9</v>
      </c>
      <c r="BM84" s="108">
        <v>-314.8</v>
      </c>
      <c r="BN84" s="108">
        <v>-915.4</v>
      </c>
      <c r="BO84" s="108">
        <v>-920</v>
      </c>
      <c r="BP84" s="108">
        <v>-1185.9000000000001</v>
      </c>
      <c r="BQ84" s="108">
        <v>-516.79999999999995</v>
      </c>
      <c r="BR84" s="108">
        <v>-1220.9000000000001</v>
      </c>
      <c r="BS84" s="108">
        <v>-1199.5</v>
      </c>
      <c r="BT84" s="108">
        <v>87575.8</v>
      </c>
      <c r="BU84" s="108">
        <v>60713.8</v>
      </c>
      <c r="BV84" s="128">
        <v>10984.2</v>
      </c>
      <c r="BW84" s="128">
        <v>12376.4</v>
      </c>
      <c r="BX84" s="128">
        <v>3501.4</v>
      </c>
      <c r="BY84" s="108">
        <v>42013</v>
      </c>
      <c r="BZ84" s="108">
        <v>55735.199999999997</v>
      </c>
      <c r="CA84" s="108">
        <v>60713.8</v>
      </c>
      <c r="CB84" s="108">
        <v>68394.399999999994</v>
      </c>
      <c r="CC84" s="108">
        <v>70186.8</v>
      </c>
      <c r="CD84" s="108">
        <v>71698</v>
      </c>
      <c r="CE84" s="108">
        <v>81206.7</v>
      </c>
      <c r="CF84" s="108">
        <v>81850.100000000006</v>
      </c>
      <c r="CG84" s="108">
        <v>84074.4</v>
      </c>
      <c r="CH84" s="108">
        <v>85315.7</v>
      </c>
      <c r="CI84" s="108">
        <v>85744</v>
      </c>
      <c r="CJ84" s="108">
        <v>87575.8</v>
      </c>
      <c r="CK84" s="108">
        <v>7331.1</v>
      </c>
      <c r="CL84" s="108">
        <v>1532</v>
      </c>
      <c r="CM84" s="128">
        <v>718.1</v>
      </c>
      <c r="CN84" s="128">
        <v>2980.3</v>
      </c>
      <c r="CO84" s="128">
        <v>2100.6999999999998</v>
      </c>
      <c r="CP84" s="108">
        <v>-603.70000000000005</v>
      </c>
      <c r="CQ84" s="108">
        <v>-912.3</v>
      </c>
      <c r="CR84" s="108">
        <v>1532</v>
      </c>
      <c r="CS84" s="108">
        <v>946.6</v>
      </c>
      <c r="CT84" s="108">
        <v>1642.3</v>
      </c>
      <c r="CU84" s="108">
        <v>2250.1</v>
      </c>
      <c r="CV84" s="108">
        <v>3101.5</v>
      </c>
      <c r="CW84" s="108">
        <v>4823.3999999999996</v>
      </c>
      <c r="CX84" s="108">
        <v>5230.3999999999996</v>
      </c>
      <c r="CY84" s="108">
        <v>5459.2</v>
      </c>
      <c r="CZ84" s="108">
        <v>6287.9</v>
      </c>
      <c r="DA84" s="108">
        <v>7331.1</v>
      </c>
      <c r="DB84" s="108">
        <v>1842.8</v>
      </c>
      <c r="DC84" s="108">
        <v>1059.4000000000001</v>
      </c>
      <c r="DD84" s="108">
        <v>323.89999999999998</v>
      </c>
      <c r="DE84" s="108">
        <v>191.6</v>
      </c>
      <c r="DF84" s="108">
        <v>267.89999999999998</v>
      </c>
      <c r="DG84" s="108">
        <v>20.7</v>
      </c>
      <c r="DH84" s="108">
        <v>231.8</v>
      </c>
      <c r="DI84" s="108">
        <v>1059.4000000000001</v>
      </c>
      <c r="DJ84" s="108">
        <v>1267.7</v>
      </c>
      <c r="DK84" s="108">
        <v>1138.3</v>
      </c>
      <c r="DL84" s="108">
        <v>1383.3</v>
      </c>
      <c r="DM84" s="108">
        <v>1480</v>
      </c>
      <c r="DN84" s="108">
        <v>1486.4</v>
      </c>
      <c r="DO84" s="108">
        <v>1574.9</v>
      </c>
      <c r="DP84" s="108">
        <v>1577.3</v>
      </c>
      <c r="DQ84" s="108">
        <v>1572</v>
      </c>
      <c r="DR84" s="108">
        <v>1842.8</v>
      </c>
      <c r="DS84" s="108">
        <v>2951.7</v>
      </c>
      <c r="DT84" s="108">
        <v>-56.4</v>
      </c>
      <c r="DU84" s="108">
        <v>-102</v>
      </c>
      <c r="DV84" s="108">
        <v>53683.5</v>
      </c>
      <c r="DW84" s="108">
        <v>-50573.4</v>
      </c>
      <c r="DX84" s="108">
        <v>9.1</v>
      </c>
      <c r="DY84" s="108">
        <v>-55.2</v>
      </c>
      <c r="DZ84" s="108">
        <v>-56.4</v>
      </c>
      <c r="EA84" s="108">
        <v>-101.9</v>
      </c>
      <c r="EB84" s="108">
        <v>-121</v>
      </c>
      <c r="EC84" s="108">
        <v>-158.4</v>
      </c>
      <c r="ED84" s="108">
        <v>15070.8</v>
      </c>
      <c r="EE84" s="108">
        <v>31429.4</v>
      </c>
      <c r="EF84" s="108">
        <v>53525.1</v>
      </c>
      <c r="EG84" s="108">
        <v>53544.3</v>
      </c>
      <c r="EH84" s="108">
        <v>2974.1</v>
      </c>
      <c r="EI84" s="108">
        <v>2951.7</v>
      </c>
      <c r="EJ84" s="108">
        <v>2392.3000000000002</v>
      </c>
      <c r="EK84" s="108">
        <v>2815.1</v>
      </c>
      <c r="EL84" s="108">
        <v>-596</v>
      </c>
      <c r="EM84" s="108">
        <v>129.80000000000001</v>
      </c>
      <c r="EN84" s="108">
        <v>43.4</v>
      </c>
      <c r="EO84" s="108">
        <v>3.8</v>
      </c>
      <c r="EP84" s="108">
        <v>296.10000000000002</v>
      </c>
      <c r="EQ84" s="108">
        <v>2815.1</v>
      </c>
      <c r="ER84" s="108">
        <v>2961.9</v>
      </c>
      <c r="ES84" s="108">
        <v>1967.3</v>
      </c>
      <c r="ET84" s="108">
        <v>2219.1</v>
      </c>
      <c r="EU84" s="108">
        <v>2255.1</v>
      </c>
      <c r="EV84" s="108">
        <v>2305.3000000000002</v>
      </c>
      <c r="EW84" s="108">
        <v>2348.9</v>
      </c>
      <c r="EX84" s="108">
        <v>2379.6</v>
      </c>
      <c r="EY84" s="108">
        <v>2369.6999999999998</v>
      </c>
      <c r="EZ84" s="108">
        <v>2392.3000000000002</v>
      </c>
      <c r="FA84" s="108">
        <v>829.2</v>
      </c>
      <c r="FB84" s="108">
        <v>229.1</v>
      </c>
      <c r="FC84" s="108">
        <v>-181.4</v>
      </c>
      <c r="FD84" s="108">
        <v>807.8</v>
      </c>
      <c r="FE84" s="108">
        <v>-26.3</v>
      </c>
      <c r="FF84" s="108">
        <v>64</v>
      </c>
      <c r="FG84" s="108">
        <v>149.19999999999999</v>
      </c>
      <c r="FH84" s="108">
        <v>229.1</v>
      </c>
      <c r="FI84" s="108">
        <v>193</v>
      </c>
      <c r="FJ84" s="108">
        <v>203.9</v>
      </c>
      <c r="FK84" s="108">
        <v>47.7</v>
      </c>
      <c r="FL84" s="108">
        <v>77.2</v>
      </c>
      <c r="FM84" s="108">
        <v>169.1</v>
      </c>
      <c r="FN84" s="108">
        <v>855.5</v>
      </c>
      <c r="FO84" s="108">
        <v>739.8</v>
      </c>
      <c r="FP84" s="108">
        <v>776.3</v>
      </c>
      <c r="FQ84" s="108">
        <v>829.2</v>
      </c>
      <c r="FR84" s="108">
        <v>34125.5</v>
      </c>
      <c r="FS84" s="108">
        <v>411.3</v>
      </c>
      <c r="FT84" s="108">
        <v>342.5</v>
      </c>
      <c r="FU84" s="108">
        <v>-145.30000000000001</v>
      </c>
      <c r="FV84" s="108">
        <v>33517</v>
      </c>
      <c r="FW84" s="108">
        <v>124.6</v>
      </c>
      <c r="FX84" s="108">
        <v>400</v>
      </c>
      <c r="FY84" s="108">
        <v>411.3</v>
      </c>
      <c r="FZ84" s="108">
        <v>533</v>
      </c>
      <c r="GA84" s="108">
        <v>460.8</v>
      </c>
      <c r="GB84" s="108">
        <v>753.8</v>
      </c>
      <c r="GC84" s="108">
        <v>537</v>
      </c>
      <c r="GD84" s="108">
        <v>515.9</v>
      </c>
      <c r="GE84" s="108">
        <v>608.5</v>
      </c>
      <c r="GF84" s="108">
        <v>1007</v>
      </c>
      <c r="GG84" s="108">
        <v>962.6</v>
      </c>
      <c r="GH84" s="108">
        <v>34125.5</v>
      </c>
      <c r="GJ84" s="85">
        <v>115.6</v>
      </c>
      <c r="GK84" s="85">
        <v>-47.5</v>
      </c>
      <c r="GL84" s="85">
        <v>3494</v>
      </c>
      <c r="GN84" s="85">
        <v>11.6</v>
      </c>
      <c r="GO84" s="85">
        <v>108.5</v>
      </c>
      <c r="GP84" s="85">
        <v>115.6</v>
      </c>
      <c r="GQ84" s="85">
        <v>131.1</v>
      </c>
      <c r="GR84" s="85">
        <v>20.8</v>
      </c>
      <c r="GS84" s="85">
        <v>68.099999999999994</v>
      </c>
      <c r="GT84" s="85">
        <v>99.3</v>
      </c>
      <c r="GU84" s="85">
        <v>273.7</v>
      </c>
      <c r="GV84" s="85">
        <v>3562.1</v>
      </c>
      <c r="GW84" s="85">
        <v>3649</v>
      </c>
      <c r="GX84" s="85">
        <v>3486.1</v>
      </c>
    </row>
    <row r="85" spans="1:206" s="85" customFormat="1" ht="12" x14ac:dyDescent="0.2">
      <c r="A85" s="99">
        <v>11611</v>
      </c>
      <c r="B85" s="28" t="s">
        <v>657</v>
      </c>
      <c r="C85" s="76"/>
      <c r="D85" s="108">
        <v>158281.29999999999</v>
      </c>
      <c r="E85" s="108">
        <v>114642.7</v>
      </c>
      <c r="F85" s="108">
        <v>7937.9</v>
      </c>
      <c r="G85" s="108">
        <v>9099.9</v>
      </c>
      <c r="H85" s="108">
        <v>26600.799999999999</v>
      </c>
      <c r="I85" s="108">
        <v>113681.8</v>
      </c>
      <c r="J85" s="108">
        <v>123715.4</v>
      </c>
      <c r="K85" s="108">
        <v>114642.7</v>
      </c>
      <c r="L85" s="108">
        <v>121091.8</v>
      </c>
      <c r="M85" s="108">
        <v>122304.5</v>
      </c>
      <c r="N85" s="108">
        <v>122580.6</v>
      </c>
      <c r="O85" s="108">
        <v>122341.2</v>
      </c>
      <c r="P85" s="108">
        <v>126077.6</v>
      </c>
      <c r="Q85" s="108">
        <v>131680.5</v>
      </c>
      <c r="R85" s="108">
        <v>140610.79999999999</v>
      </c>
      <c r="S85" s="108">
        <v>148871.5</v>
      </c>
      <c r="T85" s="108">
        <v>158281.29999999999</v>
      </c>
      <c r="U85" s="108">
        <v>1936.7</v>
      </c>
      <c r="V85" s="108">
        <v>105.6</v>
      </c>
      <c r="W85" s="108">
        <v>-1420.3</v>
      </c>
      <c r="X85" s="108">
        <v>3749.3</v>
      </c>
      <c r="Y85" s="108">
        <v>-497.9</v>
      </c>
      <c r="Z85" s="108">
        <v>710.2</v>
      </c>
      <c r="AA85" s="108">
        <v>2624.3</v>
      </c>
      <c r="AB85" s="108">
        <v>105.6</v>
      </c>
      <c r="AC85" s="108">
        <v>-565.1</v>
      </c>
      <c r="AD85" s="108">
        <v>-789.3</v>
      </c>
      <c r="AE85" s="108">
        <v>-1314.7</v>
      </c>
      <c r="AF85" s="108">
        <v>-1174.4000000000001</v>
      </c>
      <c r="AG85" s="108">
        <v>2356.3000000000002</v>
      </c>
      <c r="AH85" s="108">
        <v>2434.6</v>
      </c>
      <c r="AI85" s="108">
        <v>2213.6</v>
      </c>
      <c r="AJ85" s="108">
        <v>1983.3</v>
      </c>
      <c r="AK85" s="108">
        <v>1936.7</v>
      </c>
      <c r="AL85" s="108">
        <v>2710.9</v>
      </c>
      <c r="AM85" s="108">
        <v>773.6</v>
      </c>
      <c r="AN85" s="108">
        <v>332.3</v>
      </c>
      <c r="AO85" s="108">
        <v>885</v>
      </c>
      <c r="AP85" s="108">
        <v>720</v>
      </c>
      <c r="AQ85" s="108">
        <v>602.70000000000005</v>
      </c>
      <c r="AR85" s="108">
        <v>1006.6</v>
      </c>
      <c r="AS85" s="108">
        <v>773.6</v>
      </c>
      <c r="AT85" s="108">
        <v>867.3</v>
      </c>
      <c r="AU85" s="108">
        <v>903.7</v>
      </c>
      <c r="AV85" s="108">
        <v>1105.9000000000001</v>
      </c>
      <c r="AW85" s="108">
        <v>1169.7</v>
      </c>
      <c r="AX85" s="108">
        <v>1350.6</v>
      </c>
      <c r="AY85" s="108">
        <v>1990.9</v>
      </c>
      <c r="AZ85" s="108">
        <v>1978.5</v>
      </c>
      <c r="BA85" s="108">
        <v>2510.1</v>
      </c>
      <c r="BB85" s="108">
        <v>2710.9</v>
      </c>
      <c r="BC85" s="108">
        <v>-1199.5</v>
      </c>
      <c r="BD85" s="108">
        <v>-168.4</v>
      </c>
      <c r="BE85" s="108">
        <v>-146.4</v>
      </c>
      <c r="BF85" s="108">
        <v>-871.1</v>
      </c>
      <c r="BG85" s="108">
        <v>-13.6</v>
      </c>
      <c r="BH85" s="108">
        <v>-264</v>
      </c>
      <c r="BI85" s="108">
        <v>-188.2</v>
      </c>
      <c r="BJ85" s="108">
        <v>-168.4</v>
      </c>
      <c r="BK85" s="108">
        <v>-223.9</v>
      </c>
      <c r="BL85" s="108">
        <v>-344.9</v>
      </c>
      <c r="BM85" s="108">
        <v>-314.8</v>
      </c>
      <c r="BN85" s="108">
        <v>-915.4</v>
      </c>
      <c r="BO85" s="108">
        <v>-920</v>
      </c>
      <c r="BP85" s="108">
        <v>-1185.9000000000001</v>
      </c>
      <c r="BQ85" s="108">
        <v>-516.79999999999995</v>
      </c>
      <c r="BR85" s="108">
        <v>-1220.9000000000001</v>
      </c>
      <c r="BS85" s="108">
        <v>-1199.5</v>
      </c>
      <c r="BT85" s="108">
        <v>87575.8</v>
      </c>
      <c r="BU85" s="108">
        <v>60713.8</v>
      </c>
      <c r="BV85" s="128">
        <v>10984.2</v>
      </c>
      <c r="BW85" s="128">
        <v>12376.4</v>
      </c>
      <c r="BX85" s="128">
        <v>3501.4</v>
      </c>
      <c r="BY85" s="108">
        <v>42013</v>
      </c>
      <c r="BZ85" s="108">
        <v>55735.199999999997</v>
      </c>
      <c r="CA85" s="108">
        <v>60713.8</v>
      </c>
      <c r="CB85" s="108">
        <v>68394.399999999994</v>
      </c>
      <c r="CC85" s="108">
        <v>70186.8</v>
      </c>
      <c r="CD85" s="108">
        <v>71698</v>
      </c>
      <c r="CE85" s="108">
        <v>81206.7</v>
      </c>
      <c r="CF85" s="108">
        <v>81850.100000000006</v>
      </c>
      <c r="CG85" s="108">
        <v>84074.4</v>
      </c>
      <c r="CH85" s="108">
        <v>85315.7</v>
      </c>
      <c r="CI85" s="108">
        <v>85744</v>
      </c>
      <c r="CJ85" s="108">
        <v>87575.8</v>
      </c>
      <c r="CK85" s="108">
        <v>7331.1</v>
      </c>
      <c r="CL85" s="108">
        <v>1532</v>
      </c>
      <c r="CM85" s="128">
        <v>718.1</v>
      </c>
      <c r="CN85" s="128">
        <v>2980.3</v>
      </c>
      <c r="CO85" s="128">
        <v>2100.6999999999998</v>
      </c>
      <c r="CP85" s="108">
        <v>-603.70000000000005</v>
      </c>
      <c r="CQ85" s="108">
        <v>-912.3</v>
      </c>
      <c r="CR85" s="108">
        <v>1532</v>
      </c>
      <c r="CS85" s="108">
        <v>946.6</v>
      </c>
      <c r="CT85" s="108">
        <v>1642.3</v>
      </c>
      <c r="CU85" s="108">
        <v>2250.1</v>
      </c>
      <c r="CV85" s="108">
        <v>3101.5</v>
      </c>
      <c r="CW85" s="108">
        <v>4823.3999999999996</v>
      </c>
      <c r="CX85" s="108">
        <v>5230.3999999999996</v>
      </c>
      <c r="CY85" s="108">
        <v>5459.2</v>
      </c>
      <c r="CZ85" s="108">
        <v>6287.9</v>
      </c>
      <c r="DA85" s="108">
        <v>7331.1</v>
      </c>
      <c r="DB85" s="108">
        <v>1842.8</v>
      </c>
      <c r="DC85" s="108">
        <v>1059.4000000000001</v>
      </c>
      <c r="DD85" s="108">
        <v>323.89999999999998</v>
      </c>
      <c r="DE85" s="108">
        <v>191.6</v>
      </c>
      <c r="DF85" s="108">
        <v>267.89999999999998</v>
      </c>
      <c r="DG85" s="108">
        <v>20.7</v>
      </c>
      <c r="DH85" s="108">
        <v>231.8</v>
      </c>
      <c r="DI85" s="108">
        <v>1059.4000000000001</v>
      </c>
      <c r="DJ85" s="108">
        <v>1267.7</v>
      </c>
      <c r="DK85" s="108">
        <v>1138.3</v>
      </c>
      <c r="DL85" s="108">
        <v>1383.3</v>
      </c>
      <c r="DM85" s="108">
        <v>1480</v>
      </c>
      <c r="DN85" s="108">
        <v>1486.4</v>
      </c>
      <c r="DO85" s="108">
        <v>1574.9</v>
      </c>
      <c r="DP85" s="108">
        <v>1577.3</v>
      </c>
      <c r="DQ85" s="108">
        <v>1572</v>
      </c>
      <c r="DR85" s="108">
        <v>1842.8</v>
      </c>
      <c r="DS85" s="108">
        <v>2951.7</v>
      </c>
      <c r="DT85" s="108">
        <v>-56.4</v>
      </c>
      <c r="DU85" s="108">
        <v>-102</v>
      </c>
      <c r="DV85" s="108">
        <v>53683.5</v>
      </c>
      <c r="DW85" s="108">
        <v>-50573.4</v>
      </c>
      <c r="DX85" s="108">
        <v>9.1</v>
      </c>
      <c r="DY85" s="108">
        <v>-55.2</v>
      </c>
      <c r="DZ85" s="108">
        <v>-56.4</v>
      </c>
      <c r="EA85" s="108">
        <v>-101.9</v>
      </c>
      <c r="EB85" s="108">
        <v>-121</v>
      </c>
      <c r="EC85" s="108">
        <v>-158.4</v>
      </c>
      <c r="ED85" s="108">
        <v>15070.8</v>
      </c>
      <c r="EE85" s="108">
        <v>31429.4</v>
      </c>
      <c r="EF85" s="108">
        <v>53525.1</v>
      </c>
      <c r="EG85" s="108">
        <v>53544.3</v>
      </c>
      <c r="EH85" s="108">
        <v>2974.1</v>
      </c>
      <c r="EI85" s="108">
        <v>2951.7</v>
      </c>
      <c r="EJ85" s="108">
        <v>2392.3000000000002</v>
      </c>
      <c r="EK85" s="108">
        <v>2815.1</v>
      </c>
      <c r="EL85" s="108">
        <v>-596</v>
      </c>
      <c r="EM85" s="108">
        <v>129.80000000000001</v>
      </c>
      <c r="EN85" s="108">
        <v>43.4</v>
      </c>
      <c r="EO85" s="108">
        <v>3.8</v>
      </c>
      <c r="EP85" s="108">
        <v>296.10000000000002</v>
      </c>
      <c r="EQ85" s="108">
        <v>2815.1</v>
      </c>
      <c r="ER85" s="108">
        <v>2961.9</v>
      </c>
      <c r="ES85" s="108">
        <v>1967.3</v>
      </c>
      <c r="ET85" s="108">
        <v>2219.1</v>
      </c>
      <c r="EU85" s="108">
        <v>2255.1</v>
      </c>
      <c r="EV85" s="108">
        <v>2305.3000000000002</v>
      </c>
      <c r="EW85" s="108">
        <v>2348.9</v>
      </c>
      <c r="EX85" s="108">
        <v>2379.6</v>
      </c>
      <c r="EY85" s="108">
        <v>2369.6999999999998</v>
      </c>
      <c r="EZ85" s="108">
        <v>2392.3000000000002</v>
      </c>
      <c r="FA85" s="108">
        <v>829.2</v>
      </c>
      <c r="FB85" s="108">
        <v>229.1</v>
      </c>
      <c r="FC85" s="108">
        <v>-181.4</v>
      </c>
      <c r="FD85" s="108">
        <v>807.8</v>
      </c>
      <c r="FE85" s="108">
        <v>-26.3</v>
      </c>
      <c r="FF85" s="108">
        <v>64</v>
      </c>
      <c r="FG85" s="108">
        <v>149.19999999999999</v>
      </c>
      <c r="FH85" s="108">
        <v>229.1</v>
      </c>
      <c r="FI85" s="108">
        <v>193</v>
      </c>
      <c r="FJ85" s="108">
        <v>203.9</v>
      </c>
      <c r="FK85" s="108">
        <v>47.7</v>
      </c>
      <c r="FL85" s="108">
        <v>77.2</v>
      </c>
      <c r="FM85" s="108">
        <v>169.1</v>
      </c>
      <c r="FN85" s="108">
        <v>855.5</v>
      </c>
      <c r="FO85" s="108">
        <v>739.8</v>
      </c>
      <c r="FP85" s="108">
        <v>776.3</v>
      </c>
      <c r="FQ85" s="108">
        <v>829.2</v>
      </c>
      <c r="FR85" s="108">
        <v>34125.5</v>
      </c>
      <c r="FS85" s="108">
        <v>411.3</v>
      </c>
      <c r="FT85" s="108">
        <v>342.5</v>
      </c>
      <c r="FU85" s="108">
        <v>-145.30000000000001</v>
      </c>
      <c r="FV85" s="108">
        <v>33517</v>
      </c>
      <c r="FW85" s="108">
        <v>124.6</v>
      </c>
      <c r="FX85" s="108">
        <v>400</v>
      </c>
      <c r="FY85" s="108">
        <v>411.3</v>
      </c>
      <c r="FZ85" s="108">
        <v>533</v>
      </c>
      <c r="GA85" s="108">
        <v>460.8</v>
      </c>
      <c r="GB85" s="108">
        <v>753.8</v>
      </c>
      <c r="GC85" s="108">
        <v>537</v>
      </c>
      <c r="GD85" s="108">
        <v>515.9</v>
      </c>
      <c r="GE85" s="108">
        <v>608.5</v>
      </c>
      <c r="GF85" s="108">
        <v>1007</v>
      </c>
      <c r="GG85" s="108">
        <v>962.6</v>
      </c>
      <c r="GH85" s="108">
        <v>34125.5</v>
      </c>
      <c r="GJ85" s="85">
        <v>115.6</v>
      </c>
      <c r="GK85" s="85">
        <v>-47.5</v>
      </c>
      <c r="GL85" s="85">
        <v>3494</v>
      </c>
      <c r="GN85" s="85">
        <v>11.6</v>
      </c>
      <c r="GO85" s="85">
        <v>108.5</v>
      </c>
      <c r="GP85" s="85">
        <v>115.6</v>
      </c>
      <c r="GQ85" s="85">
        <v>131.1</v>
      </c>
      <c r="GR85" s="85">
        <v>20.8</v>
      </c>
      <c r="GS85" s="85">
        <v>68.099999999999994</v>
      </c>
      <c r="GT85" s="85">
        <v>99.3</v>
      </c>
      <c r="GU85" s="85">
        <v>273.7</v>
      </c>
      <c r="GV85" s="85">
        <v>3562.1</v>
      </c>
      <c r="GW85" s="85">
        <v>3649</v>
      </c>
      <c r="GX85" s="85">
        <v>3486.1</v>
      </c>
    </row>
    <row r="86" spans="1:206" s="85" customFormat="1" ht="12" x14ac:dyDescent="0.2">
      <c r="A86" s="99">
        <v>11611000</v>
      </c>
      <c r="B86" s="28" t="s">
        <v>657</v>
      </c>
      <c r="C86" s="76"/>
      <c r="D86" s="108">
        <v>158281.29999999999</v>
      </c>
      <c r="E86" s="108">
        <v>114642.7</v>
      </c>
      <c r="F86" s="108">
        <v>7937.9</v>
      </c>
      <c r="G86" s="108">
        <v>9099.9</v>
      </c>
      <c r="H86" s="108">
        <v>26600.799999999999</v>
      </c>
      <c r="I86" s="108">
        <v>113681.8</v>
      </c>
      <c r="J86" s="108">
        <v>123715.4</v>
      </c>
      <c r="K86" s="108">
        <v>114642.7</v>
      </c>
      <c r="L86" s="108">
        <v>121091.8</v>
      </c>
      <c r="M86" s="108">
        <v>122304.5</v>
      </c>
      <c r="N86" s="108">
        <v>122580.6</v>
      </c>
      <c r="O86" s="108">
        <v>122341.2</v>
      </c>
      <c r="P86" s="108">
        <v>126077.6</v>
      </c>
      <c r="Q86" s="108">
        <v>131680.5</v>
      </c>
      <c r="R86" s="108">
        <v>140610.79999999999</v>
      </c>
      <c r="S86" s="108">
        <v>148871.5</v>
      </c>
      <c r="T86" s="108">
        <v>158281.29999999999</v>
      </c>
      <c r="U86" s="108">
        <v>1936.7</v>
      </c>
      <c r="V86" s="108">
        <v>105.6</v>
      </c>
      <c r="W86" s="108">
        <v>-1420.3</v>
      </c>
      <c r="X86" s="108">
        <v>3749.3</v>
      </c>
      <c r="Y86" s="108">
        <v>-497.9</v>
      </c>
      <c r="Z86" s="108">
        <v>710.2</v>
      </c>
      <c r="AA86" s="108">
        <v>2624.3</v>
      </c>
      <c r="AB86" s="108">
        <v>105.6</v>
      </c>
      <c r="AC86" s="108">
        <v>-565.1</v>
      </c>
      <c r="AD86" s="108">
        <v>-789.3</v>
      </c>
      <c r="AE86" s="108">
        <v>-1314.7</v>
      </c>
      <c r="AF86" s="108">
        <v>-1174.4000000000001</v>
      </c>
      <c r="AG86" s="108">
        <v>2356.3000000000002</v>
      </c>
      <c r="AH86" s="108">
        <v>2434.6</v>
      </c>
      <c r="AI86" s="108">
        <v>2213.6</v>
      </c>
      <c r="AJ86" s="108">
        <v>1983.3</v>
      </c>
      <c r="AK86" s="108">
        <v>1936.7</v>
      </c>
      <c r="AL86" s="108">
        <v>2710.9</v>
      </c>
      <c r="AM86" s="108">
        <v>773.6</v>
      </c>
      <c r="AN86" s="108">
        <v>332.3</v>
      </c>
      <c r="AO86" s="108">
        <v>885</v>
      </c>
      <c r="AP86" s="108">
        <v>720</v>
      </c>
      <c r="AQ86" s="108">
        <v>602.70000000000005</v>
      </c>
      <c r="AR86" s="108">
        <v>1006.6</v>
      </c>
      <c r="AS86" s="108">
        <v>773.6</v>
      </c>
      <c r="AT86" s="108">
        <v>867.3</v>
      </c>
      <c r="AU86" s="108">
        <v>903.7</v>
      </c>
      <c r="AV86" s="108">
        <v>1105.9000000000001</v>
      </c>
      <c r="AW86" s="108">
        <v>1169.7</v>
      </c>
      <c r="AX86" s="108">
        <v>1350.6</v>
      </c>
      <c r="AY86" s="108">
        <v>1990.9</v>
      </c>
      <c r="AZ86" s="108">
        <v>1978.5</v>
      </c>
      <c r="BA86" s="108">
        <v>2510.1</v>
      </c>
      <c r="BB86" s="108">
        <v>2710.9</v>
      </c>
      <c r="BC86" s="108">
        <v>-1199.5</v>
      </c>
      <c r="BD86" s="108">
        <v>-168.4</v>
      </c>
      <c r="BE86" s="108">
        <v>-146.4</v>
      </c>
      <c r="BF86" s="108">
        <v>-871.1</v>
      </c>
      <c r="BG86" s="108">
        <v>-13.6</v>
      </c>
      <c r="BH86" s="108">
        <v>-264</v>
      </c>
      <c r="BI86" s="108">
        <v>-188.2</v>
      </c>
      <c r="BJ86" s="108">
        <v>-168.4</v>
      </c>
      <c r="BK86" s="108">
        <v>-223.9</v>
      </c>
      <c r="BL86" s="108">
        <v>-344.9</v>
      </c>
      <c r="BM86" s="108">
        <v>-314.8</v>
      </c>
      <c r="BN86" s="108">
        <v>-915.4</v>
      </c>
      <c r="BO86" s="108">
        <v>-920</v>
      </c>
      <c r="BP86" s="108">
        <v>-1185.9000000000001</v>
      </c>
      <c r="BQ86" s="108">
        <v>-516.79999999999995</v>
      </c>
      <c r="BR86" s="108">
        <v>-1220.9000000000001</v>
      </c>
      <c r="BS86" s="108">
        <v>-1199.5</v>
      </c>
      <c r="BT86" s="108">
        <v>87575.8</v>
      </c>
      <c r="BU86" s="108">
        <v>60713.8</v>
      </c>
      <c r="BV86" s="128">
        <v>10984.2</v>
      </c>
      <c r="BW86" s="128">
        <v>12376.4</v>
      </c>
      <c r="BX86" s="128">
        <v>3501.4</v>
      </c>
      <c r="BY86" s="108">
        <v>42013</v>
      </c>
      <c r="BZ86" s="108">
        <v>55735.199999999997</v>
      </c>
      <c r="CA86" s="108">
        <v>60713.8</v>
      </c>
      <c r="CB86" s="108">
        <v>68394.399999999994</v>
      </c>
      <c r="CC86" s="108">
        <v>70186.8</v>
      </c>
      <c r="CD86" s="108">
        <v>71698</v>
      </c>
      <c r="CE86" s="108">
        <v>81206.7</v>
      </c>
      <c r="CF86" s="108">
        <v>81850.100000000006</v>
      </c>
      <c r="CG86" s="108">
        <v>84074.4</v>
      </c>
      <c r="CH86" s="108">
        <v>85315.7</v>
      </c>
      <c r="CI86" s="108">
        <v>85744</v>
      </c>
      <c r="CJ86" s="108">
        <v>87575.8</v>
      </c>
      <c r="CK86" s="108">
        <v>7331.1</v>
      </c>
      <c r="CL86" s="108">
        <v>1532</v>
      </c>
      <c r="CM86" s="128">
        <v>718.1</v>
      </c>
      <c r="CN86" s="128">
        <v>2980.3</v>
      </c>
      <c r="CO86" s="128">
        <v>2100.6999999999998</v>
      </c>
      <c r="CP86" s="108">
        <v>-603.70000000000005</v>
      </c>
      <c r="CQ86" s="108">
        <v>-912.3</v>
      </c>
      <c r="CR86" s="108">
        <v>1532</v>
      </c>
      <c r="CS86" s="108">
        <v>946.6</v>
      </c>
      <c r="CT86" s="108">
        <v>1642.3</v>
      </c>
      <c r="CU86" s="108">
        <v>2250.1</v>
      </c>
      <c r="CV86" s="108">
        <v>3101.5</v>
      </c>
      <c r="CW86" s="108">
        <v>4823.3999999999996</v>
      </c>
      <c r="CX86" s="108">
        <v>5230.3999999999996</v>
      </c>
      <c r="CY86" s="108">
        <v>5459.2</v>
      </c>
      <c r="CZ86" s="108">
        <v>6287.9</v>
      </c>
      <c r="DA86" s="108">
        <v>7331.1</v>
      </c>
      <c r="DB86" s="108">
        <v>1842.8</v>
      </c>
      <c r="DC86" s="108">
        <v>1059.4000000000001</v>
      </c>
      <c r="DD86" s="108">
        <v>323.89999999999998</v>
      </c>
      <c r="DE86" s="108">
        <v>191.6</v>
      </c>
      <c r="DF86" s="108">
        <v>267.89999999999998</v>
      </c>
      <c r="DG86" s="108">
        <v>20.7</v>
      </c>
      <c r="DH86" s="108">
        <v>231.8</v>
      </c>
      <c r="DI86" s="108">
        <v>1059.4000000000001</v>
      </c>
      <c r="DJ86" s="108">
        <v>1267.7</v>
      </c>
      <c r="DK86" s="108">
        <v>1138.3</v>
      </c>
      <c r="DL86" s="108">
        <v>1383.3</v>
      </c>
      <c r="DM86" s="108">
        <v>1480</v>
      </c>
      <c r="DN86" s="108">
        <v>1486.4</v>
      </c>
      <c r="DO86" s="108">
        <v>1574.9</v>
      </c>
      <c r="DP86" s="108">
        <v>1577.3</v>
      </c>
      <c r="DQ86" s="108">
        <v>1572</v>
      </c>
      <c r="DR86" s="108">
        <v>1842.8</v>
      </c>
      <c r="DS86" s="108">
        <v>2951.7</v>
      </c>
      <c r="DT86" s="108">
        <v>-56.4</v>
      </c>
      <c r="DU86" s="108">
        <v>-102</v>
      </c>
      <c r="DV86" s="108">
        <v>53683.5</v>
      </c>
      <c r="DW86" s="108">
        <v>-50573.4</v>
      </c>
      <c r="DX86" s="108">
        <v>9.1</v>
      </c>
      <c r="DY86" s="108">
        <v>-55.2</v>
      </c>
      <c r="DZ86" s="108">
        <v>-56.4</v>
      </c>
      <c r="EA86" s="108">
        <v>-101.9</v>
      </c>
      <c r="EB86" s="108">
        <v>-121</v>
      </c>
      <c r="EC86" s="108">
        <v>-158.4</v>
      </c>
      <c r="ED86" s="108">
        <v>15070.8</v>
      </c>
      <c r="EE86" s="108">
        <v>31429.4</v>
      </c>
      <c r="EF86" s="108">
        <v>53525.1</v>
      </c>
      <c r="EG86" s="108">
        <v>53544.3</v>
      </c>
      <c r="EH86" s="108">
        <v>2974.1</v>
      </c>
      <c r="EI86" s="108">
        <v>2951.7</v>
      </c>
      <c r="EJ86" s="108">
        <v>2392.3000000000002</v>
      </c>
      <c r="EK86" s="108">
        <v>2815.1</v>
      </c>
      <c r="EL86" s="108">
        <v>-596</v>
      </c>
      <c r="EM86" s="108">
        <v>129.80000000000001</v>
      </c>
      <c r="EN86" s="108">
        <v>43.4</v>
      </c>
      <c r="EO86" s="108">
        <v>3.8</v>
      </c>
      <c r="EP86" s="108">
        <v>296.10000000000002</v>
      </c>
      <c r="EQ86" s="108">
        <v>2815.1</v>
      </c>
      <c r="ER86" s="108">
        <v>2961.9</v>
      </c>
      <c r="ES86" s="128">
        <v>1967.3</v>
      </c>
      <c r="ET86" s="108">
        <v>2219.1</v>
      </c>
      <c r="EU86" s="108">
        <v>2255.1</v>
      </c>
      <c r="EV86" s="108">
        <v>2305.3000000000002</v>
      </c>
      <c r="EW86" s="108">
        <v>2348.9</v>
      </c>
      <c r="EX86" s="108">
        <v>2379.6</v>
      </c>
      <c r="EY86" s="108">
        <v>2369.6999999999998</v>
      </c>
      <c r="EZ86" s="108">
        <v>2392.3000000000002</v>
      </c>
      <c r="FA86" s="108">
        <v>829.2</v>
      </c>
      <c r="FB86" s="108">
        <v>229.1</v>
      </c>
      <c r="FC86" s="108">
        <v>-181.4</v>
      </c>
      <c r="FD86" s="108">
        <v>807.8</v>
      </c>
      <c r="FE86" s="108">
        <v>-26.3</v>
      </c>
      <c r="FF86" s="108">
        <v>64</v>
      </c>
      <c r="FG86" s="108">
        <v>149.19999999999999</v>
      </c>
      <c r="FH86" s="108">
        <v>229.1</v>
      </c>
      <c r="FI86" s="108">
        <v>193</v>
      </c>
      <c r="FJ86" s="108">
        <v>203.9</v>
      </c>
      <c r="FK86" s="108">
        <v>47.7</v>
      </c>
      <c r="FL86" s="108">
        <v>77.2</v>
      </c>
      <c r="FM86" s="108">
        <v>169.1</v>
      </c>
      <c r="FN86" s="108">
        <v>855.5</v>
      </c>
      <c r="FO86" s="108">
        <v>739.8</v>
      </c>
      <c r="FP86" s="108">
        <v>776.3</v>
      </c>
      <c r="FQ86" s="108">
        <v>829.2</v>
      </c>
      <c r="FR86" s="108">
        <v>34125.5</v>
      </c>
      <c r="FS86" s="108">
        <v>411.3</v>
      </c>
      <c r="FT86" s="108">
        <v>342.5</v>
      </c>
      <c r="FU86" s="108">
        <v>-145.30000000000001</v>
      </c>
      <c r="FV86" s="108">
        <v>33517</v>
      </c>
      <c r="FW86" s="108">
        <v>124.6</v>
      </c>
      <c r="FX86" s="108">
        <v>400</v>
      </c>
      <c r="FY86" s="128">
        <v>411.3</v>
      </c>
      <c r="FZ86" s="108">
        <v>533</v>
      </c>
      <c r="GA86" s="108">
        <v>460.8</v>
      </c>
      <c r="GB86" s="108">
        <v>753.8</v>
      </c>
      <c r="GC86" s="108">
        <v>537</v>
      </c>
      <c r="GD86" s="108">
        <v>515.9</v>
      </c>
      <c r="GE86" s="108">
        <v>608.5</v>
      </c>
      <c r="GF86" s="108">
        <v>1007</v>
      </c>
      <c r="GG86" s="108">
        <v>962.6</v>
      </c>
      <c r="GH86" s="108">
        <v>34125.5</v>
      </c>
      <c r="GJ86" s="85">
        <v>115.6</v>
      </c>
      <c r="GK86" s="85">
        <v>-47.5</v>
      </c>
      <c r="GL86" s="85">
        <v>3494</v>
      </c>
      <c r="GN86" s="85">
        <v>11.6</v>
      </c>
      <c r="GO86" s="85">
        <v>108.5</v>
      </c>
      <c r="GP86" s="85">
        <v>115.6</v>
      </c>
      <c r="GQ86" s="85">
        <v>131.1</v>
      </c>
      <c r="GR86" s="85">
        <v>20.8</v>
      </c>
      <c r="GS86" s="85">
        <v>68.099999999999994</v>
      </c>
      <c r="GT86" s="85">
        <v>99.3</v>
      </c>
      <c r="GU86" s="85">
        <v>273.7</v>
      </c>
      <c r="GV86" s="85">
        <v>3562.1</v>
      </c>
      <c r="GW86" s="85">
        <v>3649</v>
      </c>
      <c r="GX86" s="85">
        <v>3486.1</v>
      </c>
    </row>
    <row r="87" spans="1:206" s="97" customFormat="1" ht="12" x14ac:dyDescent="0.2">
      <c r="A87" s="98">
        <v>12</v>
      </c>
      <c r="B87" s="95" t="s">
        <v>571</v>
      </c>
      <c r="C87" s="96"/>
      <c r="D87" s="129">
        <v>0</v>
      </c>
      <c r="E87" s="129">
        <v>0</v>
      </c>
      <c r="F87" s="129">
        <v>0</v>
      </c>
      <c r="G87" s="129">
        <v>0</v>
      </c>
      <c r="H87" s="129">
        <v>0</v>
      </c>
      <c r="I87" s="129">
        <v>0</v>
      </c>
      <c r="J87" s="129">
        <v>0</v>
      </c>
      <c r="K87" s="129">
        <v>0</v>
      </c>
      <c r="L87" s="129">
        <v>0</v>
      </c>
      <c r="M87" s="129">
        <v>0</v>
      </c>
      <c r="N87" s="129">
        <v>0</v>
      </c>
      <c r="O87" s="129">
        <v>0</v>
      </c>
      <c r="P87" s="129">
        <v>0</v>
      </c>
      <c r="Q87" s="129">
        <v>0</v>
      </c>
      <c r="R87" s="129">
        <v>0</v>
      </c>
      <c r="S87" s="129">
        <v>0</v>
      </c>
      <c r="T87" s="129">
        <v>0</v>
      </c>
      <c r="U87" s="129">
        <v>0</v>
      </c>
      <c r="V87" s="129">
        <v>0</v>
      </c>
      <c r="W87" s="129">
        <v>0</v>
      </c>
      <c r="X87" s="129">
        <v>0</v>
      </c>
      <c r="Y87" s="129">
        <v>0</v>
      </c>
      <c r="Z87" s="129">
        <v>0</v>
      </c>
      <c r="AA87" s="129">
        <v>0</v>
      </c>
      <c r="AB87" s="129">
        <v>0</v>
      </c>
      <c r="AC87" s="129">
        <v>0</v>
      </c>
      <c r="AD87" s="129">
        <v>0</v>
      </c>
      <c r="AE87" s="129">
        <v>0</v>
      </c>
      <c r="AF87" s="129">
        <v>0</v>
      </c>
      <c r="AG87" s="129">
        <v>0</v>
      </c>
      <c r="AH87" s="129">
        <v>0</v>
      </c>
      <c r="AI87" s="129">
        <v>0</v>
      </c>
      <c r="AJ87" s="129">
        <v>0</v>
      </c>
      <c r="AK87" s="129">
        <v>0</v>
      </c>
      <c r="AL87" s="129">
        <v>0</v>
      </c>
      <c r="AM87" s="129">
        <v>0</v>
      </c>
      <c r="AN87" s="129">
        <v>0</v>
      </c>
      <c r="AO87" s="129">
        <v>0</v>
      </c>
      <c r="AP87" s="129">
        <v>0</v>
      </c>
      <c r="AQ87" s="129">
        <v>0</v>
      </c>
      <c r="AR87" s="129">
        <v>0</v>
      </c>
      <c r="AS87" s="129">
        <v>0</v>
      </c>
      <c r="AT87" s="129">
        <v>0</v>
      </c>
      <c r="AU87" s="129">
        <v>0</v>
      </c>
      <c r="AV87" s="129">
        <v>0</v>
      </c>
      <c r="AW87" s="129">
        <v>0</v>
      </c>
      <c r="AX87" s="129">
        <v>0</v>
      </c>
      <c r="AY87" s="129">
        <v>0</v>
      </c>
      <c r="AZ87" s="129">
        <v>0</v>
      </c>
      <c r="BA87" s="129">
        <v>0</v>
      </c>
      <c r="BB87" s="129">
        <v>0</v>
      </c>
      <c r="BC87" s="129">
        <v>0</v>
      </c>
      <c r="BD87" s="129">
        <v>0</v>
      </c>
      <c r="BE87" s="129">
        <v>0</v>
      </c>
      <c r="BF87" s="129">
        <v>0</v>
      </c>
      <c r="BG87" s="129">
        <v>0</v>
      </c>
      <c r="BH87" s="129">
        <v>0</v>
      </c>
      <c r="BI87" s="129">
        <v>0</v>
      </c>
      <c r="BJ87" s="129">
        <v>0</v>
      </c>
      <c r="BK87" s="129">
        <v>0</v>
      </c>
      <c r="BL87" s="129">
        <v>0</v>
      </c>
      <c r="BM87" s="129">
        <v>0</v>
      </c>
      <c r="BN87" s="129">
        <v>0</v>
      </c>
      <c r="BO87" s="129">
        <v>0</v>
      </c>
      <c r="BP87" s="129">
        <v>0</v>
      </c>
      <c r="BQ87" s="129">
        <v>0</v>
      </c>
      <c r="BR87" s="129">
        <v>0</v>
      </c>
      <c r="BS87" s="129">
        <v>0</v>
      </c>
      <c r="BT87" s="129">
        <v>0</v>
      </c>
      <c r="BU87" s="129">
        <v>0</v>
      </c>
      <c r="BV87" s="129">
        <v>0</v>
      </c>
      <c r="BW87" s="129">
        <v>0</v>
      </c>
      <c r="BX87" s="129">
        <v>0</v>
      </c>
      <c r="BY87" s="129">
        <v>0</v>
      </c>
      <c r="BZ87" s="129">
        <v>0</v>
      </c>
      <c r="CA87" s="129">
        <v>0</v>
      </c>
      <c r="CB87" s="129">
        <v>0</v>
      </c>
      <c r="CC87" s="129">
        <v>0</v>
      </c>
      <c r="CD87" s="129">
        <v>0</v>
      </c>
      <c r="CE87" s="129">
        <v>0</v>
      </c>
      <c r="CF87" s="129">
        <v>0</v>
      </c>
      <c r="CG87" s="129">
        <v>0</v>
      </c>
      <c r="CH87" s="129">
        <v>0</v>
      </c>
      <c r="CI87" s="129">
        <v>0</v>
      </c>
      <c r="CJ87" s="129">
        <v>0</v>
      </c>
      <c r="CK87" s="129">
        <v>0</v>
      </c>
      <c r="CL87" s="129">
        <v>0</v>
      </c>
      <c r="CM87" s="129">
        <v>0</v>
      </c>
      <c r="CN87" s="129">
        <v>0</v>
      </c>
      <c r="CO87" s="129">
        <v>0</v>
      </c>
      <c r="CP87" s="129">
        <v>0</v>
      </c>
      <c r="CQ87" s="129">
        <v>0</v>
      </c>
      <c r="CR87" s="129">
        <v>0</v>
      </c>
      <c r="CS87" s="129">
        <v>0</v>
      </c>
      <c r="CT87" s="129">
        <v>0</v>
      </c>
      <c r="CU87" s="129">
        <v>0</v>
      </c>
      <c r="CV87" s="129">
        <v>0</v>
      </c>
      <c r="CW87" s="129">
        <v>0</v>
      </c>
      <c r="CX87" s="129">
        <v>0</v>
      </c>
      <c r="CY87" s="129">
        <v>0</v>
      </c>
      <c r="CZ87" s="129">
        <v>0</v>
      </c>
      <c r="DA87" s="129">
        <v>0</v>
      </c>
      <c r="DB87" s="129">
        <v>0</v>
      </c>
      <c r="DC87" s="129">
        <v>0</v>
      </c>
      <c r="DD87" s="129">
        <v>0</v>
      </c>
      <c r="DE87" s="129">
        <v>0</v>
      </c>
      <c r="DF87" s="129">
        <v>0</v>
      </c>
      <c r="DG87" s="129">
        <v>0</v>
      </c>
      <c r="DH87" s="129">
        <v>0</v>
      </c>
      <c r="DI87" s="129">
        <v>0</v>
      </c>
      <c r="DJ87" s="129">
        <v>0</v>
      </c>
      <c r="DK87" s="129">
        <v>0</v>
      </c>
      <c r="DL87" s="129">
        <v>0</v>
      </c>
      <c r="DM87" s="129">
        <v>0</v>
      </c>
      <c r="DN87" s="129">
        <v>0</v>
      </c>
      <c r="DO87" s="129">
        <v>0</v>
      </c>
      <c r="DP87" s="129">
        <v>0</v>
      </c>
      <c r="DQ87" s="129">
        <v>0</v>
      </c>
      <c r="DR87" s="129">
        <v>0</v>
      </c>
      <c r="DS87" s="129">
        <v>71000</v>
      </c>
      <c r="DT87" s="129">
        <v>0</v>
      </c>
      <c r="DU87" s="129">
        <v>71000</v>
      </c>
      <c r="DV87" s="129">
        <v>0</v>
      </c>
      <c r="DW87" s="129">
        <v>0</v>
      </c>
      <c r="DX87" s="129">
        <v>0</v>
      </c>
      <c r="DY87" s="129">
        <v>0</v>
      </c>
      <c r="DZ87" s="129">
        <v>0</v>
      </c>
      <c r="EA87" s="129">
        <v>0</v>
      </c>
      <c r="EB87" s="129">
        <v>71000</v>
      </c>
      <c r="EC87" s="129">
        <v>71000</v>
      </c>
      <c r="ED87" s="129">
        <v>71000</v>
      </c>
      <c r="EE87" s="129">
        <v>71000</v>
      </c>
      <c r="EF87" s="129">
        <v>71000</v>
      </c>
      <c r="EG87" s="129">
        <v>71000</v>
      </c>
      <c r="EH87" s="129">
        <v>71000</v>
      </c>
      <c r="EI87" s="129">
        <v>71000</v>
      </c>
      <c r="EJ87" s="129">
        <v>2412533.2000000002</v>
      </c>
      <c r="EK87" s="129">
        <v>720892.2</v>
      </c>
      <c r="EL87" s="129">
        <v>636416.30000000005</v>
      </c>
      <c r="EM87" s="129">
        <v>481268.7</v>
      </c>
      <c r="EN87" s="129">
        <v>573956</v>
      </c>
      <c r="EO87" s="129">
        <v>0</v>
      </c>
      <c r="EP87" s="129">
        <v>400046.4</v>
      </c>
      <c r="EQ87" s="129">
        <v>720892.2</v>
      </c>
      <c r="ER87" s="129">
        <v>881315.1</v>
      </c>
      <c r="ES87" s="129">
        <v>1196885.6000000001</v>
      </c>
      <c r="ET87" s="129">
        <v>1357308.5</v>
      </c>
      <c r="EU87" s="129">
        <v>1517731.4</v>
      </c>
      <c r="EV87" s="129">
        <v>1678154.3</v>
      </c>
      <c r="EW87" s="129">
        <v>1838577.2</v>
      </c>
      <c r="EX87" s="129">
        <v>2029757.5</v>
      </c>
      <c r="EY87" s="129">
        <v>2220807.4</v>
      </c>
      <c r="EZ87" s="129">
        <v>2412533.2000000002</v>
      </c>
      <c r="FA87" s="129">
        <v>0</v>
      </c>
      <c r="FB87" s="129">
        <v>0</v>
      </c>
      <c r="FC87" s="129">
        <v>0</v>
      </c>
      <c r="FD87" s="129">
        <v>0</v>
      </c>
      <c r="FE87" s="129">
        <v>0</v>
      </c>
      <c r="FF87" s="129">
        <v>0</v>
      </c>
      <c r="FG87" s="129">
        <v>0</v>
      </c>
      <c r="FH87" s="129">
        <v>0</v>
      </c>
      <c r="FI87" s="129">
        <v>0</v>
      </c>
      <c r="FJ87" s="129">
        <v>0</v>
      </c>
      <c r="FK87" s="129">
        <v>0</v>
      </c>
      <c r="FL87" s="129">
        <v>0</v>
      </c>
      <c r="FM87" s="129">
        <v>0</v>
      </c>
      <c r="FN87" s="129">
        <v>0</v>
      </c>
      <c r="FO87" s="129">
        <v>0</v>
      </c>
      <c r="FP87" s="129">
        <v>0</v>
      </c>
      <c r="FQ87" s="129">
        <v>0</v>
      </c>
      <c r="FR87" s="129">
        <v>0</v>
      </c>
      <c r="FS87" s="129">
        <v>0</v>
      </c>
      <c r="FT87" s="129">
        <v>0</v>
      </c>
      <c r="FU87" s="129">
        <v>0</v>
      </c>
      <c r="FV87" s="129">
        <v>0</v>
      </c>
      <c r="FW87" s="129">
        <v>0</v>
      </c>
      <c r="FX87" s="129">
        <v>0</v>
      </c>
      <c r="FY87" s="129">
        <v>0</v>
      </c>
      <c r="FZ87" s="129">
        <v>0</v>
      </c>
      <c r="GA87" s="129">
        <v>0</v>
      </c>
      <c r="GB87" s="129">
        <v>0</v>
      </c>
      <c r="GC87" s="129">
        <v>0</v>
      </c>
      <c r="GD87" s="129">
        <v>0</v>
      </c>
      <c r="GE87" s="129">
        <v>0</v>
      </c>
      <c r="GF87" s="129">
        <v>0</v>
      </c>
      <c r="GG87" s="129">
        <v>0</v>
      </c>
      <c r="GH87" s="129">
        <v>0</v>
      </c>
      <c r="GJ87" s="97">
        <v>0</v>
      </c>
      <c r="GK87" s="97">
        <v>0</v>
      </c>
      <c r="GL87" s="97">
        <v>0</v>
      </c>
      <c r="GN87" s="97">
        <v>0</v>
      </c>
      <c r="GO87" s="97">
        <v>0</v>
      </c>
      <c r="GP87" s="97">
        <v>0</v>
      </c>
      <c r="GQ87" s="97">
        <v>0</v>
      </c>
      <c r="GR87" s="97">
        <v>0</v>
      </c>
      <c r="GS87" s="97">
        <v>0</v>
      </c>
      <c r="GT87" s="97">
        <v>0</v>
      </c>
      <c r="GU87" s="97">
        <v>0</v>
      </c>
      <c r="GV87" s="97">
        <v>0</v>
      </c>
      <c r="GW87" s="97">
        <v>0</v>
      </c>
      <c r="GX87" s="97">
        <v>0</v>
      </c>
    </row>
    <row r="88" spans="1:206" s="85" customFormat="1" ht="12" x14ac:dyDescent="0.2">
      <c r="A88" s="99">
        <v>121</v>
      </c>
      <c r="B88" s="28" t="s">
        <v>572</v>
      </c>
      <c r="C88" s="76"/>
      <c r="D88" s="108">
        <v>0</v>
      </c>
      <c r="E88" s="108">
        <v>0</v>
      </c>
      <c r="F88" s="108">
        <v>0</v>
      </c>
      <c r="G88" s="108">
        <v>0</v>
      </c>
      <c r="H88" s="108">
        <v>0</v>
      </c>
      <c r="I88" s="108">
        <v>0</v>
      </c>
      <c r="J88" s="108">
        <v>0</v>
      </c>
      <c r="K88" s="108">
        <v>0</v>
      </c>
      <c r="L88" s="108">
        <v>0</v>
      </c>
      <c r="M88" s="108">
        <v>0</v>
      </c>
      <c r="N88" s="108">
        <v>0</v>
      </c>
      <c r="O88" s="108">
        <v>0</v>
      </c>
      <c r="P88" s="108">
        <v>0</v>
      </c>
      <c r="Q88" s="108">
        <v>0</v>
      </c>
      <c r="R88" s="108">
        <v>0</v>
      </c>
      <c r="S88" s="108">
        <v>0</v>
      </c>
      <c r="T88" s="108">
        <v>0</v>
      </c>
      <c r="U88" s="108">
        <v>0</v>
      </c>
      <c r="V88" s="108">
        <v>0</v>
      </c>
      <c r="W88" s="108">
        <v>0</v>
      </c>
      <c r="X88" s="108">
        <v>0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08">
        <v>0</v>
      </c>
      <c r="AG88" s="108">
        <v>0</v>
      </c>
      <c r="AH88" s="108">
        <v>0</v>
      </c>
      <c r="AI88" s="108">
        <v>0</v>
      </c>
      <c r="AJ88" s="108">
        <v>0</v>
      </c>
      <c r="AK88" s="108">
        <v>0</v>
      </c>
      <c r="AL88" s="108">
        <v>0</v>
      </c>
      <c r="AM88" s="108">
        <v>0</v>
      </c>
      <c r="AN88" s="108">
        <v>0</v>
      </c>
      <c r="AO88" s="108">
        <v>0</v>
      </c>
      <c r="AP88" s="108">
        <v>0</v>
      </c>
      <c r="AQ88" s="108">
        <v>0</v>
      </c>
      <c r="AR88" s="108">
        <v>0</v>
      </c>
      <c r="AS88" s="108">
        <v>0</v>
      </c>
      <c r="AT88" s="108">
        <v>0</v>
      </c>
      <c r="AU88" s="108">
        <v>0</v>
      </c>
      <c r="AV88" s="108">
        <v>0</v>
      </c>
      <c r="AW88" s="108">
        <v>0</v>
      </c>
      <c r="AX88" s="108">
        <v>0</v>
      </c>
      <c r="AY88" s="108">
        <v>0</v>
      </c>
      <c r="AZ88" s="108">
        <v>0</v>
      </c>
      <c r="BA88" s="108">
        <v>0</v>
      </c>
      <c r="BB88" s="108">
        <v>0</v>
      </c>
      <c r="BC88" s="108">
        <v>0</v>
      </c>
      <c r="BD88" s="108">
        <v>0</v>
      </c>
      <c r="BE88" s="108">
        <v>0</v>
      </c>
      <c r="BF88" s="108">
        <v>0</v>
      </c>
      <c r="BG88" s="108">
        <v>0</v>
      </c>
      <c r="BH88" s="108">
        <v>0</v>
      </c>
      <c r="BI88" s="108">
        <v>0</v>
      </c>
      <c r="BJ88" s="108">
        <v>0</v>
      </c>
      <c r="BK88" s="108">
        <v>0</v>
      </c>
      <c r="BL88" s="108">
        <v>0</v>
      </c>
      <c r="BM88" s="108">
        <v>0</v>
      </c>
      <c r="BN88" s="108">
        <v>0</v>
      </c>
      <c r="BO88" s="108">
        <v>0</v>
      </c>
      <c r="BP88" s="108">
        <v>0</v>
      </c>
      <c r="BQ88" s="108">
        <v>0</v>
      </c>
      <c r="BR88" s="108">
        <v>0</v>
      </c>
      <c r="BS88" s="108">
        <v>0</v>
      </c>
      <c r="BT88" s="108">
        <v>0</v>
      </c>
      <c r="BU88" s="108">
        <v>0</v>
      </c>
      <c r="BV88" s="128">
        <v>0</v>
      </c>
      <c r="BW88" s="128">
        <v>0</v>
      </c>
      <c r="BX88" s="128">
        <v>0</v>
      </c>
      <c r="BY88" s="108">
        <v>0</v>
      </c>
      <c r="BZ88" s="108">
        <v>0</v>
      </c>
      <c r="CA88" s="108">
        <v>0</v>
      </c>
      <c r="CB88" s="108">
        <v>0</v>
      </c>
      <c r="CC88" s="108">
        <v>0</v>
      </c>
      <c r="CD88" s="108">
        <v>0</v>
      </c>
      <c r="CE88" s="108">
        <v>0</v>
      </c>
      <c r="CF88" s="108">
        <v>0</v>
      </c>
      <c r="CG88" s="108">
        <v>0</v>
      </c>
      <c r="CH88" s="108">
        <v>0</v>
      </c>
      <c r="CI88" s="108">
        <v>0</v>
      </c>
      <c r="CJ88" s="108">
        <v>0</v>
      </c>
      <c r="CK88" s="108">
        <v>0</v>
      </c>
      <c r="CL88" s="108">
        <v>0</v>
      </c>
      <c r="CM88" s="128">
        <v>0</v>
      </c>
      <c r="CN88" s="128">
        <v>0</v>
      </c>
      <c r="CO88" s="128">
        <v>0</v>
      </c>
      <c r="CP88" s="108">
        <v>0</v>
      </c>
      <c r="CQ88" s="108">
        <v>0</v>
      </c>
      <c r="CR88" s="108">
        <v>0</v>
      </c>
      <c r="CS88" s="108">
        <v>0</v>
      </c>
      <c r="CT88" s="108">
        <v>0</v>
      </c>
      <c r="CU88" s="108">
        <v>0</v>
      </c>
      <c r="CV88" s="108">
        <v>0</v>
      </c>
      <c r="CW88" s="108">
        <v>0</v>
      </c>
      <c r="CX88" s="108">
        <v>0</v>
      </c>
      <c r="CY88" s="108">
        <v>0</v>
      </c>
      <c r="CZ88" s="108">
        <v>0</v>
      </c>
      <c r="DA88" s="108">
        <v>0</v>
      </c>
      <c r="DB88" s="108">
        <v>0</v>
      </c>
      <c r="DC88" s="108">
        <v>0</v>
      </c>
      <c r="DD88" s="108">
        <v>0</v>
      </c>
      <c r="DE88" s="108">
        <v>0</v>
      </c>
      <c r="DF88" s="108">
        <v>0</v>
      </c>
      <c r="DG88" s="108">
        <v>0</v>
      </c>
      <c r="DH88" s="108">
        <v>0</v>
      </c>
      <c r="DI88" s="108">
        <v>0</v>
      </c>
      <c r="DJ88" s="108">
        <v>0</v>
      </c>
      <c r="DK88" s="108">
        <v>0</v>
      </c>
      <c r="DL88" s="108">
        <v>0</v>
      </c>
      <c r="DM88" s="108">
        <v>0</v>
      </c>
      <c r="DN88" s="108">
        <v>0</v>
      </c>
      <c r="DO88" s="108">
        <v>0</v>
      </c>
      <c r="DP88" s="108">
        <v>0</v>
      </c>
      <c r="DQ88" s="108">
        <v>0</v>
      </c>
      <c r="DR88" s="108">
        <v>0</v>
      </c>
      <c r="DS88" s="108">
        <v>0</v>
      </c>
      <c r="DT88" s="108">
        <v>0</v>
      </c>
      <c r="DU88" s="108">
        <v>0</v>
      </c>
      <c r="DV88" s="108">
        <v>0</v>
      </c>
      <c r="DW88" s="108">
        <v>0</v>
      </c>
      <c r="DX88" s="108">
        <v>0</v>
      </c>
      <c r="DY88" s="108">
        <v>0</v>
      </c>
      <c r="DZ88" s="108">
        <v>0</v>
      </c>
      <c r="EA88" s="108">
        <v>0</v>
      </c>
      <c r="EB88" s="108">
        <v>0</v>
      </c>
      <c r="EC88" s="108">
        <v>0</v>
      </c>
      <c r="ED88" s="108">
        <v>0</v>
      </c>
      <c r="EE88" s="108">
        <v>0</v>
      </c>
      <c r="EF88" s="108">
        <v>0</v>
      </c>
      <c r="EG88" s="108">
        <v>0</v>
      </c>
      <c r="EH88" s="108">
        <v>0</v>
      </c>
      <c r="EI88" s="108">
        <v>0</v>
      </c>
      <c r="EJ88" s="108">
        <v>0</v>
      </c>
      <c r="EK88" s="108">
        <v>0</v>
      </c>
      <c r="EL88" s="108">
        <v>0</v>
      </c>
      <c r="EM88" s="108">
        <v>0</v>
      </c>
      <c r="EN88" s="108">
        <v>0</v>
      </c>
      <c r="EO88" s="108">
        <v>0</v>
      </c>
      <c r="EP88" s="108">
        <v>0</v>
      </c>
      <c r="EQ88" s="108">
        <v>0</v>
      </c>
      <c r="ER88" s="108">
        <v>0</v>
      </c>
      <c r="ES88" s="108">
        <v>0</v>
      </c>
      <c r="ET88" s="108">
        <v>0</v>
      </c>
      <c r="EU88" s="108">
        <v>0</v>
      </c>
      <c r="EV88" s="108">
        <v>0</v>
      </c>
      <c r="EW88" s="108">
        <v>0</v>
      </c>
      <c r="EX88" s="108">
        <v>0</v>
      </c>
      <c r="EY88" s="108">
        <v>0</v>
      </c>
      <c r="EZ88" s="108">
        <v>0</v>
      </c>
      <c r="FA88" s="108">
        <v>0</v>
      </c>
      <c r="FB88" s="108">
        <v>0</v>
      </c>
      <c r="FC88" s="108">
        <v>0</v>
      </c>
      <c r="FD88" s="108">
        <v>0</v>
      </c>
      <c r="FE88" s="108">
        <v>0</v>
      </c>
      <c r="FF88" s="108">
        <v>0</v>
      </c>
      <c r="FG88" s="108">
        <v>0</v>
      </c>
      <c r="FH88" s="108">
        <v>0</v>
      </c>
      <c r="FI88" s="108">
        <v>0</v>
      </c>
      <c r="FJ88" s="108">
        <v>0</v>
      </c>
      <c r="FK88" s="108">
        <v>0</v>
      </c>
      <c r="FL88" s="108">
        <v>0</v>
      </c>
      <c r="FM88" s="108">
        <v>0</v>
      </c>
      <c r="FN88" s="108">
        <v>0</v>
      </c>
      <c r="FO88" s="108">
        <v>0</v>
      </c>
      <c r="FP88" s="108">
        <v>0</v>
      </c>
      <c r="FQ88" s="108">
        <v>0</v>
      </c>
      <c r="FR88" s="108">
        <v>0</v>
      </c>
      <c r="FS88" s="108"/>
      <c r="FT88" s="108"/>
      <c r="FU88" s="108"/>
      <c r="FV88" s="108">
        <v>0</v>
      </c>
      <c r="FW88" s="108"/>
      <c r="FX88" s="108"/>
      <c r="FY88" s="108"/>
      <c r="FZ88" s="108"/>
      <c r="GA88" s="108"/>
      <c r="GB88" s="108"/>
      <c r="GC88" s="108">
        <v>0</v>
      </c>
      <c r="GD88" s="108">
        <v>0</v>
      </c>
      <c r="GE88" s="108">
        <v>0</v>
      </c>
      <c r="GF88" s="108">
        <v>0</v>
      </c>
      <c r="GG88" s="108">
        <v>0</v>
      </c>
      <c r="GH88" s="108">
        <v>0</v>
      </c>
      <c r="GJ88" s="85">
        <v>0</v>
      </c>
      <c r="GK88" s="85">
        <v>0</v>
      </c>
      <c r="GL88" s="85">
        <v>0</v>
      </c>
      <c r="GN88" s="85">
        <v>0</v>
      </c>
      <c r="GO88" s="85">
        <v>0</v>
      </c>
      <c r="GP88" s="85">
        <v>0</v>
      </c>
      <c r="GQ88" s="85">
        <v>0</v>
      </c>
      <c r="GR88" s="85">
        <v>0</v>
      </c>
      <c r="GS88" s="85">
        <v>0</v>
      </c>
      <c r="GT88" s="85">
        <v>0</v>
      </c>
      <c r="GU88" s="85">
        <v>0</v>
      </c>
      <c r="GV88" s="85">
        <v>0</v>
      </c>
      <c r="GW88" s="85">
        <v>0</v>
      </c>
      <c r="GX88" s="85">
        <v>0</v>
      </c>
    </row>
    <row r="89" spans="1:206" s="85" customFormat="1" ht="12" x14ac:dyDescent="0.2">
      <c r="A89" s="99">
        <v>1211</v>
      </c>
      <c r="B89" s="28" t="s">
        <v>573</v>
      </c>
      <c r="C89" s="76"/>
      <c r="D89" s="108">
        <v>0</v>
      </c>
      <c r="E89" s="108">
        <v>0</v>
      </c>
      <c r="F89" s="108">
        <v>0</v>
      </c>
      <c r="G89" s="108">
        <v>0</v>
      </c>
      <c r="H89" s="108">
        <v>0</v>
      </c>
      <c r="I89" s="108"/>
      <c r="J89" s="108"/>
      <c r="K89" s="108"/>
      <c r="L89" s="108"/>
      <c r="M89" s="108"/>
      <c r="N89" s="108"/>
      <c r="O89" s="108"/>
      <c r="P89" s="108"/>
      <c r="Q89" s="108"/>
      <c r="R89" s="108"/>
      <c r="S89" s="108"/>
      <c r="T89" s="108">
        <v>0</v>
      </c>
      <c r="U89" s="108">
        <v>0</v>
      </c>
      <c r="V89" s="108">
        <v>0</v>
      </c>
      <c r="W89" s="108">
        <v>0</v>
      </c>
      <c r="X89" s="108">
        <v>0</v>
      </c>
      <c r="Y89" s="108">
        <v>0</v>
      </c>
      <c r="Z89" s="108"/>
      <c r="AA89" s="108"/>
      <c r="AB89" s="108"/>
      <c r="AC89" s="108"/>
      <c r="AD89" s="108"/>
      <c r="AE89" s="108"/>
      <c r="AF89" s="108"/>
      <c r="AG89" s="108"/>
      <c r="AH89" s="108"/>
      <c r="AI89" s="108"/>
      <c r="AJ89" s="108"/>
      <c r="AK89" s="108"/>
      <c r="AL89" s="108"/>
      <c r="AM89" s="108">
        <v>0</v>
      </c>
      <c r="AN89" s="108">
        <v>0</v>
      </c>
      <c r="AO89" s="108">
        <v>0</v>
      </c>
      <c r="AP89" s="108">
        <v>0</v>
      </c>
      <c r="AQ89" s="108"/>
      <c r="AR89" s="108"/>
      <c r="AS89" s="108"/>
      <c r="AT89" s="108"/>
      <c r="AU89" s="108"/>
      <c r="AV89" s="108"/>
      <c r="AW89" s="108"/>
      <c r="AX89" s="108"/>
      <c r="AY89" s="108"/>
      <c r="AZ89" s="108"/>
      <c r="BA89" s="108"/>
      <c r="BB89" s="108"/>
      <c r="BC89" s="108"/>
      <c r="BD89" s="108"/>
      <c r="BE89" s="108">
        <v>0</v>
      </c>
      <c r="BF89" s="108">
        <v>0</v>
      </c>
      <c r="BG89" s="108">
        <v>0</v>
      </c>
      <c r="BH89" s="108"/>
      <c r="BI89" s="108"/>
      <c r="BJ89" s="108"/>
      <c r="BK89" s="108"/>
      <c r="BL89" s="108"/>
      <c r="BM89" s="108"/>
      <c r="BN89" s="108"/>
      <c r="BO89" s="108"/>
      <c r="BP89" s="108"/>
      <c r="BQ89" s="108"/>
      <c r="BR89" s="108"/>
      <c r="BS89" s="108"/>
      <c r="BT89" s="108">
        <v>0</v>
      </c>
      <c r="BU89" s="108"/>
      <c r="BV89" s="128">
        <v>0</v>
      </c>
      <c r="BW89" s="128">
        <v>0</v>
      </c>
      <c r="BX89" s="128">
        <v>0</v>
      </c>
      <c r="BY89" s="108"/>
      <c r="BZ89" s="108"/>
      <c r="CA89" s="108"/>
      <c r="CB89" s="108"/>
      <c r="CC89" s="108"/>
      <c r="CD89" s="108"/>
      <c r="CE89" s="108"/>
      <c r="CF89" s="108"/>
      <c r="CG89" s="108"/>
      <c r="CH89" s="108"/>
      <c r="CI89" s="108"/>
      <c r="CJ89" s="108">
        <v>0</v>
      </c>
      <c r="CK89" s="108"/>
      <c r="CL89" s="108"/>
      <c r="CM89" s="128">
        <v>0</v>
      </c>
      <c r="CN89" s="128">
        <v>0</v>
      </c>
      <c r="CO89" s="128">
        <v>0</v>
      </c>
      <c r="CP89" s="108"/>
      <c r="CQ89" s="108"/>
      <c r="CR89" s="108"/>
      <c r="CS89" s="108"/>
      <c r="CT89" s="108"/>
      <c r="CU89" s="108"/>
      <c r="CV89" s="108"/>
      <c r="CW89" s="108"/>
      <c r="CX89" s="108"/>
      <c r="CY89" s="108"/>
      <c r="CZ89" s="108"/>
      <c r="DA89" s="108"/>
      <c r="DB89" s="108"/>
      <c r="DC89" s="108">
        <v>0</v>
      </c>
      <c r="DD89" s="108">
        <v>0</v>
      </c>
      <c r="DE89" s="108">
        <v>0</v>
      </c>
      <c r="DF89" s="108">
        <v>0</v>
      </c>
      <c r="DG89" s="108"/>
      <c r="DH89" s="108"/>
      <c r="DI89" s="108"/>
      <c r="DJ89" s="108"/>
      <c r="DK89" s="108"/>
      <c r="DL89" s="108"/>
      <c r="DM89" s="108"/>
      <c r="DN89" s="108"/>
      <c r="DO89" s="108"/>
      <c r="DP89" s="108"/>
      <c r="DQ89" s="108"/>
      <c r="DR89" s="108"/>
      <c r="DS89" s="108">
        <v>0</v>
      </c>
      <c r="DT89" s="108">
        <v>0</v>
      </c>
      <c r="DU89" s="108">
        <v>0</v>
      </c>
      <c r="DV89" s="108">
        <v>0</v>
      </c>
      <c r="DW89" s="108">
        <v>0</v>
      </c>
      <c r="DX89" s="108"/>
      <c r="DY89" s="108"/>
      <c r="DZ89" s="108"/>
      <c r="EA89" s="108"/>
      <c r="EB89" s="108"/>
      <c r="EC89" s="108"/>
      <c r="ED89" s="108"/>
      <c r="EE89" s="108"/>
      <c r="EF89" s="108"/>
      <c r="EG89" s="108"/>
      <c r="EH89" s="108"/>
      <c r="EI89" s="108">
        <v>0</v>
      </c>
      <c r="EJ89" s="108"/>
      <c r="EK89" s="108">
        <v>0</v>
      </c>
      <c r="EL89" s="108">
        <v>0</v>
      </c>
      <c r="EM89" s="108">
        <v>0</v>
      </c>
      <c r="EN89" s="108">
        <v>0</v>
      </c>
      <c r="EO89" s="108"/>
      <c r="EP89" s="108"/>
      <c r="EQ89" s="108"/>
      <c r="ER89" s="108"/>
      <c r="ES89" s="108"/>
      <c r="ET89" s="108"/>
      <c r="EU89" s="108"/>
      <c r="EV89" s="108"/>
      <c r="EW89" s="108"/>
      <c r="EX89" s="108"/>
      <c r="EY89" s="108"/>
      <c r="EZ89" s="108"/>
      <c r="FA89" s="108">
        <v>0</v>
      </c>
      <c r="FB89" s="108"/>
      <c r="FC89" s="108"/>
      <c r="FD89" s="108"/>
      <c r="FE89" s="108">
        <v>0</v>
      </c>
      <c r="FF89" s="108"/>
      <c r="FG89" s="108"/>
      <c r="FH89" s="108"/>
      <c r="FI89" s="108"/>
      <c r="FJ89" s="108"/>
      <c r="FK89" s="108"/>
      <c r="FL89" s="108"/>
      <c r="FM89" s="108"/>
      <c r="FN89" s="108"/>
      <c r="FO89" s="108"/>
      <c r="FP89" s="108"/>
      <c r="FQ89" s="108">
        <v>0</v>
      </c>
      <c r="FR89" s="108"/>
      <c r="FS89" s="108"/>
      <c r="FT89" s="108"/>
      <c r="FU89" s="108"/>
      <c r="FV89" s="108">
        <v>0</v>
      </c>
      <c r="FW89" s="108"/>
      <c r="FX89" s="108"/>
      <c r="FY89" s="108"/>
      <c r="FZ89" s="108"/>
      <c r="GA89" s="108"/>
      <c r="GB89" s="108"/>
      <c r="GC89" s="108"/>
      <c r="GD89" s="108"/>
      <c r="GE89" s="108"/>
      <c r="GF89" s="108"/>
      <c r="GG89" s="108"/>
      <c r="GH89" s="108"/>
      <c r="GK89" s="85">
        <v>0</v>
      </c>
      <c r="GL89" s="85">
        <v>0</v>
      </c>
    </row>
    <row r="90" spans="1:206" s="85" customFormat="1" ht="12" x14ac:dyDescent="0.2">
      <c r="A90" s="99">
        <v>1212</v>
      </c>
      <c r="B90" s="28" t="s">
        <v>574</v>
      </c>
      <c r="C90" s="76"/>
      <c r="D90" s="108">
        <v>0</v>
      </c>
      <c r="E90" s="108">
        <v>0</v>
      </c>
      <c r="F90" s="108">
        <v>0</v>
      </c>
      <c r="G90" s="108">
        <v>0</v>
      </c>
      <c r="H90" s="108">
        <v>0</v>
      </c>
      <c r="I90" s="108"/>
      <c r="J90" s="108"/>
      <c r="K90" s="108"/>
      <c r="L90" s="108"/>
      <c r="M90" s="108"/>
      <c r="N90" s="108"/>
      <c r="O90" s="108"/>
      <c r="P90" s="108"/>
      <c r="Q90" s="108"/>
      <c r="R90" s="108"/>
      <c r="S90" s="108"/>
      <c r="T90" s="108">
        <v>0</v>
      </c>
      <c r="U90" s="108">
        <v>0</v>
      </c>
      <c r="V90" s="108">
        <v>0</v>
      </c>
      <c r="W90" s="108">
        <v>0</v>
      </c>
      <c r="X90" s="108">
        <v>0</v>
      </c>
      <c r="Y90" s="108">
        <v>0</v>
      </c>
      <c r="Z90" s="108"/>
      <c r="AA90" s="108"/>
      <c r="AB90" s="108"/>
      <c r="AC90" s="108"/>
      <c r="AD90" s="108"/>
      <c r="AE90" s="108"/>
      <c r="AF90" s="108"/>
      <c r="AG90" s="108"/>
      <c r="AH90" s="108"/>
      <c r="AI90" s="108"/>
      <c r="AJ90" s="108"/>
      <c r="AK90" s="108"/>
      <c r="AL90" s="108"/>
      <c r="AM90" s="108">
        <v>0</v>
      </c>
      <c r="AN90" s="108">
        <v>0</v>
      </c>
      <c r="AO90" s="108">
        <v>0</v>
      </c>
      <c r="AP90" s="108">
        <v>0</v>
      </c>
      <c r="AQ90" s="108"/>
      <c r="AR90" s="108"/>
      <c r="AS90" s="108"/>
      <c r="AT90" s="108"/>
      <c r="AU90" s="108"/>
      <c r="AV90" s="108"/>
      <c r="AW90" s="108"/>
      <c r="AX90" s="108"/>
      <c r="AY90" s="108"/>
      <c r="AZ90" s="108"/>
      <c r="BA90" s="108"/>
      <c r="BB90" s="108"/>
      <c r="BC90" s="108"/>
      <c r="BD90" s="108"/>
      <c r="BE90" s="108">
        <v>0</v>
      </c>
      <c r="BF90" s="108">
        <v>0</v>
      </c>
      <c r="BG90" s="108">
        <v>0</v>
      </c>
      <c r="BH90" s="108"/>
      <c r="BI90" s="108"/>
      <c r="BJ90" s="108"/>
      <c r="BK90" s="108"/>
      <c r="BL90" s="108"/>
      <c r="BM90" s="108"/>
      <c r="BN90" s="108"/>
      <c r="BO90" s="108"/>
      <c r="BP90" s="108"/>
      <c r="BQ90" s="108"/>
      <c r="BR90" s="108"/>
      <c r="BS90" s="108"/>
      <c r="BT90" s="108">
        <v>0</v>
      </c>
      <c r="BU90" s="108"/>
      <c r="BV90" s="128">
        <v>0</v>
      </c>
      <c r="BW90" s="128">
        <v>0</v>
      </c>
      <c r="BX90" s="128">
        <v>0</v>
      </c>
      <c r="BY90" s="108"/>
      <c r="BZ90" s="108"/>
      <c r="CA90" s="108"/>
      <c r="CB90" s="108"/>
      <c r="CC90" s="108"/>
      <c r="CD90" s="108"/>
      <c r="CE90" s="108"/>
      <c r="CF90" s="108"/>
      <c r="CG90" s="108"/>
      <c r="CH90" s="108"/>
      <c r="CI90" s="108"/>
      <c r="CJ90" s="108">
        <v>0</v>
      </c>
      <c r="CK90" s="108"/>
      <c r="CL90" s="108"/>
      <c r="CM90" s="128">
        <v>0</v>
      </c>
      <c r="CN90" s="128">
        <v>0</v>
      </c>
      <c r="CO90" s="128">
        <v>0</v>
      </c>
      <c r="CP90" s="108"/>
      <c r="CQ90" s="108"/>
      <c r="CR90" s="108"/>
      <c r="CS90" s="108"/>
      <c r="CT90" s="108"/>
      <c r="CU90" s="108"/>
      <c r="CV90" s="108"/>
      <c r="CW90" s="108"/>
      <c r="CX90" s="108"/>
      <c r="CY90" s="108"/>
      <c r="CZ90" s="108"/>
      <c r="DA90" s="108"/>
      <c r="DB90" s="108"/>
      <c r="DC90" s="108">
        <v>0</v>
      </c>
      <c r="DD90" s="108">
        <v>0</v>
      </c>
      <c r="DE90" s="108">
        <v>0</v>
      </c>
      <c r="DF90" s="108">
        <v>0</v>
      </c>
      <c r="DG90" s="108"/>
      <c r="DH90" s="108"/>
      <c r="DI90" s="108"/>
      <c r="DJ90" s="108"/>
      <c r="DK90" s="108"/>
      <c r="DL90" s="108"/>
      <c r="DM90" s="108"/>
      <c r="DN90" s="108"/>
      <c r="DO90" s="108"/>
      <c r="DP90" s="108"/>
      <c r="DQ90" s="108"/>
      <c r="DR90" s="108"/>
      <c r="DS90" s="108">
        <v>0</v>
      </c>
      <c r="DT90" s="108">
        <v>0</v>
      </c>
      <c r="DU90" s="108">
        <v>0</v>
      </c>
      <c r="DV90" s="108">
        <v>0</v>
      </c>
      <c r="DW90" s="108">
        <v>0</v>
      </c>
      <c r="DX90" s="108"/>
      <c r="DY90" s="108"/>
      <c r="DZ90" s="108"/>
      <c r="EA90" s="108"/>
      <c r="EB90" s="108"/>
      <c r="EC90" s="108"/>
      <c r="ED90" s="108"/>
      <c r="EE90" s="108"/>
      <c r="EF90" s="108"/>
      <c r="EG90" s="108"/>
      <c r="EH90" s="108"/>
      <c r="EI90" s="108">
        <v>0</v>
      </c>
      <c r="EJ90" s="108"/>
      <c r="EK90" s="108">
        <v>0</v>
      </c>
      <c r="EL90" s="108">
        <v>0</v>
      </c>
      <c r="EM90" s="108">
        <v>0</v>
      </c>
      <c r="EN90" s="108">
        <v>0</v>
      </c>
      <c r="EO90" s="108"/>
      <c r="EP90" s="108"/>
      <c r="EQ90" s="108"/>
      <c r="ER90" s="108"/>
      <c r="ES90" s="108"/>
      <c r="ET90" s="108"/>
      <c r="EU90" s="108"/>
      <c r="EV90" s="108"/>
      <c r="EW90" s="108"/>
      <c r="EX90" s="108"/>
      <c r="EY90" s="108"/>
      <c r="EZ90" s="108"/>
      <c r="FA90" s="108">
        <v>0</v>
      </c>
      <c r="FB90" s="108"/>
      <c r="FC90" s="108"/>
      <c r="FD90" s="108"/>
      <c r="FE90" s="108">
        <v>0</v>
      </c>
      <c r="FF90" s="108"/>
      <c r="FG90" s="108"/>
      <c r="FH90" s="108"/>
      <c r="FI90" s="108"/>
      <c r="FJ90" s="108"/>
      <c r="FK90" s="108"/>
      <c r="FL90" s="108"/>
      <c r="FM90" s="108"/>
      <c r="FN90" s="108"/>
      <c r="FO90" s="108"/>
      <c r="FP90" s="108"/>
      <c r="FQ90" s="108">
        <v>0</v>
      </c>
      <c r="FR90" s="108"/>
      <c r="FS90" s="108"/>
      <c r="FT90" s="108"/>
      <c r="FU90" s="108"/>
      <c r="FV90" s="108">
        <v>0</v>
      </c>
      <c r="FW90" s="108"/>
      <c r="FX90" s="108"/>
      <c r="FY90" s="108"/>
      <c r="FZ90" s="108"/>
      <c r="GA90" s="108"/>
      <c r="GB90" s="108"/>
      <c r="GC90" s="108"/>
      <c r="GD90" s="108"/>
      <c r="GE90" s="108"/>
      <c r="GF90" s="108"/>
      <c r="GG90" s="108"/>
      <c r="GH90" s="108"/>
      <c r="GK90" s="85">
        <v>0</v>
      </c>
      <c r="GL90" s="85">
        <v>0</v>
      </c>
    </row>
    <row r="91" spans="1:206" s="85" customFormat="1" ht="24" x14ac:dyDescent="0.2">
      <c r="A91" s="99">
        <v>1213</v>
      </c>
      <c r="B91" s="28" t="s">
        <v>575</v>
      </c>
      <c r="C91" s="76"/>
      <c r="D91" s="108">
        <v>0</v>
      </c>
      <c r="E91" s="108">
        <v>0</v>
      </c>
      <c r="F91" s="108">
        <v>0</v>
      </c>
      <c r="G91" s="108">
        <v>0</v>
      </c>
      <c r="H91" s="108">
        <v>0</v>
      </c>
      <c r="I91" s="108"/>
      <c r="J91" s="108"/>
      <c r="K91" s="108"/>
      <c r="L91" s="108"/>
      <c r="M91" s="108"/>
      <c r="N91" s="108"/>
      <c r="O91" s="108"/>
      <c r="P91" s="108"/>
      <c r="Q91" s="108"/>
      <c r="R91" s="108"/>
      <c r="S91" s="108"/>
      <c r="T91" s="108">
        <v>0</v>
      </c>
      <c r="U91" s="108">
        <v>0</v>
      </c>
      <c r="V91" s="108">
        <v>0</v>
      </c>
      <c r="W91" s="108">
        <v>0</v>
      </c>
      <c r="X91" s="108">
        <v>0</v>
      </c>
      <c r="Y91" s="108">
        <v>0</v>
      </c>
      <c r="Z91" s="108"/>
      <c r="AA91" s="108"/>
      <c r="AB91" s="108"/>
      <c r="AC91" s="108"/>
      <c r="AD91" s="108"/>
      <c r="AE91" s="108"/>
      <c r="AF91" s="108"/>
      <c r="AG91" s="108"/>
      <c r="AH91" s="108"/>
      <c r="AI91" s="108"/>
      <c r="AJ91" s="108"/>
      <c r="AK91" s="108"/>
      <c r="AL91" s="108"/>
      <c r="AM91" s="108">
        <v>0</v>
      </c>
      <c r="AN91" s="108">
        <v>0</v>
      </c>
      <c r="AO91" s="108">
        <v>0</v>
      </c>
      <c r="AP91" s="108">
        <v>0</v>
      </c>
      <c r="AQ91" s="108"/>
      <c r="AR91" s="108"/>
      <c r="AS91" s="108"/>
      <c r="AT91" s="108"/>
      <c r="AU91" s="108"/>
      <c r="AV91" s="108"/>
      <c r="AW91" s="108"/>
      <c r="AX91" s="108"/>
      <c r="AY91" s="108"/>
      <c r="AZ91" s="108"/>
      <c r="BA91" s="108"/>
      <c r="BB91" s="108"/>
      <c r="BC91" s="108"/>
      <c r="BD91" s="108"/>
      <c r="BE91" s="108">
        <v>0</v>
      </c>
      <c r="BF91" s="108">
        <v>0</v>
      </c>
      <c r="BG91" s="108">
        <v>0</v>
      </c>
      <c r="BH91" s="108"/>
      <c r="BI91" s="108"/>
      <c r="BJ91" s="108"/>
      <c r="BK91" s="108"/>
      <c r="BL91" s="108"/>
      <c r="BM91" s="108"/>
      <c r="BN91" s="108"/>
      <c r="BO91" s="108"/>
      <c r="BP91" s="108"/>
      <c r="BQ91" s="108"/>
      <c r="BR91" s="108"/>
      <c r="BS91" s="108"/>
      <c r="BT91" s="108">
        <v>0</v>
      </c>
      <c r="BU91" s="108"/>
      <c r="BV91" s="128">
        <v>0</v>
      </c>
      <c r="BW91" s="128">
        <v>0</v>
      </c>
      <c r="BX91" s="128">
        <v>0</v>
      </c>
      <c r="BY91" s="108"/>
      <c r="BZ91" s="108"/>
      <c r="CA91" s="108"/>
      <c r="CB91" s="108"/>
      <c r="CC91" s="108"/>
      <c r="CD91" s="108"/>
      <c r="CE91" s="108"/>
      <c r="CF91" s="108"/>
      <c r="CG91" s="108"/>
      <c r="CH91" s="108"/>
      <c r="CI91" s="108"/>
      <c r="CJ91" s="108">
        <v>0</v>
      </c>
      <c r="CK91" s="108"/>
      <c r="CL91" s="108"/>
      <c r="CM91" s="128">
        <v>0</v>
      </c>
      <c r="CN91" s="128">
        <v>0</v>
      </c>
      <c r="CO91" s="128">
        <v>0</v>
      </c>
      <c r="CP91" s="108"/>
      <c r="CQ91" s="108"/>
      <c r="CR91" s="108"/>
      <c r="CS91" s="108"/>
      <c r="CT91" s="108"/>
      <c r="CU91" s="108"/>
      <c r="CV91" s="108"/>
      <c r="CW91" s="108"/>
      <c r="CX91" s="108"/>
      <c r="CY91" s="108"/>
      <c r="CZ91" s="108"/>
      <c r="DA91" s="108"/>
      <c r="DB91" s="108"/>
      <c r="DC91" s="108">
        <v>0</v>
      </c>
      <c r="DD91" s="108">
        <v>0</v>
      </c>
      <c r="DE91" s="108">
        <v>0</v>
      </c>
      <c r="DF91" s="108">
        <v>0</v>
      </c>
      <c r="DG91" s="108"/>
      <c r="DH91" s="108"/>
      <c r="DI91" s="108"/>
      <c r="DJ91" s="108"/>
      <c r="DK91" s="108"/>
      <c r="DL91" s="108"/>
      <c r="DM91" s="108"/>
      <c r="DN91" s="108"/>
      <c r="DO91" s="108"/>
      <c r="DP91" s="108"/>
      <c r="DQ91" s="108"/>
      <c r="DR91" s="108"/>
      <c r="DS91" s="108">
        <v>0</v>
      </c>
      <c r="DT91" s="108">
        <v>0</v>
      </c>
      <c r="DU91" s="108">
        <v>0</v>
      </c>
      <c r="DV91" s="108">
        <v>0</v>
      </c>
      <c r="DW91" s="108">
        <v>0</v>
      </c>
      <c r="DX91" s="108"/>
      <c r="DY91" s="108"/>
      <c r="DZ91" s="108"/>
      <c r="EA91" s="108"/>
      <c r="EB91" s="108"/>
      <c r="EC91" s="108"/>
      <c r="ED91" s="108"/>
      <c r="EE91" s="108"/>
      <c r="EF91" s="108"/>
      <c r="EG91" s="108"/>
      <c r="EH91" s="108"/>
      <c r="EI91" s="108">
        <v>0</v>
      </c>
      <c r="EJ91" s="108"/>
      <c r="EK91" s="108">
        <v>0</v>
      </c>
      <c r="EL91" s="108">
        <v>0</v>
      </c>
      <c r="EM91" s="108">
        <v>0</v>
      </c>
      <c r="EN91" s="108">
        <v>0</v>
      </c>
      <c r="EO91" s="108"/>
      <c r="EP91" s="108"/>
      <c r="EQ91" s="108"/>
      <c r="ER91" s="108"/>
      <c r="ES91" s="108"/>
      <c r="ET91" s="108"/>
      <c r="EU91" s="108"/>
      <c r="EV91" s="108"/>
      <c r="EW91" s="108"/>
      <c r="EX91" s="108"/>
      <c r="EY91" s="108"/>
      <c r="EZ91" s="108"/>
      <c r="FA91" s="108">
        <v>0</v>
      </c>
      <c r="FB91" s="108"/>
      <c r="FC91" s="108"/>
      <c r="FD91" s="108"/>
      <c r="FE91" s="108">
        <v>0</v>
      </c>
      <c r="FF91" s="108"/>
      <c r="FG91" s="108"/>
      <c r="FH91" s="108"/>
      <c r="FI91" s="108"/>
      <c r="FJ91" s="108"/>
      <c r="FK91" s="108"/>
      <c r="FL91" s="108"/>
      <c r="FM91" s="108"/>
      <c r="FN91" s="108"/>
      <c r="FO91" s="108"/>
      <c r="FP91" s="108"/>
      <c r="FQ91" s="108">
        <v>0</v>
      </c>
      <c r="FR91" s="108"/>
      <c r="FS91" s="108"/>
      <c r="FT91" s="108"/>
      <c r="FU91" s="108"/>
      <c r="FV91" s="108">
        <v>0</v>
      </c>
      <c r="FW91" s="108"/>
      <c r="FX91" s="108"/>
      <c r="FY91" s="108"/>
      <c r="FZ91" s="108"/>
      <c r="GA91" s="108"/>
      <c r="GB91" s="108"/>
      <c r="GC91" s="108"/>
      <c r="GD91" s="108"/>
      <c r="GE91" s="108"/>
      <c r="GF91" s="108"/>
      <c r="GG91" s="108"/>
      <c r="GH91" s="108"/>
      <c r="GK91" s="85">
        <v>0</v>
      </c>
      <c r="GL91" s="85">
        <v>0</v>
      </c>
    </row>
    <row r="92" spans="1:206" s="85" customFormat="1" ht="14.1" customHeight="1" x14ac:dyDescent="0.2">
      <c r="A92" s="123">
        <v>1214</v>
      </c>
      <c r="B92" s="112" t="s">
        <v>576</v>
      </c>
      <c r="C92" s="76"/>
      <c r="D92" s="108">
        <v>0</v>
      </c>
      <c r="E92" s="108">
        <v>0</v>
      </c>
      <c r="F92" s="108">
        <v>0</v>
      </c>
      <c r="G92" s="108">
        <v>0</v>
      </c>
      <c r="H92" s="108">
        <v>0</v>
      </c>
      <c r="I92" s="108"/>
      <c r="J92" s="108"/>
      <c r="K92" s="108"/>
      <c r="L92" s="108"/>
      <c r="M92" s="108"/>
      <c r="N92" s="108"/>
      <c r="O92" s="108"/>
      <c r="P92" s="108"/>
      <c r="Q92" s="108"/>
      <c r="R92" s="108"/>
      <c r="S92" s="108"/>
      <c r="T92" s="108">
        <v>0</v>
      </c>
      <c r="U92" s="108">
        <v>0</v>
      </c>
      <c r="V92" s="108">
        <v>0</v>
      </c>
      <c r="W92" s="108">
        <v>0</v>
      </c>
      <c r="X92" s="108">
        <v>0</v>
      </c>
      <c r="Y92" s="108">
        <v>0</v>
      </c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>
        <v>0</v>
      </c>
      <c r="AN92" s="108">
        <v>0</v>
      </c>
      <c r="AO92" s="108">
        <v>0</v>
      </c>
      <c r="AP92" s="108">
        <v>0</v>
      </c>
      <c r="AQ92" s="108"/>
      <c r="AR92" s="108"/>
      <c r="AS92" s="108"/>
      <c r="AT92" s="108"/>
      <c r="AU92" s="108"/>
      <c r="AV92" s="108"/>
      <c r="AW92" s="108"/>
      <c r="AX92" s="108"/>
      <c r="AY92" s="108"/>
      <c r="AZ92" s="108"/>
      <c r="BA92" s="108"/>
      <c r="BB92" s="108"/>
      <c r="BC92" s="108"/>
      <c r="BD92" s="108"/>
      <c r="BE92" s="108">
        <v>0</v>
      </c>
      <c r="BF92" s="108">
        <v>0</v>
      </c>
      <c r="BG92" s="108">
        <v>0</v>
      </c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>
        <v>0</v>
      </c>
      <c r="BU92" s="108"/>
      <c r="BV92" s="128">
        <v>0</v>
      </c>
      <c r="BW92" s="128">
        <v>0</v>
      </c>
      <c r="BX92" s="128">
        <v>0</v>
      </c>
      <c r="BY92" s="108"/>
      <c r="BZ92" s="108"/>
      <c r="CA92" s="108"/>
      <c r="CB92" s="108"/>
      <c r="CC92" s="108"/>
      <c r="CD92" s="108"/>
      <c r="CE92" s="108"/>
      <c r="CF92" s="108"/>
      <c r="CG92" s="108"/>
      <c r="CH92" s="108"/>
      <c r="CI92" s="108"/>
      <c r="CJ92" s="108">
        <v>0</v>
      </c>
      <c r="CK92" s="108"/>
      <c r="CL92" s="108"/>
      <c r="CM92" s="128">
        <v>0</v>
      </c>
      <c r="CN92" s="128">
        <v>0</v>
      </c>
      <c r="CO92" s="128">
        <v>0</v>
      </c>
      <c r="CP92" s="108"/>
      <c r="CQ92" s="108"/>
      <c r="CR92" s="108"/>
      <c r="CS92" s="108"/>
      <c r="CT92" s="108"/>
      <c r="CU92" s="108"/>
      <c r="CV92" s="108"/>
      <c r="CW92" s="108"/>
      <c r="CX92" s="108"/>
      <c r="CY92" s="108"/>
      <c r="CZ92" s="108"/>
      <c r="DA92" s="108"/>
      <c r="DB92" s="108"/>
      <c r="DC92" s="108">
        <v>0</v>
      </c>
      <c r="DD92" s="108">
        <v>0</v>
      </c>
      <c r="DE92" s="108">
        <v>0</v>
      </c>
      <c r="DF92" s="108">
        <v>0</v>
      </c>
      <c r="DG92" s="108"/>
      <c r="DH92" s="108"/>
      <c r="DI92" s="108"/>
      <c r="DJ92" s="108"/>
      <c r="DK92" s="108"/>
      <c r="DL92" s="108"/>
      <c r="DM92" s="108"/>
      <c r="DN92" s="108"/>
      <c r="DO92" s="108"/>
      <c r="DP92" s="108"/>
      <c r="DQ92" s="108"/>
      <c r="DR92" s="108"/>
      <c r="DS92" s="108">
        <v>0</v>
      </c>
      <c r="DT92" s="108">
        <v>0</v>
      </c>
      <c r="DU92" s="108">
        <v>0</v>
      </c>
      <c r="DV92" s="108">
        <v>0</v>
      </c>
      <c r="DW92" s="108">
        <v>0</v>
      </c>
      <c r="DX92" s="108"/>
      <c r="DY92" s="108"/>
      <c r="DZ92" s="108"/>
      <c r="EA92" s="108"/>
      <c r="EB92" s="108"/>
      <c r="EC92" s="108"/>
      <c r="ED92" s="108"/>
      <c r="EE92" s="108"/>
      <c r="EF92" s="108"/>
      <c r="EG92" s="108"/>
      <c r="EH92" s="108"/>
      <c r="EI92" s="108">
        <v>0</v>
      </c>
      <c r="EJ92" s="108"/>
      <c r="EK92" s="108">
        <v>0</v>
      </c>
      <c r="EL92" s="108">
        <v>0</v>
      </c>
      <c r="EM92" s="108">
        <v>0</v>
      </c>
      <c r="EN92" s="108">
        <v>0</v>
      </c>
      <c r="EO92" s="108"/>
      <c r="EP92" s="108"/>
      <c r="EQ92" s="108"/>
      <c r="ER92" s="108"/>
      <c r="ES92" s="108"/>
      <c r="ET92" s="108"/>
      <c r="EU92" s="108"/>
      <c r="EV92" s="108"/>
      <c r="EW92" s="108"/>
      <c r="EX92" s="108"/>
      <c r="EY92" s="108"/>
      <c r="EZ92" s="108"/>
      <c r="FA92" s="108">
        <v>0</v>
      </c>
      <c r="FB92" s="108"/>
      <c r="FC92" s="108"/>
      <c r="FD92" s="108"/>
      <c r="FE92" s="108">
        <v>0</v>
      </c>
      <c r="FF92" s="108"/>
      <c r="FG92" s="108"/>
      <c r="FH92" s="108"/>
      <c r="FI92" s="108"/>
      <c r="FJ92" s="108"/>
      <c r="FK92" s="108"/>
      <c r="FL92" s="108"/>
      <c r="FM92" s="108"/>
      <c r="FN92" s="108"/>
      <c r="FO92" s="108"/>
      <c r="FP92" s="108"/>
      <c r="FQ92" s="108">
        <v>0</v>
      </c>
      <c r="FR92" s="108"/>
      <c r="FS92" s="108"/>
      <c r="FT92" s="108"/>
      <c r="FU92" s="108"/>
      <c r="FV92" s="108">
        <v>0</v>
      </c>
      <c r="FW92" s="108"/>
      <c r="FX92" s="108"/>
      <c r="FY92" s="108"/>
      <c r="FZ92" s="108"/>
      <c r="GA92" s="108"/>
      <c r="GB92" s="108"/>
      <c r="GC92" s="108"/>
      <c r="GD92" s="108"/>
      <c r="GE92" s="108"/>
      <c r="GF92" s="108"/>
      <c r="GG92" s="108"/>
      <c r="GH92" s="108"/>
      <c r="GK92" s="85">
        <v>0</v>
      </c>
      <c r="GL92" s="85">
        <v>0</v>
      </c>
    </row>
    <row r="93" spans="1:206" s="85" customFormat="1" ht="12" x14ac:dyDescent="0.2">
      <c r="A93" s="99">
        <v>122</v>
      </c>
      <c r="B93" s="28" t="s">
        <v>577</v>
      </c>
      <c r="C93" s="76"/>
      <c r="D93" s="108">
        <v>0</v>
      </c>
      <c r="E93" s="108">
        <v>0</v>
      </c>
      <c r="F93" s="108">
        <v>0</v>
      </c>
      <c r="G93" s="108">
        <v>0</v>
      </c>
      <c r="H93" s="108">
        <v>0</v>
      </c>
      <c r="I93" s="108">
        <v>0</v>
      </c>
      <c r="J93" s="108">
        <v>0</v>
      </c>
      <c r="K93" s="108">
        <v>0</v>
      </c>
      <c r="L93" s="108">
        <v>0</v>
      </c>
      <c r="M93" s="108">
        <v>0</v>
      </c>
      <c r="N93" s="108">
        <v>0</v>
      </c>
      <c r="O93" s="108">
        <v>0</v>
      </c>
      <c r="P93" s="108">
        <v>0</v>
      </c>
      <c r="Q93" s="108">
        <v>0</v>
      </c>
      <c r="R93" s="108">
        <v>0</v>
      </c>
      <c r="S93" s="108">
        <v>0</v>
      </c>
      <c r="T93" s="108">
        <v>0</v>
      </c>
      <c r="U93" s="108">
        <v>0</v>
      </c>
      <c r="V93" s="108">
        <v>0</v>
      </c>
      <c r="W93" s="108">
        <v>0</v>
      </c>
      <c r="X93" s="108">
        <v>0</v>
      </c>
      <c r="Y93" s="108">
        <v>0</v>
      </c>
      <c r="Z93" s="108">
        <v>0</v>
      </c>
      <c r="AA93" s="108">
        <v>0</v>
      </c>
      <c r="AB93" s="108">
        <v>0</v>
      </c>
      <c r="AC93" s="108">
        <v>0</v>
      </c>
      <c r="AD93" s="108">
        <v>0</v>
      </c>
      <c r="AE93" s="108">
        <v>0</v>
      </c>
      <c r="AF93" s="108">
        <v>0</v>
      </c>
      <c r="AG93" s="108">
        <v>0</v>
      </c>
      <c r="AH93" s="108">
        <v>0</v>
      </c>
      <c r="AI93" s="108">
        <v>0</v>
      </c>
      <c r="AJ93" s="108">
        <v>0</v>
      </c>
      <c r="AK93" s="108">
        <v>0</v>
      </c>
      <c r="AL93" s="108">
        <v>0</v>
      </c>
      <c r="AM93" s="108">
        <v>0</v>
      </c>
      <c r="AN93" s="108">
        <v>0</v>
      </c>
      <c r="AO93" s="108">
        <v>0</v>
      </c>
      <c r="AP93" s="108">
        <v>0</v>
      </c>
      <c r="AQ93" s="108">
        <v>0</v>
      </c>
      <c r="AR93" s="108">
        <v>0</v>
      </c>
      <c r="AS93" s="108">
        <v>0</v>
      </c>
      <c r="AT93" s="108">
        <v>0</v>
      </c>
      <c r="AU93" s="108">
        <v>0</v>
      </c>
      <c r="AV93" s="108">
        <v>0</v>
      </c>
      <c r="AW93" s="108">
        <v>0</v>
      </c>
      <c r="AX93" s="108">
        <v>0</v>
      </c>
      <c r="AY93" s="108">
        <v>0</v>
      </c>
      <c r="AZ93" s="108">
        <v>0</v>
      </c>
      <c r="BA93" s="108">
        <v>0</v>
      </c>
      <c r="BB93" s="108">
        <v>0</v>
      </c>
      <c r="BC93" s="108">
        <v>0</v>
      </c>
      <c r="BD93" s="108">
        <v>0</v>
      </c>
      <c r="BE93" s="108">
        <v>0</v>
      </c>
      <c r="BF93" s="108">
        <v>0</v>
      </c>
      <c r="BG93" s="108">
        <v>0</v>
      </c>
      <c r="BH93" s="108">
        <v>0</v>
      </c>
      <c r="BI93" s="108">
        <v>0</v>
      </c>
      <c r="BJ93" s="108">
        <v>0</v>
      </c>
      <c r="BK93" s="108">
        <v>0</v>
      </c>
      <c r="BL93" s="108">
        <v>0</v>
      </c>
      <c r="BM93" s="108">
        <v>0</v>
      </c>
      <c r="BN93" s="108">
        <v>0</v>
      </c>
      <c r="BO93" s="108">
        <v>0</v>
      </c>
      <c r="BP93" s="108">
        <v>0</v>
      </c>
      <c r="BQ93" s="108">
        <v>0</v>
      </c>
      <c r="BR93" s="108">
        <v>0</v>
      </c>
      <c r="BS93" s="108">
        <v>0</v>
      </c>
      <c r="BT93" s="108">
        <v>0</v>
      </c>
      <c r="BU93" s="108">
        <v>0</v>
      </c>
      <c r="BV93" s="128">
        <v>0</v>
      </c>
      <c r="BW93" s="128">
        <v>0</v>
      </c>
      <c r="BX93" s="128">
        <v>0</v>
      </c>
      <c r="BY93" s="108">
        <v>0</v>
      </c>
      <c r="BZ93" s="108">
        <v>0</v>
      </c>
      <c r="CA93" s="108">
        <v>0</v>
      </c>
      <c r="CB93" s="108">
        <v>0</v>
      </c>
      <c r="CC93" s="108">
        <v>0</v>
      </c>
      <c r="CD93" s="108">
        <v>0</v>
      </c>
      <c r="CE93" s="108">
        <v>0</v>
      </c>
      <c r="CF93" s="108">
        <v>0</v>
      </c>
      <c r="CG93" s="108">
        <v>0</v>
      </c>
      <c r="CH93" s="108">
        <v>0</v>
      </c>
      <c r="CI93" s="108">
        <v>0</v>
      </c>
      <c r="CJ93" s="108">
        <v>0</v>
      </c>
      <c r="CK93" s="108">
        <v>0</v>
      </c>
      <c r="CL93" s="108">
        <v>0</v>
      </c>
      <c r="CM93" s="128">
        <v>0</v>
      </c>
      <c r="CN93" s="128">
        <v>0</v>
      </c>
      <c r="CO93" s="128">
        <v>0</v>
      </c>
      <c r="CP93" s="108">
        <v>0</v>
      </c>
      <c r="CQ93" s="108">
        <v>0</v>
      </c>
      <c r="CR93" s="108">
        <v>0</v>
      </c>
      <c r="CS93" s="108">
        <v>0</v>
      </c>
      <c r="CT93" s="108">
        <v>0</v>
      </c>
      <c r="CU93" s="108">
        <v>0</v>
      </c>
      <c r="CV93" s="108">
        <v>0</v>
      </c>
      <c r="CW93" s="108">
        <v>0</v>
      </c>
      <c r="CX93" s="108">
        <v>0</v>
      </c>
      <c r="CY93" s="108">
        <v>0</v>
      </c>
      <c r="CZ93" s="108">
        <v>0</v>
      </c>
      <c r="DA93" s="108">
        <v>0</v>
      </c>
      <c r="DB93" s="108">
        <v>0</v>
      </c>
      <c r="DC93" s="108">
        <v>0</v>
      </c>
      <c r="DD93" s="108">
        <v>0</v>
      </c>
      <c r="DE93" s="108">
        <v>0</v>
      </c>
      <c r="DF93" s="108">
        <v>0</v>
      </c>
      <c r="DG93" s="108">
        <v>0</v>
      </c>
      <c r="DH93" s="108">
        <v>0</v>
      </c>
      <c r="DI93" s="108">
        <v>0</v>
      </c>
      <c r="DJ93" s="108">
        <v>0</v>
      </c>
      <c r="DK93" s="108">
        <v>0</v>
      </c>
      <c r="DL93" s="108">
        <v>0</v>
      </c>
      <c r="DM93" s="108">
        <v>0</v>
      </c>
      <c r="DN93" s="108">
        <v>0</v>
      </c>
      <c r="DO93" s="108">
        <v>0</v>
      </c>
      <c r="DP93" s="108">
        <v>0</v>
      </c>
      <c r="DQ93" s="108">
        <v>0</v>
      </c>
      <c r="DR93" s="108">
        <v>0</v>
      </c>
      <c r="DS93" s="108">
        <v>71000</v>
      </c>
      <c r="DT93" s="108">
        <v>0</v>
      </c>
      <c r="DU93" s="108">
        <v>71000</v>
      </c>
      <c r="DV93" s="108">
        <v>0</v>
      </c>
      <c r="DW93" s="108">
        <v>0</v>
      </c>
      <c r="DX93" s="108">
        <v>0</v>
      </c>
      <c r="DY93" s="108">
        <v>0</v>
      </c>
      <c r="DZ93" s="108">
        <v>0</v>
      </c>
      <c r="EA93" s="108">
        <v>0</v>
      </c>
      <c r="EB93" s="108">
        <v>71000</v>
      </c>
      <c r="EC93" s="108">
        <v>71000</v>
      </c>
      <c r="ED93" s="108">
        <v>71000</v>
      </c>
      <c r="EE93" s="108">
        <v>71000</v>
      </c>
      <c r="EF93" s="108">
        <v>71000</v>
      </c>
      <c r="EG93" s="108">
        <v>71000</v>
      </c>
      <c r="EH93" s="108">
        <v>71000</v>
      </c>
      <c r="EI93" s="108">
        <v>71000</v>
      </c>
      <c r="EJ93" s="108">
        <v>2412533.2000000002</v>
      </c>
      <c r="EK93" s="108">
        <v>720892.2</v>
      </c>
      <c r="EL93" s="108">
        <v>636416.30000000005</v>
      </c>
      <c r="EM93" s="108">
        <v>481268.7</v>
      </c>
      <c r="EN93" s="108">
        <v>573956</v>
      </c>
      <c r="EO93" s="108">
        <v>0</v>
      </c>
      <c r="EP93" s="108">
        <v>400046.4</v>
      </c>
      <c r="EQ93" s="108">
        <v>720892.2</v>
      </c>
      <c r="ER93" s="108">
        <v>881315.1</v>
      </c>
      <c r="ES93" s="108">
        <v>1196885.6000000001</v>
      </c>
      <c r="ET93" s="108">
        <v>1357308.5</v>
      </c>
      <c r="EU93" s="108">
        <v>1517731.4</v>
      </c>
      <c r="EV93" s="108">
        <v>1678154.3</v>
      </c>
      <c r="EW93" s="108">
        <v>1838577.2</v>
      </c>
      <c r="EX93" s="108">
        <v>2029757.5</v>
      </c>
      <c r="EY93" s="108">
        <v>2220807.4</v>
      </c>
      <c r="EZ93" s="108">
        <v>2412533.2000000002</v>
      </c>
      <c r="FA93" s="108">
        <v>0</v>
      </c>
      <c r="FB93" s="108">
        <v>0</v>
      </c>
      <c r="FC93" s="108">
        <v>0</v>
      </c>
      <c r="FD93" s="108">
        <v>0</v>
      </c>
      <c r="FE93" s="108">
        <v>0</v>
      </c>
      <c r="FF93" s="108">
        <v>0</v>
      </c>
      <c r="FG93" s="108">
        <v>0</v>
      </c>
      <c r="FH93" s="108">
        <v>0</v>
      </c>
      <c r="FI93" s="108">
        <v>0</v>
      </c>
      <c r="FJ93" s="108">
        <v>0</v>
      </c>
      <c r="FK93" s="108">
        <v>0</v>
      </c>
      <c r="FL93" s="108">
        <v>0</v>
      </c>
      <c r="FM93" s="108">
        <v>0</v>
      </c>
      <c r="FN93" s="108">
        <v>0</v>
      </c>
      <c r="FO93" s="108">
        <v>0</v>
      </c>
      <c r="FP93" s="108">
        <v>0</v>
      </c>
      <c r="FQ93" s="108">
        <v>0</v>
      </c>
      <c r="FR93" s="108">
        <v>0</v>
      </c>
      <c r="FS93" s="108"/>
      <c r="FT93" s="108"/>
      <c r="FU93" s="108"/>
      <c r="FV93" s="108">
        <v>0</v>
      </c>
      <c r="FW93" s="108"/>
      <c r="FX93" s="108"/>
      <c r="FY93" s="108"/>
      <c r="FZ93" s="108"/>
      <c r="GA93" s="108"/>
      <c r="GB93" s="108"/>
      <c r="GC93" s="108">
        <v>0</v>
      </c>
      <c r="GD93" s="108">
        <v>0</v>
      </c>
      <c r="GE93" s="108">
        <v>0</v>
      </c>
      <c r="GF93" s="108">
        <v>0</v>
      </c>
      <c r="GG93" s="108">
        <v>0</v>
      </c>
      <c r="GH93" s="108">
        <v>0</v>
      </c>
      <c r="GJ93" s="85">
        <v>0</v>
      </c>
      <c r="GK93" s="85">
        <v>0</v>
      </c>
      <c r="GL93" s="85">
        <v>0</v>
      </c>
      <c r="GN93" s="85">
        <v>0</v>
      </c>
      <c r="GO93" s="85">
        <v>0</v>
      </c>
      <c r="GP93" s="85">
        <v>0</v>
      </c>
      <c r="GQ93" s="85">
        <v>0</v>
      </c>
      <c r="GR93" s="85">
        <v>0</v>
      </c>
      <c r="GS93" s="85">
        <v>0</v>
      </c>
      <c r="GT93" s="85">
        <v>0</v>
      </c>
      <c r="GU93" s="85">
        <v>0</v>
      </c>
      <c r="GV93" s="85">
        <v>0</v>
      </c>
      <c r="GW93" s="85">
        <v>0</v>
      </c>
      <c r="GX93" s="85">
        <v>0</v>
      </c>
    </row>
    <row r="94" spans="1:206" s="85" customFormat="1" ht="12" x14ac:dyDescent="0.2">
      <c r="A94" s="99">
        <v>1221</v>
      </c>
      <c r="B94" s="28" t="s">
        <v>578</v>
      </c>
      <c r="C94" s="76"/>
      <c r="D94" s="108">
        <v>0</v>
      </c>
      <c r="E94" s="108">
        <v>0</v>
      </c>
      <c r="F94" s="108">
        <v>0</v>
      </c>
      <c r="G94" s="108">
        <v>0</v>
      </c>
      <c r="H94" s="108">
        <v>0</v>
      </c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>
        <v>0</v>
      </c>
      <c r="U94" s="108">
        <v>0</v>
      </c>
      <c r="V94" s="108">
        <v>0</v>
      </c>
      <c r="W94" s="108">
        <v>0</v>
      </c>
      <c r="X94" s="108">
        <v>0</v>
      </c>
      <c r="Y94" s="108">
        <v>0</v>
      </c>
      <c r="Z94" s="108"/>
      <c r="AA94" s="108"/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8"/>
      <c r="AM94" s="108">
        <v>0</v>
      </c>
      <c r="AN94" s="108">
        <v>0</v>
      </c>
      <c r="AO94" s="108">
        <v>0</v>
      </c>
      <c r="AP94" s="108">
        <v>0</v>
      </c>
      <c r="AQ94" s="108"/>
      <c r="AR94" s="108"/>
      <c r="AS94" s="108"/>
      <c r="AT94" s="108"/>
      <c r="AU94" s="108"/>
      <c r="AV94" s="108"/>
      <c r="AW94" s="108"/>
      <c r="AX94" s="108"/>
      <c r="AY94" s="108"/>
      <c r="AZ94" s="108"/>
      <c r="BA94" s="108"/>
      <c r="BB94" s="108"/>
      <c r="BC94" s="108"/>
      <c r="BD94" s="108"/>
      <c r="BE94" s="108">
        <v>0</v>
      </c>
      <c r="BF94" s="108">
        <v>0</v>
      </c>
      <c r="BG94" s="108">
        <v>0</v>
      </c>
      <c r="BH94" s="108"/>
      <c r="BI94" s="108"/>
      <c r="BJ94" s="108"/>
      <c r="BK94" s="108"/>
      <c r="BL94" s="108"/>
      <c r="BM94" s="108"/>
      <c r="BN94" s="108"/>
      <c r="BO94" s="108"/>
      <c r="BP94" s="108"/>
      <c r="BQ94" s="108"/>
      <c r="BR94" s="108"/>
      <c r="BS94" s="108"/>
      <c r="BT94" s="108">
        <v>0</v>
      </c>
      <c r="BU94" s="108"/>
      <c r="BV94" s="128">
        <v>0</v>
      </c>
      <c r="BW94" s="128">
        <v>0</v>
      </c>
      <c r="BX94" s="128">
        <v>0</v>
      </c>
      <c r="BY94" s="108"/>
      <c r="BZ94" s="108"/>
      <c r="CA94" s="108"/>
      <c r="CB94" s="108"/>
      <c r="CC94" s="108"/>
      <c r="CD94" s="108"/>
      <c r="CE94" s="108"/>
      <c r="CF94" s="108"/>
      <c r="CG94" s="108"/>
      <c r="CH94" s="108"/>
      <c r="CI94" s="108"/>
      <c r="CJ94" s="108">
        <v>0</v>
      </c>
      <c r="CK94" s="108"/>
      <c r="CL94" s="108"/>
      <c r="CM94" s="128">
        <v>0</v>
      </c>
      <c r="CN94" s="128">
        <v>0</v>
      </c>
      <c r="CO94" s="128">
        <v>0</v>
      </c>
      <c r="CP94" s="108"/>
      <c r="CQ94" s="108"/>
      <c r="CR94" s="108"/>
      <c r="CS94" s="108"/>
      <c r="CT94" s="108"/>
      <c r="CU94" s="108"/>
      <c r="CV94" s="108"/>
      <c r="CW94" s="108"/>
      <c r="CX94" s="108"/>
      <c r="CY94" s="108"/>
      <c r="CZ94" s="108"/>
      <c r="DA94" s="108"/>
      <c r="DB94" s="108"/>
      <c r="DC94" s="108">
        <v>0</v>
      </c>
      <c r="DD94" s="108">
        <v>0</v>
      </c>
      <c r="DE94" s="108">
        <v>0</v>
      </c>
      <c r="DF94" s="108">
        <v>0</v>
      </c>
      <c r="DG94" s="108"/>
      <c r="DH94" s="108"/>
      <c r="DI94" s="108"/>
      <c r="DJ94" s="108"/>
      <c r="DK94" s="108"/>
      <c r="DL94" s="108"/>
      <c r="DM94" s="108"/>
      <c r="DN94" s="108"/>
      <c r="DO94" s="108"/>
      <c r="DP94" s="108"/>
      <c r="DQ94" s="108"/>
      <c r="DR94" s="108"/>
      <c r="DS94" s="108">
        <v>0</v>
      </c>
      <c r="DT94" s="108">
        <v>0</v>
      </c>
      <c r="DU94" s="108">
        <v>0</v>
      </c>
      <c r="DV94" s="108">
        <v>0</v>
      </c>
      <c r="DW94" s="108">
        <v>0</v>
      </c>
      <c r="DX94" s="108"/>
      <c r="DY94" s="108"/>
      <c r="DZ94" s="108"/>
      <c r="EA94" s="108"/>
      <c r="EB94" s="108"/>
      <c r="EC94" s="108"/>
      <c r="ED94" s="108"/>
      <c r="EE94" s="108"/>
      <c r="EF94" s="108"/>
      <c r="EG94" s="108"/>
      <c r="EH94" s="108"/>
      <c r="EI94" s="108">
        <v>0</v>
      </c>
      <c r="EJ94" s="108"/>
      <c r="EK94" s="108">
        <v>0</v>
      </c>
      <c r="EL94" s="108">
        <v>0</v>
      </c>
      <c r="EM94" s="108">
        <v>0</v>
      </c>
      <c r="EN94" s="108">
        <v>0</v>
      </c>
      <c r="EO94" s="108"/>
      <c r="EP94" s="108"/>
      <c r="EQ94" s="108"/>
      <c r="ER94" s="108"/>
      <c r="ES94" s="108"/>
      <c r="ET94" s="108"/>
      <c r="EU94" s="108"/>
      <c r="EV94" s="108"/>
      <c r="EW94" s="108"/>
      <c r="EX94" s="108"/>
      <c r="EY94" s="108"/>
      <c r="EZ94" s="108"/>
      <c r="FA94" s="108">
        <v>0</v>
      </c>
      <c r="FB94" s="108"/>
      <c r="FC94" s="108"/>
      <c r="FD94" s="108"/>
      <c r="FE94" s="108">
        <v>0</v>
      </c>
      <c r="FF94" s="108"/>
      <c r="FG94" s="108"/>
      <c r="FH94" s="108"/>
      <c r="FI94" s="108"/>
      <c r="FJ94" s="108"/>
      <c r="FK94" s="108"/>
      <c r="FL94" s="108"/>
      <c r="FM94" s="108"/>
      <c r="FN94" s="108"/>
      <c r="FO94" s="108"/>
      <c r="FP94" s="108"/>
      <c r="FQ94" s="108">
        <v>0</v>
      </c>
      <c r="FR94" s="108"/>
      <c r="FS94" s="108"/>
      <c r="FT94" s="108"/>
      <c r="FU94" s="108"/>
      <c r="FV94" s="108">
        <v>0</v>
      </c>
      <c r="FW94" s="108"/>
      <c r="FX94" s="108"/>
      <c r="FY94" s="108"/>
      <c r="FZ94" s="108"/>
      <c r="GA94" s="108"/>
      <c r="GB94" s="108"/>
      <c r="GC94" s="108"/>
      <c r="GD94" s="108"/>
      <c r="GE94" s="108"/>
      <c r="GF94" s="108"/>
      <c r="GG94" s="108"/>
      <c r="GH94" s="108"/>
      <c r="GK94" s="85">
        <v>0</v>
      </c>
      <c r="GL94" s="85">
        <v>0</v>
      </c>
    </row>
    <row r="95" spans="1:206" s="85" customFormat="1" ht="12" x14ac:dyDescent="0.2">
      <c r="A95" s="99">
        <v>1222</v>
      </c>
      <c r="B95" s="28" t="s">
        <v>579</v>
      </c>
      <c r="C95" s="76"/>
      <c r="D95" s="108">
        <v>0</v>
      </c>
      <c r="E95" s="108">
        <v>0</v>
      </c>
      <c r="F95" s="108">
        <v>0</v>
      </c>
      <c r="G95" s="108">
        <v>0</v>
      </c>
      <c r="H95" s="108">
        <v>0</v>
      </c>
      <c r="I95" s="108"/>
      <c r="J95" s="108"/>
      <c r="K95" s="108"/>
      <c r="L95" s="108"/>
      <c r="M95" s="108"/>
      <c r="N95" s="108"/>
      <c r="O95" s="108"/>
      <c r="P95" s="108"/>
      <c r="Q95" s="108"/>
      <c r="R95" s="108"/>
      <c r="S95" s="108"/>
      <c r="T95" s="108">
        <v>0</v>
      </c>
      <c r="U95" s="108">
        <v>0</v>
      </c>
      <c r="V95" s="108">
        <v>0</v>
      </c>
      <c r="W95" s="108">
        <v>0</v>
      </c>
      <c r="X95" s="108">
        <v>0</v>
      </c>
      <c r="Y95" s="108">
        <v>0</v>
      </c>
      <c r="Z95" s="108"/>
      <c r="AA95" s="108"/>
      <c r="AB95" s="108"/>
      <c r="AC95" s="108"/>
      <c r="AD95" s="108"/>
      <c r="AE95" s="108"/>
      <c r="AF95" s="108"/>
      <c r="AG95" s="108"/>
      <c r="AH95" s="108"/>
      <c r="AI95" s="108"/>
      <c r="AJ95" s="108"/>
      <c r="AK95" s="108"/>
      <c r="AL95" s="108"/>
      <c r="AM95" s="108">
        <v>0</v>
      </c>
      <c r="AN95" s="108">
        <v>0</v>
      </c>
      <c r="AO95" s="108">
        <v>0</v>
      </c>
      <c r="AP95" s="108">
        <v>0</v>
      </c>
      <c r="AQ95" s="108"/>
      <c r="AR95" s="108"/>
      <c r="AS95" s="108"/>
      <c r="AT95" s="108"/>
      <c r="AU95" s="108"/>
      <c r="AV95" s="108"/>
      <c r="AW95" s="108"/>
      <c r="AX95" s="108"/>
      <c r="AY95" s="108"/>
      <c r="AZ95" s="108"/>
      <c r="BA95" s="108"/>
      <c r="BB95" s="108"/>
      <c r="BC95" s="108"/>
      <c r="BD95" s="108"/>
      <c r="BE95" s="108">
        <v>0</v>
      </c>
      <c r="BF95" s="108">
        <v>0</v>
      </c>
      <c r="BG95" s="108">
        <v>0</v>
      </c>
      <c r="BH95" s="108"/>
      <c r="BI95" s="108"/>
      <c r="BJ95" s="108"/>
      <c r="BK95" s="108"/>
      <c r="BL95" s="108"/>
      <c r="BM95" s="108"/>
      <c r="BN95" s="108"/>
      <c r="BO95" s="108"/>
      <c r="BP95" s="108"/>
      <c r="BQ95" s="108"/>
      <c r="BR95" s="108"/>
      <c r="BS95" s="108"/>
      <c r="BT95" s="108">
        <v>0</v>
      </c>
      <c r="BU95" s="108"/>
      <c r="BV95" s="128">
        <v>0</v>
      </c>
      <c r="BW95" s="128">
        <v>0</v>
      </c>
      <c r="BX95" s="128">
        <v>0</v>
      </c>
      <c r="BY95" s="108"/>
      <c r="BZ95" s="108"/>
      <c r="CA95" s="108"/>
      <c r="CB95" s="108"/>
      <c r="CC95" s="108"/>
      <c r="CD95" s="108"/>
      <c r="CE95" s="108"/>
      <c r="CF95" s="108"/>
      <c r="CG95" s="108"/>
      <c r="CH95" s="108"/>
      <c r="CI95" s="108"/>
      <c r="CJ95" s="108">
        <v>0</v>
      </c>
      <c r="CK95" s="108"/>
      <c r="CL95" s="108"/>
      <c r="CM95" s="128">
        <v>0</v>
      </c>
      <c r="CN95" s="128">
        <v>0</v>
      </c>
      <c r="CO95" s="128">
        <v>0</v>
      </c>
      <c r="CP95" s="108"/>
      <c r="CQ95" s="108"/>
      <c r="CR95" s="108"/>
      <c r="CS95" s="108"/>
      <c r="CT95" s="108"/>
      <c r="CU95" s="108"/>
      <c r="CV95" s="108"/>
      <c r="CW95" s="108"/>
      <c r="CX95" s="108"/>
      <c r="CY95" s="108"/>
      <c r="CZ95" s="108"/>
      <c r="DA95" s="108"/>
      <c r="DB95" s="108"/>
      <c r="DC95" s="108">
        <v>0</v>
      </c>
      <c r="DD95" s="108">
        <v>0</v>
      </c>
      <c r="DE95" s="108">
        <v>0</v>
      </c>
      <c r="DF95" s="108">
        <v>0</v>
      </c>
      <c r="DG95" s="108"/>
      <c r="DH95" s="108"/>
      <c r="DI95" s="108"/>
      <c r="DJ95" s="108"/>
      <c r="DK95" s="108"/>
      <c r="DL95" s="108"/>
      <c r="DM95" s="108"/>
      <c r="DN95" s="108"/>
      <c r="DO95" s="108"/>
      <c r="DP95" s="108"/>
      <c r="DQ95" s="108"/>
      <c r="DR95" s="108"/>
      <c r="DS95" s="108">
        <v>0</v>
      </c>
      <c r="DT95" s="108">
        <v>0</v>
      </c>
      <c r="DU95" s="108">
        <v>0</v>
      </c>
      <c r="DV95" s="108">
        <v>0</v>
      </c>
      <c r="DW95" s="108">
        <v>0</v>
      </c>
      <c r="DX95" s="108"/>
      <c r="DY95" s="108"/>
      <c r="DZ95" s="108"/>
      <c r="EA95" s="108"/>
      <c r="EB95" s="108"/>
      <c r="EC95" s="108"/>
      <c r="ED95" s="108"/>
      <c r="EE95" s="108"/>
      <c r="EF95" s="108"/>
      <c r="EG95" s="108"/>
      <c r="EH95" s="108"/>
      <c r="EI95" s="108">
        <v>0</v>
      </c>
      <c r="EJ95" s="108"/>
      <c r="EK95" s="108">
        <v>0</v>
      </c>
      <c r="EL95" s="108">
        <v>0</v>
      </c>
      <c r="EM95" s="108">
        <v>0</v>
      </c>
      <c r="EN95" s="108">
        <v>0</v>
      </c>
      <c r="EO95" s="108"/>
      <c r="EP95" s="108"/>
      <c r="EQ95" s="108"/>
      <c r="ER95" s="108"/>
      <c r="ES95" s="108"/>
      <c r="ET95" s="108"/>
      <c r="EU95" s="108"/>
      <c r="EV95" s="108"/>
      <c r="EW95" s="108"/>
      <c r="EX95" s="108"/>
      <c r="EY95" s="108"/>
      <c r="EZ95" s="108"/>
      <c r="FA95" s="108">
        <v>0</v>
      </c>
      <c r="FB95" s="108"/>
      <c r="FC95" s="108"/>
      <c r="FD95" s="108"/>
      <c r="FE95" s="108">
        <v>0</v>
      </c>
      <c r="FF95" s="108"/>
      <c r="FG95" s="108"/>
      <c r="FH95" s="108"/>
      <c r="FI95" s="108"/>
      <c r="FJ95" s="108"/>
      <c r="FK95" s="108"/>
      <c r="FL95" s="108"/>
      <c r="FM95" s="108"/>
      <c r="FN95" s="108"/>
      <c r="FO95" s="108"/>
      <c r="FP95" s="108"/>
      <c r="FQ95" s="108">
        <v>0</v>
      </c>
      <c r="FR95" s="108"/>
      <c r="FS95" s="108"/>
      <c r="FT95" s="108"/>
      <c r="FU95" s="108"/>
      <c r="FV95" s="108">
        <v>0</v>
      </c>
      <c r="FW95" s="108"/>
      <c r="FX95" s="108"/>
      <c r="FY95" s="108"/>
      <c r="FZ95" s="108"/>
      <c r="GA95" s="108"/>
      <c r="GB95" s="108"/>
      <c r="GC95" s="108"/>
      <c r="GD95" s="108"/>
      <c r="GE95" s="108"/>
      <c r="GF95" s="108"/>
      <c r="GG95" s="108"/>
      <c r="GH95" s="108"/>
      <c r="GK95" s="85">
        <v>0</v>
      </c>
      <c r="GL95" s="85">
        <v>0</v>
      </c>
    </row>
    <row r="96" spans="1:206" s="85" customFormat="1" ht="12" x14ac:dyDescent="0.2">
      <c r="A96" s="99">
        <v>1223</v>
      </c>
      <c r="B96" s="28" t="s">
        <v>580</v>
      </c>
      <c r="C96" s="76"/>
      <c r="D96" s="108">
        <v>0</v>
      </c>
      <c r="E96" s="108">
        <v>0</v>
      </c>
      <c r="F96" s="108">
        <v>0</v>
      </c>
      <c r="G96" s="108">
        <v>0</v>
      </c>
      <c r="H96" s="108">
        <v>0</v>
      </c>
      <c r="I96" s="108"/>
      <c r="J96" s="108"/>
      <c r="K96" s="108"/>
      <c r="L96" s="108"/>
      <c r="M96" s="108"/>
      <c r="N96" s="108"/>
      <c r="O96" s="108"/>
      <c r="P96" s="108"/>
      <c r="Q96" s="108"/>
      <c r="R96" s="108"/>
      <c r="S96" s="108"/>
      <c r="T96" s="108">
        <v>0</v>
      </c>
      <c r="U96" s="108">
        <v>0</v>
      </c>
      <c r="V96" s="108">
        <v>0</v>
      </c>
      <c r="W96" s="108">
        <v>0</v>
      </c>
      <c r="X96" s="108">
        <v>0</v>
      </c>
      <c r="Y96" s="108">
        <v>0</v>
      </c>
      <c r="Z96" s="108"/>
      <c r="AA96" s="108"/>
      <c r="AB96" s="108"/>
      <c r="AC96" s="108"/>
      <c r="AD96" s="108"/>
      <c r="AE96" s="108"/>
      <c r="AF96" s="108"/>
      <c r="AG96" s="108"/>
      <c r="AH96" s="108"/>
      <c r="AI96" s="108"/>
      <c r="AJ96" s="108"/>
      <c r="AK96" s="108"/>
      <c r="AL96" s="108"/>
      <c r="AM96" s="108">
        <v>0</v>
      </c>
      <c r="AN96" s="108">
        <v>0</v>
      </c>
      <c r="AO96" s="108">
        <v>0</v>
      </c>
      <c r="AP96" s="108">
        <v>0</v>
      </c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8"/>
      <c r="BC96" s="108"/>
      <c r="BD96" s="108"/>
      <c r="BE96" s="108">
        <v>0</v>
      </c>
      <c r="BF96" s="108">
        <v>0</v>
      </c>
      <c r="BG96" s="108">
        <v>0</v>
      </c>
      <c r="BH96" s="108"/>
      <c r="BI96" s="108"/>
      <c r="BJ96" s="108"/>
      <c r="BK96" s="108"/>
      <c r="BL96" s="108"/>
      <c r="BM96" s="108"/>
      <c r="BN96" s="108"/>
      <c r="BO96" s="108"/>
      <c r="BP96" s="108"/>
      <c r="BQ96" s="108"/>
      <c r="BR96" s="108"/>
      <c r="BS96" s="108"/>
      <c r="BT96" s="108">
        <v>0</v>
      </c>
      <c r="BU96" s="108"/>
      <c r="BV96" s="128">
        <v>0</v>
      </c>
      <c r="BW96" s="128">
        <v>0</v>
      </c>
      <c r="BX96" s="128">
        <v>0</v>
      </c>
      <c r="BY96" s="108"/>
      <c r="BZ96" s="108"/>
      <c r="CA96" s="108"/>
      <c r="CB96" s="108"/>
      <c r="CC96" s="108"/>
      <c r="CD96" s="108"/>
      <c r="CE96" s="108"/>
      <c r="CF96" s="108"/>
      <c r="CG96" s="108"/>
      <c r="CH96" s="108"/>
      <c r="CI96" s="108"/>
      <c r="CJ96" s="108">
        <v>0</v>
      </c>
      <c r="CK96" s="108"/>
      <c r="CL96" s="108"/>
      <c r="CM96" s="128">
        <v>0</v>
      </c>
      <c r="CN96" s="128">
        <v>0</v>
      </c>
      <c r="CO96" s="128">
        <v>0</v>
      </c>
      <c r="CP96" s="108"/>
      <c r="CQ96" s="108"/>
      <c r="CR96" s="108"/>
      <c r="CS96" s="108"/>
      <c r="CT96" s="108"/>
      <c r="CU96" s="108"/>
      <c r="CV96" s="108"/>
      <c r="CW96" s="108"/>
      <c r="CX96" s="108"/>
      <c r="CY96" s="108"/>
      <c r="CZ96" s="108"/>
      <c r="DA96" s="108"/>
      <c r="DB96" s="108"/>
      <c r="DC96" s="108">
        <v>0</v>
      </c>
      <c r="DD96" s="108">
        <v>0</v>
      </c>
      <c r="DE96" s="108">
        <v>0</v>
      </c>
      <c r="DF96" s="108">
        <v>0</v>
      </c>
      <c r="DG96" s="108"/>
      <c r="DH96" s="108"/>
      <c r="DI96" s="108"/>
      <c r="DJ96" s="108"/>
      <c r="DK96" s="108"/>
      <c r="DL96" s="108"/>
      <c r="DM96" s="108"/>
      <c r="DN96" s="108"/>
      <c r="DO96" s="108"/>
      <c r="DP96" s="108"/>
      <c r="DQ96" s="108"/>
      <c r="DR96" s="108"/>
      <c r="DS96" s="108">
        <v>71000</v>
      </c>
      <c r="DT96" s="108">
        <v>0</v>
      </c>
      <c r="DU96" s="108">
        <v>71000</v>
      </c>
      <c r="DV96" s="108">
        <v>0</v>
      </c>
      <c r="DW96" s="108">
        <v>0</v>
      </c>
      <c r="DX96" s="108"/>
      <c r="DY96" s="108"/>
      <c r="DZ96" s="108"/>
      <c r="EA96" s="108"/>
      <c r="EB96" s="108">
        <v>71000</v>
      </c>
      <c r="EC96" s="108">
        <v>71000</v>
      </c>
      <c r="ED96" s="108">
        <v>71000</v>
      </c>
      <c r="EE96" s="108">
        <v>71000</v>
      </c>
      <c r="EF96" s="108">
        <v>71000</v>
      </c>
      <c r="EG96" s="108">
        <v>71000</v>
      </c>
      <c r="EH96" s="108">
        <v>71000</v>
      </c>
      <c r="EI96" s="108">
        <v>71000</v>
      </c>
      <c r="EJ96" s="108">
        <v>2412533.2000000002</v>
      </c>
      <c r="EK96" s="108">
        <v>720892.2</v>
      </c>
      <c r="EL96" s="108">
        <v>636416.30000000005</v>
      </c>
      <c r="EM96" s="108">
        <v>481268.7</v>
      </c>
      <c r="EN96" s="108">
        <v>573956</v>
      </c>
      <c r="EO96" s="108"/>
      <c r="EP96" s="108">
        <v>400046.4</v>
      </c>
      <c r="EQ96" s="108">
        <v>720892.2</v>
      </c>
      <c r="ER96" s="108">
        <v>881315.1</v>
      </c>
      <c r="ES96" s="108">
        <v>1196885.6000000001</v>
      </c>
      <c r="ET96" s="108">
        <v>1357308.5</v>
      </c>
      <c r="EU96" s="108">
        <v>1517731.4</v>
      </c>
      <c r="EV96" s="108">
        <v>1678154.3</v>
      </c>
      <c r="EW96" s="108">
        <v>1838577.2</v>
      </c>
      <c r="EX96" s="108">
        <v>2029757.5</v>
      </c>
      <c r="EY96" s="108">
        <v>2220807.4</v>
      </c>
      <c r="EZ96" s="108">
        <v>2412533.2000000002</v>
      </c>
      <c r="FA96" s="108">
        <v>0</v>
      </c>
      <c r="FB96" s="108">
        <v>0</v>
      </c>
      <c r="FC96" s="108">
        <v>0</v>
      </c>
      <c r="FD96" s="108">
        <v>0</v>
      </c>
      <c r="FE96" s="108">
        <v>0</v>
      </c>
      <c r="FF96" s="108"/>
      <c r="FG96" s="108"/>
      <c r="FH96" s="108"/>
      <c r="FI96" s="108"/>
      <c r="FJ96" s="108"/>
      <c r="FK96" s="108"/>
      <c r="FL96" s="108"/>
      <c r="FM96" s="108"/>
      <c r="FN96" s="108"/>
      <c r="FO96" s="108"/>
      <c r="FP96" s="108"/>
      <c r="FQ96" s="108">
        <v>0</v>
      </c>
      <c r="FR96" s="108"/>
      <c r="FS96" s="108"/>
      <c r="FT96" s="108"/>
      <c r="FU96" s="108"/>
      <c r="FV96" s="108">
        <v>0</v>
      </c>
      <c r="FW96" s="108"/>
      <c r="FX96" s="108"/>
      <c r="FY96" s="108"/>
      <c r="FZ96" s="108"/>
      <c r="GA96" s="108"/>
      <c r="GB96" s="108"/>
      <c r="GC96" s="108"/>
      <c r="GD96" s="108"/>
      <c r="GE96" s="108"/>
      <c r="GF96" s="108"/>
      <c r="GG96" s="108"/>
      <c r="GH96" s="108"/>
      <c r="GK96" s="85">
        <v>0</v>
      </c>
      <c r="GL96" s="85">
        <v>0</v>
      </c>
    </row>
    <row r="97" spans="1:206" s="85" customFormat="1" ht="12" x14ac:dyDescent="0.2">
      <c r="A97" s="99">
        <v>123</v>
      </c>
      <c r="B97" s="28" t="s">
        <v>581</v>
      </c>
      <c r="C97" s="76"/>
      <c r="D97" s="108">
        <v>0</v>
      </c>
      <c r="E97" s="108">
        <v>0</v>
      </c>
      <c r="F97" s="108">
        <v>0</v>
      </c>
      <c r="G97" s="108">
        <v>0</v>
      </c>
      <c r="H97" s="108">
        <v>0</v>
      </c>
      <c r="I97" s="108">
        <v>0</v>
      </c>
      <c r="J97" s="108">
        <v>0</v>
      </c>
      <c r="K97" s="108">
        <v>0</v>
      </c>
      <c r="L97" s="108">
        <v>0</v>
      </c>
      <c r="M97" s="108">
        <v>0</v>
      </c>
      <c r="N97" s="108">
        <v>0</v>
      </c>
      <c r="O97" s="108">
        <v>0</v>
      </c>
      <c r="P97" s="108">
        <v>0</v>
      </c>
      <c r="Q97" s="108">
        <v>0</v>
      </c>
      <c r="R97" s="108">
        <v>0</v>
      </c>
      <c r="S97" s="108">
        <v>0</v>
      </c>
      <c r="T97" s="108">
        <v>0</v>
      </c>
      <c r="U97" s="108">
        <v>0</v>
      </c>
      <c r="V97" s="108">
        <v>0</v>
      </c>
      <c r="W97" s="108">
        <v>0</v>
      </c>
      <c r="X97" s="108">
        <v>0</v>
      </c>
      <c r="Y97" s="108">
        <v>0</v>
      </c>
      <c r="Z97" s="108">
        <v>0</v>
      </c>
      <c r="AA97" s="108">
        <v>0</v>
      </c>
      <c r="AB97" s="108">
        <v>0</v>
      </c>
      <c r="AC97" s="108">
        <v>0</v>
      </c>
      <c r="AD97" s="108">
        <v>0</v>
      </c>
      <c r="AE97" s="108">
        <v>0</v>
      </c>
      <c r="AF97" s="108">
        <v>0</v>
      </c>
      <c r="AG97" s="108">
        <v>0</v>
      </c>
      <c r="AH97" s="108">
        <v>0</v>
      </c>
      <c r="AI97" s="108">
        <v>0</v>
      </c>
      <c r="AJ97" s="108">
        <v>0</v>
      </c>
      <c r="AK97" s="108">
        <v>0</v>
      </c>
      <c r="AL97" s="108">
        <v>0</v>
      </c>
      <c r="AM97" s="108">
        <v>0</v>
      </c>
      <c r="AN97" s="108">
        <v>0</v>
      </c>
      <c r="AO97" s="108">
        <v>0</v>
      </c>
      <c r="AP97" s="108">
        <v>0</v>
      </c>
      <c r="AQ97" s="108">
        <v>0</v>
      </c>
      <c r="AR97" s="108">
        <v>0</v>
      </c>
      <c r="AS97" s="108">
        <v>0</v>
      </c>
      <c r="AT97" s="108">
        <v>0</v>
      </c>
      <c r="AU97" s="108">
        <v>0</v>
      </c>
      <c r="AV97" s="108">
        <v>0</v>
      </c>
      <c r="AW97" s="108">
        <v>0</v>
      </c>
      <c r="AX97" s="108">
        <v>0</v>
      </c>
      <c r="AY97" s="108">
        <v>0</v>
      </c>
      <c r="AZ97" s="108">
        <v>0</v>
      </c>
      <c r="BA97" s="108">
        <v>0</v>
      </c>
      <c r="BB97" s="108">
        <v>0</v>
      </c>
      <c r="BC97" s="108">
        <v>0</v>
      </c>
      <c r="BD97" s="108">
        <v>0</v>
      </c>
      <c r="BE97" s="108">
        <v>0</v>
      </c>
      <c r="BF97" s="108">
        <v>0</v>
      </c>
      <c r="BG97" s="108">
        <v>0</v>
      </c>
      <c r="BH97" s="108">
        <v>0</v>
      </c>
      <c r="BI97" s="108">
        <v>0</v>
      </c>
      <c r="BJ97" s="108">
        <v>0</v>
      </c>
      <c r="BK97" s="108">
        <v>0</v>
      </c>
      <c r="BL97" s="108">
        <v>0</v>
      </c>
      <c r="BM97" s="108">
        <v>0</v>
      </c>
      <c r="BN97" s="108">
        <v>0</v>
      </c>
      <c r="BO97" s="108">
        <v>0</v>
      </c>
      <c r="BP97" s="108">
        <v>0</v>
      </c>
      <c r="BQ97" s="108">
        <v>0</v>
      </c>
      <c r="BR97" s="108">
        <v>0</v>
      </c>
      <c r="BS97" s="108">
        <v>0</v>
      </c>
      <c r="BT97" s="108">
        <v>0</v>
      </c>
      <c r="BU97" s="108">
        <v>0</v>
      </c>
      <c r="BV97" s="128">
        <v>0</v>
      </c>
      <c r="BW97" s="128">
        <v>0</v>
      </c>
      <c r="BX97" s="128">
        <v>0</v>
      </c>
      <c r="BY97" s="108">
        <v>0</v>
      </c>
      <c r="BZ97" s="108">
        <v>0</v>
      </c>
      <c r="CA97" s="108">
        <v>0</v>
      </c>
      <c r="CB97" s="108">
        <v>0</v>
      </c>
      <c r="CC97" s="108">
        <v>0</v>
      </c>
      <c r="CD97" s="108">
        <v>0</v>
      </c>
      <c r="CE97" s="108">
        <v>0</v>
      </c>
      <c r="CF97" s="108">
        <v>0</v>
      </c>
      <c r="CG97" s="108">
        <v>0</v>
      </c>
      <c r="CH97" s="108">
        <v>0</v>
      </c>
      <c r="CI97" s="108">
        <v>0</v>
      </c>
      <c r="CJ97" s="108">
        <v>0</v>
      </c>
      <c r="CK97" s="108">
        <v>0</v>
      </c>
      <c r="CL97" s="108">
        <v>0</v>
      </c>
      <c r="CM97" s="128">
        <v>0</v>
      </c>
      <c r="CN97" s="128">
        <v>0</v>
      </c>
      <c r="CO97" s="128">
        <v>0</v>
      </c>
      <c r="CP97" s="108">
        <v>0</v>
      </c>
      <c r="CQ97" s="108">
        <v>0</v>
      </c>
      <c r="CR97" s="108">
        <v>0</v>
      </c>
      <c r="CS97" s="108">
        <v>0</v>
      </c>
      <c r="CT97" s="108">
        <v>0</v>
      </c>
      <c r="CU97" s="108">
        <v>0</v>
      </c>
      <c r="CV97" s="108">
        <v>0</v>
      </c>
      <c r="CW97" s="108">
        <v>0</v>
      </c>
      <c r="CX97" s="108">
        <v>0</v>
      </c>
      <c r="CY97" s="108">
        <v>0</v>
      </c>
      <c r="CZ97" s="108">
        <v>0</v>
      </c>
      <c r="DA97" s="108">
        <v>0</v>
      </c>
      <c r="DB97" s="108">
        <v>0</v>
      </c>
      <c r="DC97" s="108">
        <v>0</v>
      </c>
      <c r="DD97" s="108">
        <v>0</v>
      </c>
      <c r="DE97" s="108">
        <v>0</v>
      </c>
      <c r="DF97" s="108">
        <v>0</v>
      </c>
      <c r="DG97" s="108">
        <v>0</v>
      </c>
      <c r="DH97" s="108">
        <v>0</v>
      </c>
      <c r="DI97" s="108">
        <v>0</v>
      </c>
      <c r="DJ97" s="108">
        <v>0</v>
      </c>
      <c r="DK97" s="108">
        <v>0</v>
      </c>
      <c r="DL97" s="108">
        <v>0</v>
      </c>
      <c r="DM97" s="108">
        <v>0</v>
      </c>
      <c r="DN97" s="108">
        <v>0</v>
      </c>
      <c r="DO97" s="108">
        <v>0</v>
      </c>
      <c r="DP97" s="108">
        <v>0</v>
      </c>
      <c r="DQ97" s="108">
        <v>0</v>
      </c>
      <c r="DR97" s="108">
        <v>0</v>
      </c>
      <c r="DS97" s="108">
        <v>0</v>
      </c>
      <c r="DT97" s="108">
        <v>0</v>
      </c>
      <c r="DU97" s="108">
        <v>0</v>
      </c>
      <c r="DV97" s="108">
        <v>0</v>
      </c>
      <c r="DW97" s="108">
        <v>0</v>
      </c>
      <c r="DX97" s="108">
        <v>0</v>
      </c>
      <c r="DY97" s="108">
        <v>0</v>
      </c>
      <c r="DZ97" s="108">
        <v>0</v>
      </c>
      <c r="EA97" s="108">
        <v>0</v>
      </c>
      <c r="EB97" s="108">
        <v>0</v>
      </c>
      <c r="EC97" s="108">
        <v>0</v>
      </c>
      <c r="ED97" s="108">
        <v>0</v>
      </c>
      <c r="EE97" s="108">
        <v>0</v>
      </c>
      <c r="EF97" s="108">
        <v>0</v>
      </c>
      <c r="EG97" s="108">
        <v>0</v>
      </c>
      <c r="EH97" s="108">
        <v>0</v>
      </c>
      <c r="EI97" s="108">
        <v>0</v>
      </c>
      <c r="EJ97" s="108">
        <v>0</v>
      </c>
      <c r="EK97" s="108">
        <v>0</v>
      </c>
      <c r="EL97" s="108">
        <v>0</v>
      </c>
      <c r="EM97" s="108">
        <v>0</v>
      </c>
      <c r="EN97" s="108">
        <v>0</v>
      </c>
      <c r="EO97" s="108">
        <v>0</v>
      </c>
      <c r="EP97" s="108">
        <v>0</v>
      </c>
      <c r="EQ97" s="108">
        <v>0</v>
      </c>
      <c r="ER97" s="108">
        <v>0</v>
      </c>
      <c r="ES97" s="108">
        <v>0</v>
      </c>
      <c r="ET97" s="108">
        <v>0</v>
      </c>
      <c r="EU97" s="108">
        <v>0</v>
      </c>
      <c r="EV97" s="108">
        <v>0</v>
      </c>
      <c r="EW97" s="108">
        <v>0</v>
      </c>
      <c r="EX97" s="108">
        <v>0</v>
      </c>
      <c r="EY97" s="108">
        <v>0</v>
      </c>
      <c r="EZ97" s="108">
        <v>0</v>
      </c>
      <c r="FA97" s="108">
        <v>0</v>
      </c>
      <c r="FB97" s="108">
        <v>0</v>
      </c>
      <c r="FC97" s="108">
        <v>0</v>
      </c>
      <c r="FD97" s="108">
        <v>0</v>
      </c>
      <c r="FE97" s="108">
        <v>0</v>
      </c>
      <c r="FF97" s="108">
        <v>0</v>
      </c>
      <c r="FG97" s="108">
        <v>0</v>
      </c>
      <c r="FH97" s="108">
        <v>0</v>
      </c>
      <c r="FI97" s="108">
        <v>0</v>
      </c>
      <c r="FJ97" s="108">
        <v>0</v>
      </c>
      <c r="FK97" s="108">
        <v>0</v>
      </c>
      <c r="FL97" s="108">
        <v>0</v>
      </c>
      <c r="FM97" s="108">
        <v>0</v>
      </c>
      <c r="FN97" s="108">
        <v>0</v>
      </c>
      <c r="FO97" s="108">
        <v>0</v>
      </c>
      <c r="FP97" s="108">
        <v>0</v>
      </c>
      <c r="FQ97" s="108">
        <v>0</v>
      </c>
      <c r="FR97" s="108">
        <v>0</v>
      </c>
      <c r="FS97" s="108"/>
      <c r="FT97" s="108"/>
      <c r="FU97" s="108"/>
      <c r="FV97" s="108">
        <v>0</v>
      </c>
      <c r="FW97" s="108"/>
      <c r="FX97" s="108"/>
      <c r="FY97" s="108"/>
      <c r="FZ97" s="108"/>
      <c r="GA97" s="108"/>
      <c r="GB97" s="108"/>
      <c r="GC97" s="108">
        <v>0</v>
      </c>
      <c r="GD97" s="108">
        <v>0</v>
      </c>
      <c r="GE97" s="108">
        <v>0</v>
      </c>
      <c r="GF97" s="108">
        <v>0</v>
      </c>
      <c r="GG97" s="108">
        <v>0</v>
      </c>
      <c r="GH97" s="108">
        <v>0</v>
      </c>
      <c r="GJ97" s="85">
        <v>0</v>
      </c>
      <c r="GK97" s="85">
        <v>0</v>
      </c>
      <c r="GL97" s="85">
        <v>0</v>
      </c>
      <c r="GN97" s="85">
        <v>0</v>
      </c>
      <c r="GO97" s="85">
        <v>0</v>
      </c>
      <c r="GP97" s="85">
        <v>0</v>
      </c>
      <c r="GQ97" s="85">
        <v>0</v>
      </c>
      <c r="GR97" s="85">
        <v>0</v>
      </c>
      <c r="GS97" s="85">
        <v>0</v>
      </c>
      <c r="GT97" s="85">
        <v>0</v>
      </c>
      <c r="GU97" s="85">
        <v>0</v>
      </c>
      <c r="GV97" s="85">
        <v>0</v>
      </c>
      <c r="GW97" s="85">
        <v>0</v>
      </c>
      <c r="GX97" s="85">
        <v>0</v>
      </c>
    </row>
    <row r="98" spans="1:206" s="85" customFormat="1" ht="12" x14ac:dyDescent="0.2">
      <c r="A98" s="99">
        <v>1231</v>
      </c>
      <c r="B98" s="28" t="s">
        <v>581</v>
      </c>
      <c r="C98" s="76"/>
      <c r="D98" s="108">
        <v>0</v>
      </c>
      <c r="E98" s="108">
        <v>0</v>
      </c>
      <c r="F98" s="108">
        <v>0</v>
      </c>
      <c r="G98" s="108">
        <v>0</v>
      </c>
      <c r="H98" s="108">
        <v>0</v>
      </c>
      <c r="I98" s="108"/>
      <c r="J98" s="108"/>
      <c r="K98" s="108"/>
      <c r="L98" s="108"/>
      <c r="M98" s="108"/>
      <c r="N98" s="108"/>
      <c r="O98" s="108"/>
      <c r="P98" s="108"/>
      <c r="Q98" s="108"/>
      <c r="R98" s="108"/>
      <c r="S98" s="108"/>
      <c r="T98" s="108">
        <v>0</v>
      </c>
      <c r="U98" s="108">
        <v>0</v>
      </c>
      <c r="V98" s="108">
        <v>0</v>
      </c>
      <c r="W98" s="108">
        <v>0</v>
      </c>
      <c r="X98" s="108">
        <v>0</v>
      </c>
      <c r="Y98" s="108">
        <v>0</v>
      </c>
      <c r="Z98" s="108"/>
      <c r="AA98" s="108"/>
      <c r="AB98" s="108"/>
      <c r="AC98" s="108"/>
      <c r="AD98" s="108"/>
      <c r="AE98" s="108"/>
      <c r="AF98" s="108"/>
      <c r="AG98" s="108"/>
      <c r="AH98" s="108"/>
      <c r="AI98" s="108"/>
      <c r="AJ98" s="108"/>
      <c r="AK98" s="108"/>
      <c r="AL98" s="108"/>
      <c r="AM98" s="108">
        <v>0</v>
      </c>
      <c r="AN98" s="108">
        <v>0</v>
      </c>
      <c r="AO98" s="108">
        <v>0</v>
      </c>
      <c r="AP98" s="108">
        <v>0</v>
      </c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>
        <v>0</v>
      </c>
      <c r="BF98" s="108">
        <v>0</v>
      </c>
      <c r="BG98" s="108">
        <v>0</v>
      </c>
      <c r="BH98" s="108"/>
      <c r="BI98" s="108"/>
      <c r="BJ98" s="108"/>
      <c r="BK98" s="108"/>
      <c r="BL98" s="108"/>
      <c r="BM98" s="108"/>
      <c r="BN98" s="108"/>
      <c r="BO98" s="108"/>
      <c r="BP98" s="108"/>
      <c r="BQ98" s="108"/>
      <c r="BR98" s="108"/>
      <c r="BS98" s="108"/>
      <c r="BT98" s="108">
        <v>0</v>
      </c>
      <c r="BU98" s="108"/>
      <c r="BV98" s="128">
        <v>0</v>
      </c>
      <c r="BW98" s="128">
        <v>0</v>
      </c>
      <c r="BX98" s="128">
        <v>0</v>
      </c>
      <c r="BY98" s="108"/>
      <c r="BZ98" s="108"/>
      <c r="CA98" s="108"/>
      <c r="CB98" s="108"/>
      <c r="CC98" s="108"/>
      <c r="CD98" s="108"/>
      <c r="CE98" s="108"/>
      <c r="CF98" s="108"/>
      <c r="CG98" s="108"/>
      <c r="CH98" s="108"/>
      <c r="CI98" s="108"/>
      <c r="CJ98" s="108">
        <v>0</v>
      </c>
      <c r="CK98" s="108"/>
      <c r="CL98" s="108"/>
      <c r="CM98" s="128">
        <v>0</v>
      </c>
      <c r="CN98" s="128">
        <v>0</v>
      </c>
      <c r="CO98" s="128">
        <v>0</v>
      </c>
      <c r="CP98" s="108"/>
      <c r="CQ98" s="108"/>
      <c r="CR98" s="108"/>
      <c r="CS98" s="108"/>
      <c r="CT98" s="108"/>
      <c r="CU98" s="108"/>
      <c r="CV98" s="108"/>
      <c r="CW98" s="108"/>
      <c r="CX98" s="108"/>
      <c r="CY98" s="108"/>
      <c r="CZ98" s="108"/>
      <c r="DA98" s="108"/>
      <c r="DB98" s="108"/>
      <c r="DC98" s="108">
        <v>0</v>
      </c>
      <c r="DD98" s="108">
        <v>0</v>
      </c>
      <c r="DE98" s="108">
        <v>0</v>
      </c>
      <c r="DF98" s="108">
        <v>0</v>
      </c>
      <c r="DG98" s="108"/>
      <c r="DH98" s="108"/>
      <c r="DI98" s="108"/>
      <c r="DJ98" s="108"/>
      <c r="DK98" s="108"/>
      <c r="DL98" s="108"/>
      <c r="DM98" s="108"/>
      <c r="DN98" s="108"/>
      <c r="DO98" s="108"/>
      <c r="DP98" s="108"/>
      <c r="DQ98" s="108"/>
      <c r="DR98" s="108"/>
      <c r="DS98" s="108">
        <v>0</v>
      </c>
      <c r="DT98" s="108">
        <v>0</v>
      </c>
      <c r="DU98" s="108">
        <v>0</v>
      </c>
      <c r="DV98" s="108">
        <v>0</v>
      </c>
      <c r="DW98" s="108">
        <v>0</v>
      </c>
      <c r="DX98" s="108"/>
      <c r="DY98" s="108"/>
      <c r="DZ98" s="108"/>
      <c r="EA98" s="108"/>
      <c r="EB98" s="108"/>
      <c r="EC98" s="108"/>
      <c r="ED98" s="108"/>
      <c r="EE98" s="108"/>
      <c r="EF98" s="108"/>
      <c r="EG98" s="108"/>
      <c r="EH98" s="108"/>
      <c r="EI98" s="108">
        <v>0</v>
      </c>
      <c r="EJ98" s="108"/>
      <c r="EK98" s="108">
        <v>0</v>
      </c>
      <c r="EL98" s="108">
        <v>0</v>
      </c>
      <c r="EM98" s="108">
        <v>0</v>
      </c>
      <c r="EN98" s="108">
        <v>0</v>
      </c>
      <c r="EO98" s="108"/>
      <c r="EP98" s="108"/>
      <c r="EQ98" s="108"/>
      <c r="ER98" s="108"/>
      <c r="ES98" s="129"/>
      <c r="ET98" s="108"/>
      <c r="EU98" s="108"/>
      <c r="EV98" s="108"/>
      <c r="EW98" s="108"/>
      <c r="EX98" s="108"/>
      <c r="EY98" s="108"/>
      <c r="EZ98" s="108"/>
      <c r="FA98" s="108">
        <v>0</v>
      </c>
      <c r="FB98" s="108"/>
      <c r="FC98" s="108"/>
      <c r="FD98" s="108"/>
      <c r="FE98" s="108">
        <v>0</v>
      </c>
      <c r="FF98" s="108"/>
      <c r="FG98" s="108"/>
      <c r="FH98" s="108"/>
      <c r="FI98" s="108"/>
      <c r="FJ98" s="108"/>
      <c r="FK98" s="108"/>
      <c r="FL98" s="108"/>
      <c r="FM98" s="108"/>
      <c r="FN98" s="108"/>
      <c r="FO98" s="108"/>
      <c r="FP98" s="108"/>
      <c r="FQ98" s="108">
        <v>0</v>
      </c>
      <c r="FR98" s="108"/>
      <c r="FS98" s="108"/>
      <c r="FT98" s="108"/>
      <c r="FU98" s="108"/>
      <c r="FV98" s="108">
        <v>0</v>
      </c>
      <c r="FW98" s="108"/>
      <c r="FX98" s="108"/>
      <c r="FY98" s="129"/>
      <c r="FZ98" s="108"/>
      <c r="GA98" s="108"/>
      <c r="GB98" s="108"/>
      <c r="GC98" s="108"/>
      <c r="GD98" s="108"/>
      <c r="GE98" s="108"/>
      <c r="GF98" s="108"/>
      <c r="GG98" s="108"/>
      <c r="GH98" s="108"/>
      <c r="GK98" s="85">
        <v>0</v>
      </c>
      <c r="GL98" s="85">
        <v>0</v>
      </c>
    </row>
    <row r="99" spans="1:206" s="97" customFormat="1" ht="12" x14ac:dyDescent="0.2">
      <c r="A99" s="98">
        <v>13</v>
      </c>
      <c r="B99" s="95" t="s">
        <v>429</v>
      </c>
      <c r="C99" s="96"/>
      <c r="D99" s="129">
        <v>10201145.800000001</v>
      </c>
      <c r="E99" s="129">
        <v>610395.4</v>
      </c>
      <c r="F99" s="129">
        <v>4877544.8</v>
      </c>
      <c r="G99" s="129">
        <v>1566637.9</v>
      </c>
      <c r="H99" s="129">
        <v>3146567.7</v>
      </c>
      <c r="I99" s="129">
        <v>202594.5</v>
      </c>
      <c r="J99" s="129">
        <v>311217.09999999998</v>
      </c>
      <c r="K99" s="129">
        <v>610395.4</v>
      </c>
      <c r="L99" s="129">
        <v>3027755.6</v>
      </c>
      <c r="M99" s="129">
        <v>4165428.5</v>
      </c>
      <c r="N99" s="129">
        <v>5487940.2000000002</v>
      </c>
      <c r="O99" s="129">
        <v>6205234.7999999998</v>
      </c>
      <c r="P99" s="129">
        <v>6431561.2000000002</v>
      </c>
      <c r="Q99" s="129">
        <v>7054578.0999999996</v>
      </c>
      <c r="R99" s="129">
        <v>7906661.5999999996</v>
      </c>
      <c r="S99" s="129">
        <v>8702315.5</v>
      </c>
      <c r="T99" s="129">
        <v>10201145.800000001</v>
      </c>
      <c r="U99" s="129">
        <v>7022062.0999999996</v>
      </c>
      <c r="V99" s="129">
        <v>1662627.5</v>
      </c>
      <c r="W99" s="129">
        <v>1259331.5</v>
      </c>
      <c r="X99" s="129">
        <v>1423193.5</v>
      </c>
      <c r="Y99" s="129">
        <v>2676909.6</v>
      </c>
      <c r="Z99" s="129">
        <v>90675.199999999997</v>
      </c>
      <c r="AA99" s="129">
        <v>199993.2</v>
      </c>
      <c r="AB99" s="129">
        <v>1662627.5</v>
      </c>
      <c r="AC99" s="129">
        <v>2633661.9</v>
      </c>
      <c r="AD99" s="129">
        <v>2792339.1</v>
      </c>
      <c r="AE99" s="129">
        <v>2921959</v>
      </c>
      <c r="AF99" s="129">
        <v>3421115.7</v>
      </c>
      <c r="AG99" s="129">
        <v>3708840.5</v>
      </c>
      <c r="AH99" s="129">
        <v>4345152.5</v>
      </c>
      <c r="AI99" s="129">
        <v>5220263.7</v>
      </c>
      <c r="AJ99" s="129">
        <v>6019227</v>
      </c>
      <c r="AK99" s="129">
        <v>7022062.0999999996</v>
      </c>
      <c r="AL99" s="129">
        <v>8752288.1999999993</v>
      </c>
      <c r="AM99" s="129">
        <v>1327419</v>
      </c>
      <c r="AN99" s="129">
        <v>2496573.2999999998</v>
      </c>
      <c r="AO99" s="129">
        <v>1469061.8</v>
      </c>
      <c r="AP99" s="129">
        <v>3459234.1</v>
      </c>
      <c r="AQ99" s="129">
        <v>299481.59999999998</v>
      </c>
      <c r="AR99" s="129">
        <v>636273.6</v>
      </c>
      <c r="AS99" s="129">
        <v>1327419</v>
      </c>
      <c r="AT99" s="129">
        <v>2585840.4</v>
      </c>
      <c r="AU99" s="129">
        <v>3310544.4</v>
      </c>
      <c r="AV99" s="129">
        <v>3823992.3</v>
      </c>
      <c r="AW99" s="129">
        <v>4547325.5999999996</v>
      </c>
      <c r="AX99" s="129">
        <v>4933333.8</v>
      </c>
      <c r="AY99" s="129">
        <v>5293054.0999999996</v>
      </c>
      <c r="AZ99" s="129">
        <v>5904360.4000000004</v>
      </c>
      <c r="BA99" s="129">
        <v>6431501.0999999996</v>
      </c>
      <c r="BB99" s="129">
        <v>8752288.1999999993</v>
      </c>
      <c r="BC99" s="129">
        <v>5608258.5999999996</v>
      </c>
      <c r="BD99" s="129">
        <v>858011.9</v>
      </c>
      <c r="BE99" s="129">
        <v>1092434.5</v>
      </c>
      <c r="BF99" s="129">
        <v>1530365.7</v>
      </c>
      <c r="BG99" s="129">
        <v>2127446.5</v>
      </c>
      <c r="BH99" s="129">
        <v>277065</v>
      </c>
      <c r="BI99" s="129">
        <v>395348.6</v>
      </c>
      <c r="BJ99" s="129">
        <v>858011.9</v>
      </c>
      <c r="BK99" s="129">
        <v>1158455.5</v>
      </c>
      <c r="BL99" s="129">
        <v>1565771.6</v>
      </c>
      <c r="BM99" s="129">
        <v>1950446.4</v>
      </c>
      <c r="BN99" s="129">
        <v>2462659</v>
      </c>
      <c r="BO99" s="129">
        <v>3068340.1</v>
      </c>
      <c r="BP99" s="129">
        <v>3480812.1</v>
      </c>
      <c r="BQ99" s="129">
        <v>3873666.3</v>
      </c>
      <c r="BR99" s="129">
        <v>4258662.0999999996</v>
      </c>
      <c r="BS99" s="129">
        <v>5608258.5999999996</v>
      </c>
      <c r="BT99" s="129">
        <v>9189224.5</v>
      </c>
      <c r="BU99" s="129">
        <v>2774957.2</v>
      </c>
      <c r="BV99" s="129">
        <v>780366.3</v>
      </c>
      <c r="BW99" s="128">
        <v>1781464.5</v>
      </c>
      <c r="BX99" s="128">
        <v>3852436.5</v>
      </c>
      <c r="BY99" s="129">
        <v>2412023</v>
      </c>
      <c r="BZ99" s="129">
        <v>2550352.5</v>
      </c>
      <c r="CA99" s="129">
        <v>2774957.2</v>
      </c>
      <c r="CB99" s="129">
        <v>2985567.4</v>
      </c>
      <c r="CC99" s="129">
        <v>3363107.2</v>
      </c>
      <c r="CD99" s="129">
        <v>3555323.5</v>
      </c>
      <c r="CE99" s="129">
        <v>4816155.3</v>
      </c>
      <c r="CF99" s="129">
        <v>5041501.4000000004</v>
      </c>
      <c r="CG99" s="129">
        <v>5336788</v>
      </c>
      <c r="CH99" s="129">
        <v>5615024</v>
      </c>
      <c r="CI99" s="129">
        <v>7224321.5</v>
      </c>
      <c r="CJ99" s="129">
        <v>9189224.5</v>
      </c>
      <c r="CK99" s="129">
        <v>9959070</v>
      </c>
      <c r="CL99" s="129">
        <v>1927131.2</v>
      </c>
      <c r="CM99" s="129">
        <v>495953.4</v>
      </c>
      <c r="CN99" s="129">
        <v>3798044.6</v>
      </c>
      <c r="CO99" s="129">
        <v>3737940.8</v>
      </c>
      <c r="CP99" s="129">
        <v>108578.3</v>
      </c>
      <c r="CQ99" s="129">
        <v>200356.2</v>
      </c>
      <c r="CR99" s="129">
        <v>1927131.2</v>
      </c>
      <c r="CS99" s="129">
        <v>2097043</v>
      </c>
      <c r="CT99" s="129">
        <v>2203517.5</v>
      </c>
      <c r="CU99" s="129">
        <v>2423084.6</v>
      </c>
      <c r="CV99" s="129">
        <v>5827988.2999999998</v>
      </c>
      <c r="CW99" s="129">
        <v>5986363.5999999996</v>
      </c>
      <c r="CX99" s="129">
        <v>6221129.2000000002</v>
      </c>
      <c r="CY99" s="129">
        <v>6635450.5999999996</v>
      </c>
      <c r="CZ99" s="129">
        <v>8702482.6999999993</v>
      </c>
      <c r="DA99" s="129">
        <v>9959070</v>
      </c>
      <c r="DB99" s="129">
        <v>9308632.1999999993</v>
      </c>
      <c r="DC99" s="129">
        <v>286150.09999999998</v>
      </c>
      <c r="DD99" s="129">
        <v>1410387.9</v>
      </c>
      <c r="DE99" s="129">
        <v>3187418.7</v>
      </c>
      <c r="DF99" s="129">
        <v>4424675.5</v>
      </c>
      <c r="DG99" s="129">
        <v>29141.5</v>
      </c>
      <c r="DH99" s="129">
        <v>81849.7</v>
      </c>
      <c r="DI99" s="129">
        <v>286150.09999999998</v>
      </c>
      <c r="DJ99" s="129">
        <v>1450668.8</v>
      </c>
      <c r="DK99" s="129">
        <v>1655129.7</v>
      </c>
      <c r="DL99" s="129">
        <v>1696538</v>
      </c>
      <c r="DM99" s="129">
        <v>2553906.9</v>
      </c>
      <c r="DN99" s="129">
        <v>4410061.9000000004</v>
      </c>
      <c r="DO99" s="129">
        <v>4883956.7</v>
      </c>
      <c r="DP99" s="129">
        <v>7800830.2999999998</v>
      </c>
      <c r="DQ99" s="129">
        <v>8430825.5</v>
      </c>
      <c r="DR99" s="129">
        <v>9308632.1999999993</v>
      </c>
      <c r="DS99" s="129">
        <v>9877102.6999999993</v>
      </c>
      <c r="DT99" s="129">
        <v>3596551.3</v>
      </c>
      <c r="DU99" s="129">
        <v>1032604.7</v>
      </c>
      <c r="DV99" s="129">
        <v>1114337</v>
      </c>
      <c r="DW99" s="129">
        <v>4133609.7</v>
      </c>
      <c r="DX99" s="129">
        <v>57263.8</v>
      </c>
      <c r="DY99" s="129">
        <v>3488808.3</v>
      </c>
      <c r="DZ99" s="129">
        <v>3596551.3</v>
      </c>
      <c r="EA99" s="129">
        <v>3761940.2</v>
      </c>
      <c r="EB99" s="129">
        <v>4445396.2</v>
      </c>
      <c r="EC99" s="129">
        <v>4629156</v>
      </c>
      <c r="ED99" s="129">
        <v>4838589</v>
      </c>
      <c r="EE99" s="129">
        <v>5481005.7999999998</v>
      </c>
      <c r="EF99" s="129">
        <v>5743493</v>
      </c>
      <c r="EG99" s="129">
        <v>5815947.7999999998</v>
      </c>
      <c r="EH99" s="129">
        <v>7388370.0999999996</v>
      </c>
      <c r="EI99" s="129">
        <v>9877102.6999999993</v>
      </c>
      <c r="EJ99" s="129">
        <v>13466500.199999999</v>
      </c>
      <c r="EK99" s="129">
        <v>1284603.3</v>
      </c>
      <c r="EL99" s="129">
        <v>3585199.5</v>
      </c>
      <c r="EM99" s="129">
        <v>3639511.2</v>
      </c>
      <c r="EN99" s="129">
        <v>4957186.2</v>
      </c>
      <c r="EO99" s="129">
        <v>41651.5</v>
      </c>
      <c r="EP99" s="129">
        <v>392603.9</v>
      </c>
      <c r="EQ99" s="129">
        <v>1284603.3</v>
      </c>
      <c r="ER99" s="129">
        <v>1530354.6</v>
      </c>
      <c r="ES99" s="129">
        <v>4326480.7</v>
      </c>
      <c r="ET99" s="129">
        <v>4869802.8</v>
      </c>
      <c r="EU99" s="129">
        <v>5422496.7000000002</v>
      </c>
      <c r="EV99" s="129">
        <v>6235416</v>
      </c>
      <c r="EW99" s="129">
        <v>8509314</v>
      </c>
      <c r="EX99" s="129">
        <v>8885639.1999999993</v>
      </c>
      <c r="EY99" s="129">
        <v>9472015.9000000004</v>
      </c>
      <c r="EZ99" s="129">
        <v>13466500.199999999</v>
      </c>
      <c r="FA99" s="129">
        <v>9216113.9000000004</v>
      </c>
      <c r="FB99" s="129">
        <v>1170861.7</v>
      </c>
      <c r="FC99" s="129">
        <v>1361213.2</v>
      </c>
      <c r="FD99" s="129">
        <v>1571638.4</v>
      </c>
      <c r="FE99" s="129">
        <v>5112400.5999999996</v>
      </c>
      <c r="FF99" s="129">
        <v>179859.8</v>
      </c>
      <c r="FG99" s="129">
        <v>781504.4</v>
      </c>
      <c r="FH99" s="129">
        <v>1170861.7</v>
      </c>
      <c r="FI99" s="129">
        <v>1638598.6</v>
      </c>
      <c r="FJ99" s="129">
        <v>1997109.6</v>
      </c>
      <c r="FK99" s="129">
        <v>2532074.9</v>
      </c>
      <c r="FL99" s="129">
        <v>2882292.4</v>
      </c>
      <c r="FM99" s="129">
        <v>3517330</v>
      </c>
      <c r="FN99" s="129">
        <v>4103713.3</v>
      </c>
      <c r="FO99" s="129">
        <v>4806528.4000000004</v>
      </c>
      <c r="FP99" s="129">
        <v>5839693</v>
      </c>
      <c r="FQ99" s="129">
        <v>9216113.9000000004</v>
      </c>
      <c r="FR99" s="129">
        <v>13488730.300000001</v>
      </c>
      <c r="FS99" s="129">
        <v>2939253.6</v>
      </c>
      <c r="FT99" s="129">
        <v>1160156.1000000001</v>
      </c>
      <c r="FU99" s="129">
        <v>1634382.1</v>
      </c>
      <c r="FV99" s="129">
        <v>7754938.5</v>
      </c>
      <c r="FW99" s="129">
        <v>161946.6</v>
      </c>
      <c r="FX99" s="129">
        <v>235054.8</v>
      </c>
      <c r="FY99" s="129">
        <v>2939253.6</v>
      </c>
      <c r="FZ99" s="129">
        <v>3308758.5</v>
      </c>
      <c r="GA99" s="129">
        <v>3626074.4</v>
      </c>
      <c r="GB99" s="129">
        <v>4099409.7</v>
      </c>
      <c r="GC99" s="129">
        <v>4695894.4000000004</v>
      </c>
      <c r="GD99" s="129">
        <v>5086426.9000000004</v>
      </c>
      <c r="GE99" s="129">
        <v>5733791.7999999998</v>
      </c>
      <c r="GF99" s="129">
        <v>6171736.9000000004</v>
      </c>
      <c r="GG99" s="129">
        <v>7003864.2000000002</v>
      </c>
      <c r="GH99" s="129">
        <v>13488730.300000001</v>
      </c>
      <c r="GJ99" s="97">
        <v>1051344.7</v>
      </c>
      <c r="GK99" s="97">
        <v>2774165.2</v>
      </c>
      <c r="GL99" s="97">
        <v>3614299.6</v>
      </c>
      <c r="GN99" s="97">
        <v>198844.7</v>
      </c>
      <c r="GO99" s="97">
        <v>853766.2</v>
      </c>
      <c r="GP99" s="97">
        <v>1051344.7</v>
      </c>
      <c r="GQ99" s="97">
        <v>1313238</v>
      </c>
      <c r="GR99" s="97">
        <v>1575863.9</v>
      </c>
      <c r="GS99" s="97">
        <v>3825509.9</v>
      </c>
      <c r="GT99" s="97">
        <v>6537330.7000000002</v>
      </c>
      <c r="GU99" s="97">
        <v>6856174.7000000002</v>
      </c>
      <c r="GV99" s="97">
        <v>7439809.5</v>
      </c>
      <c r="GW99" s="97">
        <v>7785646.2999999998</v>
      </c>
      <c r="GX99" s="97">
        <v>8315281.4000000004</v>
      </c>
    </row>
    <row r="100" spans="1:206" s="85" customFormat="1" ht="12" x14ac:dyDescent="0.2">
      <c r="A100" s="99">
        <v>131</v>
      </c>
      <c r="B100" s="28" t="s">
        <v>431</v>
      </c>
      <c r="C100" s="76"/>
      <c r="D100" s="108">
        <v>10201145.800000001</v>
      </c>
      <c r="E100" s="108">
        <v>610395.4</v>
      </c>
      <c r="F100" s="108">
        <v>4877544.8</v>
      </c>
      <c r="G100" s="108">
        <v>1566637.9</v>
      </c>
      <c r="H100" s="108">
        <v>3146567.7</v>
      </c>
      <c r="I100" s="108">
        <v>202594.5</v>
      </c>
      <c r="J100" s="108">
        <v>311217.09999999998</v>
      </c>
      <c r="K100" s="108">
        <v>610395.4</v>
      </c>
      <c r="L100" s="108">
        <v>3027755.6</v>
      </c>
      <c r="M100" s="108">
        <v>4165428.5</v>
      </c>
      <c r="N100" s="108">
        <v>5487940.2000000002</v>
      </c>
      <c r="O100" s="108">
        <v>6205234.7999999998</v>
      </c>
      <c r="P100" s="108">
        <v>6431561.2000000002</v>
      </c>
      <c r="Q100" s="108">
        <v>7054578.0999999996</v>
      </c>
      <c r="R100" s="108">
        <v>7906661.5999999996</v>
      </c>
      <c r="S100" s="108">
        <v>8702315.5</v>
      </c>
      <c r="T100" s="108">
        <v>10201145.800000001</v>
      </c>
      <c r="U100" s="108">
        <v>7022062.0999999996</v>
      </c>
      <c r="V100" s="108">
        <v>1662627.5</v>
      </c>
      <c r="W100" s="108">
        <v>1259331.5</v>
      </c>
      <c r="X100" s="108">
        <v>1423193.5</v>
      </c>
      <c r="Y100" s="108">
        <v>2676909.6</v>
      </c>
      <c r="Z100" s="108">
        <v>90675.199999999997</v>
      </c>
      <c r="AA100" s="108">
        <v>199993.2</v>
      </c>
      <c r="AB100" s="108">
        <v>1662627.5</v>
      </c>
      <c r="AC100" s="108">
        <v>2633661.9</v>
      </c>
      <c r="AD100" s="108">
        <v>2792339.1</v>
      </c>
      <c r="AE100" s="108">
        <v>2921959</v>
      </c>
      <c r="AF100" s="108">
        <v>3421115.7</v>
      </c>
      <c r="AG100" s="108">
        <v>3708840.5</v>
      </c>
      <c r="AH100" s="108">
        <v>4345152.5</v>
      </c>
      <c r="AI100" s="108">
        <v>5220263.7</v>
      </c>
      <c r="AJ100" s="108">
        <v>6019227</v>
      </c>
      <c r="AK100" s="108">
        <v>7022062.0999999996</v>
      </c>
      <c r="AL100" s="108">
        <v>8752288.1999999993</v>
      </c>
      <c r="AM100" s="108">
        <v>1327419</v>
      </c>
      <c r="AN100" s="108">
        <v>2496573.2999999998</v>
      </c>
      <c r="AO100" s="108">
        <v>1469061.8</v>
      </c>
      <c r="AP100" s="108">
        <v>3459234.1</v>
      </c>
      <c r="AQ100" s="108">
        <v>299481.59999999998</v>
      </c>
      <c r="AR100" s="108">
        <v>636273.6</v>
      </c>
      <c r="AS100" s="108">
        <v>1327419</v>
      </c>
      <c r="AT100" s="108">
        <v>2585840.4</v>
      </c>
      <c r="AU100" s="108">
        <v>3310544.4</v>
      </c>
      <c r="AV100" s="108">
        <v>3823992.3</v>
      </c>
      <c r="AW100" s="108">
        <v>4547325.5999999996</v>
      </c>
      <c r="AX100" s="108">
        <v>4933333.8</v>
      </c>
      <c r="AY100" s="108">
        <v>5293054.0999999996</v>
      </c>
      <c r="AZ100" s="108">
        <v>5904360.4000000004</v>
      </c>
      <c r="BA100" s="108">
        <v>6431501.0999999996</v>
      </c>
      <c r="BB100" s="108">
        <v>8752288.1999999993</v>
      </c>
      <c r="BC100" s="108">
        <v>5608258.5999999996</v>
      </c>
      <c r="BD100" s="108">
        <v>858011.9</v>
      </c>
      <c r="BE100" s="108">
        <v>1092434.5</v>
      </c>
      <c r="BF100" s="108">
        <v>1530365.7</v>
      </c>
      <c r="BG100" s="108">
        <v>2127446.5</v>
      </c>
      <c r="BH100" s="108">
        <v>277065</v>
      </c>
      <c r="BI100" s="108">
        <v>395348.6</v>
      </c>
      <c r="BJ100" s="108">
        <v>858011.9</v>
      </c>
      <c r="BK100" s="108">
        <v>1158455.5</v>
      </c>
      <c r="BL100" s="108">
        <v>1565771.6</v>
      </c>
      <c r="BM100" s="108">
        <v>1950446.4</v>
      </c>
      <c r="BN100" s="108">
        <v>2462659</v>
      </c>
      <c r="BO100" s="108">
        <v>3068340.1</v>
      </c>
      <c r="BP100" s="108">
        <v>3480812.1</v>
      </c>
      <c r="BQ100" s="108">
        <v>3873666.3</v>
      </c>
      <c r="BR100" s="108">
        <v>4258662.0999999996</v>
      </c>
      <c r="BS100" s="108">
        <v>5608258.5999999996</v>
      </c>
      <c r="BT100" s="108">
        <v>9189224.5</v>
      </c>
      <c r="BU100" s="108">
        <v>2774957.2</v>
      </c>
      <c r="BV100" s="128">
        <v>780366.3</v>
      </c>
      <c r="BW100" s="128">
        <v>1781464.5</v>
      </c>
      <c r="BX100" s="128">
        <v>3852436.5</v>
      </c>
      <c r="BY100" s="108">
        <v>2412023</v>
      </c>
      <c r="BZ100" s="108">
        <v>2550352.5</v>
      </c>
      <c r="CA100" s="108">
        <v>2774957.2</v>
      </c>
      <c r="CB100" s="108">
        <v>2985567.4</v>
      </c>
      <c r="CC100" s="108">
        <v>3363107.2</v>
      </c>
      <c r="CD100" s="108">
        <v>3555323.5</v>
      </c>
      <c r="CE100" s="108">
        <v>4816155.3</v>
      </c>
      <c r="CF100" s="108">
        <v>5041501.4000000004</v>
      </c>
      <c r="CG100" s="108">
        <v>5336788</v>
      </c>
      <c r="CH100" s="108">
        <v>5615024</v>
      </c>
      <c r="CI100" s="108">
        <v>7224321.5</v>
      </c>
      <c r="CJ100" s="108">
        <v>9189224.5</v>
      </c>
      <c r="CK100" s="108">
        <v>9959070</v>
      </c>
      <c r="CL100" s="108">
        <v>1927131.2</v>
      </c>
      <c r="CM100" s="128">
        <v>495953.4</v>
      </c>
      <c r="CN100" s="128">
        <v>3798044.6</v>
      </c>
      <c r="CO100" s="128">
        <v>3737940.8</v>
      </c>
      <c r="CP100" s="108">
        <v>108578.3</v>
      </c>
      <c r="CQ100" s="108">
        <v>200356.2</v>
      </c>
      <c r="CR100" s="108">
        <v>1927131.2</v>
      </c>
      <c r="CS100" s="108">
        <v>2097043</v>
      </c>
      <c r="CT100" s="108">
        <v>2203517.5</v>
      </c>
      <c r="CU100" s="108">
        <v>2423084.6</v>
      </c>
      <c r="CV100" s="108">
        <v>5827988.2999999998</v>
      </c>
      <c r="CW100" s="108">
        <v>5986363.5999999996</v>
      </c>
      <c r="CX100" s="108">
        <v>6221129.2000000002</v>
      </c>
      <c r="CY100" s="108">
        <v>6635450.5999999996</v>
      </c>
      <c r="CZ100" s="108">
        <v>8702482.6999999993</v>
      </c>
      <c r="DA100" s="108">
        <v>9959070</v>
      </c>
      <c r="DB100" s="108">
        <v>9308632.1999999993</v>
      </c>
      <c r="DC100" s="108">
        <v>286150.09999999998</v>
      </c>
      <c r="DD100" s="108">
        <v>1410387.9</v>
      </c>
      <c r="DE100" s="108">
        <v>3187418.7</v>
      </c>
      <c r="DF100" s="108">
        <v>4424675.5</v>
      </c>
      <c r="DG100" s="108">
        <v>29141.5</v>
      </c>
      <c r="DH100" s="108">
        <v>81849.7</v>
      </c>
      <c r="DI100" s="108">
        <v>286150.09999999998</v>
      </c>
      <c r="DJ100" s="108">
        <v>1450668.8</v>
      </c>
      <c r="DK100" s="108">
        <v>1655129.7</v>
      </c>
      <c r="DL100" s="108">
        <v>1696538</v>
      </c>
      <c r="DM100" s="108">
        <v>2553906.9</v>
      </c>
      <c r="DN100" s="108">
        <v>4410061.9000000004</v>
      </c>
      <c r="DO100" s="108">
        <v>4883956.7</v>
      </c>
      <c r="DP100" s="108">
        <v>7800830.2999999998</v>
      </c>
      <c r="DQ100" s="108">
        <v>8430825.5</v>
      </c>
      <c r="DR100" s="108">
        <v>9308632.1999999993</v>
      </c>
      <c r="DS100" s="108">
        <v>9877102.6999999993</v>
      </c>
      <c r="DT100" s="108">
        <v>3596551.3</v>
      </c>
      <c r="DU100" s="108">
        <v>1032604.7</v>
      </c>
      <c r="DV100" s="108">
        <v>1114337</v>
      </c>
      <c r="DW100" s="108">
        <v>4133609.7</v>
      </c>
      <c r="DX100" s="108">
        <v>57263.8</v>
      </c>
      <c r="DY100" s="108">
        <v>3488808.3</v>
      </c>
      <c r="DZ100" s="108">
        <v>3596551.3</v>
      </c>
      <c r="EA100" s="108">
        <v>3761940.2</v>
      </c>
      <c r="EB100" s="108">
        <v>4445396.2</v>
      </c>
      <c r="EC100" s="108">
        <v>4629156</v>
      </c>
      <c r="ED100" s="108">
        <v>4838589</v>
      </c>
      <c r="EE100" s="108">
        <v>5481005.7999999998</v>
      </c>
      <c r="EF100" s="108">
        <v>5743493</v>
      </c>
      <c r="EG100" s="108">
        <v>5815947.7999999998</v>
      </c>
      <c r="EH100" s="108">
        <v>7388370.0999999996</v>
      </c>
      <c r="EI100" s="108">
        <v>9877102.6999999993</v>
      </c>
      <c r="EJ100" s="108">
        <v>13466500.199999999</v>
      </c>
      <c r="EK100" s="108">
        <v>1284603.3</v>
      </c>
      <c r="EL100" s="108">
        <v>3585199.5</v>
      </c>
      <c r="EM100" s="108">
        <v>3639511.2</v>
      </c>
      <c r="EN100" s="108">
        <v>4957186.2</v>
      </c>
      <c r="EO100" s="108">
        <v>41651.5</v>
      </c>
      <c r="EP100" s="108">
        <v>392603.9</v>
      </c>
      <c r="EQ100" s="108">
        <v>1284603.3</v>
      </c>
      <c r="ER100" s="108">
        <v>1530354.6</v>
      </c>
      <c r="ES100" s="108">
        <v>4326480.7</v>
      </c>
      <c r="ET100" s="108">
        <v>4869802.8</v>
      </c>
      <c r="EU100" s="108">
        <v>5422496.7000000002</v>
      </c>
      <c r="EV100" s="108">
        <v>6235416</v>
      </c>
      <c r="EW100" s="108">
        <v>8509314</v>
      </c>
      <c r="EX100" s="108">
        <v>8885639.1999999993</v>
      </c>
      <c r="EY100" s="108">
        <v>9472015.9000000004</v>
      </c>
      <c r="EZ100" s="108">
        <v>13466500.199999999</v>
      </c>
      <c r="FA100" s="108">
        <v>9216113.9000000004</v>
      </c>
      <c r="FB100" s="108">
        <v>1170861.7</v>
      </c>
      <c r="FC100" s="108">
        <v>1361213.2</v>
      </c>
      <c r="FD100" s="108">
        <v>1571638.4</v>
      </c>
      <c r="FE100" s="108">
        <v>5112400.5999999996</v>
      </c>
      <c r="FF100" s="108">
        <v>179859.8</v>
      </c>
      <c r="FG100" s="108">
        <v>781504.4</v>
      </c>
      <c r="FH100" s="108">
        <v>1170861.7</v>
      </c>
      <c r="FI100" s="108">
        <v>1638598.6</v>
      </c>
      <c r="FJ100" s="108">
        <v>1997109.6</v>
      </c>
      <c r="FK100" s="108">
        <v>2532074.9</v>
      </c>
      <c r="FL100" s="108">
        <v>2882292.4</v>
      </c>
      <c r="FM100" s="108">
        <v>3517330</v>
      </c>
      <c r="FN100" s="108">
        <v>4103713.3</v>
      </c>
      <c r="FO100" s="108">
        <v>4806528.4000000004</v>
      </c>
      <c r="FP100" s="108">
        <v>5839693</v>
      </c>
      <c r="FQ100" s="108">
        <v>9216113.9000000004</v>
      </c>
      <c r="FR100" s="108">
        <v>13488730.300000001</v>
      </c>
      <c r="FS100" s="108">
        <v>2939253.6</v>
      </c>
      <c r="FT100" s="108">
        <v>1160156.1000000001</v>
      </c>
      <c r="FU100" s="108">
        <v>1634382.1</v>
      </c>
      <c r="FV100" s="108">
        <v>7754938.5</v>
      </c>
      <c r="FW100" s="108">
        <v>161946.6</v>
      </c>
      <c r="FX100" s="108">
        <v>235054.8</v>
      </c>
      <c r="FY100" s="108">
        <v>2939253.6</v>
      </c>
      <c r="FZ100" s="108">
        <v>3308758.5</v>
      </c>
      <c r="GA100" s="108">
        <v>3626074.4</v>
      </c>
      <c r="GB100" s="108">
        <v>4099409.7</v>
      </c>
      <c r="GC100" s="108">
        <v>4695894.4000000004</v>
      </c>
      <c r="GD100" s="108">
        <v>5086426.9000000004</v>
      </c>
      <c r="GE100" s="108">
        <v>5733791.7999999998</v>
      </c>
      <c r="GF100" s="108">
        <v>6171736.9000000004</v>
      </c>
      <c r="GG100" s="108">
        <v>7003864.2000000002</v>
      </c>
      <c r="GH100" s="108">
        <v>13488730.300000001</v>
      </c>
      <c r="GJ100" s="85">
        <v>1051344.7</v>
      </c>
      <c r="GK100" s="85">
        <v>2774165.2</v>
      </c>
      <c r="GL100" s="85">
        <v>3614299.6</v>
      </c>
      <c r="GN100" s="85">
        <v>198844.7</v>
      </c>
      <c r="GO100" s="85">
        <v>853766.2</v>
      </c>
      <c r="GP100" s="85">
        <v>1051344.7</v>
      </c>
      <c r="GQ100" s="85">
        <v>1313238</v>
      </c>
      <c r="GR100" s="85">
        <v>1575863.9</v>
      </c>
      <c r="GS100" s="85">
        <v>3825509.9</v>
      </c>
      <c r="GT100" s="85">
        <v>6537330.7000000002</v>
      </c>
      <c r="GU100" s="85">
        <v>6856174.7000000002</v>
      </c>
      <c r="GV100" s="85">
        <v>7439809.5</v>
      </c>
      <c r="GW100" s="85">
        <v>7785646.2999999998</v>
      </c>
      <c r="GX100" s="85">
        <v>8315281.4000000004</v>
      </c>
    </row>
    <row r="101" spans="1:206" s="85" customFormat="1" ht="12" x14ac:dyDescent="0.2">
      <c r="A101" s="99">
        <v>1311</v>
      </c>
      <c r="B101" s="28" t="s">
        <v>582</v>
      </c>
      <c r="C101" s="76"/>
      <c r="D101" s="108">
        <v>6490731.4000000004</v>
      </c>
      <c r="E101" s="108">
        <v>21970.799999999999</v>
      </c>
      <c r="F101" s="108">
        <v>4172221.8</v>
      </c>
      <c r="G101" s="108">
        <v>891523.5</v>
      </c>
      <c r="H101" s="108">
        <v>1405015.3</v>
      </c>
      <c r="I101" s="108">
        <v>2943.8</v>
      </c>
      <c r="J101" s="108">
        <v>5887.6</v>
      </c>
      <c r="K101" s="108">
        <v>21970.799999999999</v>
      </c>
      <c r="L101" s="108">
        <v>2040237.1</v>
      </c>
      <c r="M101" s="108">
        <v>3065521.5</v>
      </c>
      <c r="N101" s="108">
        <v>4194192.6</v>
      </c>
      <c r="O101" s="108">
        <v>4671576</v>
      </c>
      <c r="P101" s="108">
        <v>4711144.5999999996</v>
      </c>
      <c r="Q101" s="108">
        <v>5085716.0999999996</v>
      </c>
      <c r="R101" s="108">
        <v>5257372.9000000004</v>
      </c>
      <c r="S101" s="108">
        <v>5823879.7999999998</v>
      </c>
      <c r="T101" s="108">
        <v>6490731.4000000004</v>
      </c>
      <c r="U101" s="108">
        <v>3092345.3</v>
      </c>
      <c r="V101" s="108">
        <v>937298.8</v>
      </c>
      <c r="W101" s="108">
        <v>944278</v>
      </c>
      <c r="X101" s="108">
        <v>561829.5</v>
      </c>
      <c r="Y101" s="108">
        <v>648939</v>
      </c>
      <c r="Z101" s="108">
        <v>9759.2000000000007</v>
      </c>
      <c r="AA101" s="108">
        <v>12007.6</v>
      </c>
      <c r="AB101" s="108">
        <v>937298.8</v>
      </c>
      <c r="AC101" s="108">
        <v>1850719.6</v>
      </c>
      <c r="AD101" s="108">
        <v>1878171.2</v>
      </c>
      <c r="AE101" s="108">
        <v>1881576.8</v>
      </c>
      <c r="AF101" s="108">
        <v>1933281.9</v>
      </c>
      <c r="AG101" s="108">
        <v>1972433.1</v>
      </c>
      <c r="AH101" s="108">
        <v>2443406.2999999998</v>
      </c>
      <c r="AI101" s="108">
        <v>2901406.3</v>
      </c>
      <c r="AJ101" s="108">
        <v>2905062.7</v>
      </c>
      <c r="AK101" s="108">
        <v>3092345.3</v>
      </c>
      <c r="AL101" s="108">
        <v>1110924.7</v>
      </c>
      <c r="AM101" s="108">
        <v>510838.4</v>
      </c>
      <c r="AN101" s="108">
        <v>40347.800000000003</v>
      </c>
      <c r="AO101" s="108">
        <v>18249.2</v>
      </c>
      <c r="AP101" s="108">
        <v>541489.30000000005</v>
      </c>
      <c r="AQ101" s="108">
        <v>20961.599999999999</v>
      </c>
      <c r="AR101" s="108">
        <v>32265.599999999999</v>
      </c>
      <c r="AS101" s="108">
        <v>510838.4</v>
      </c>
      <c r="AT101" s="108">
        <v>53241.599999999999</v>
      </c>
      <c r="AU101" s="108">
        <v>533691.19999999995</v>
      </c>
      <c r="AV101" s="108">
        <v>551186.19999999995</v>
      </c>
      <c r="AW101" s="108">
        <v>566651.80000000005</v>
      </c>
      <c r="AX101" s="108">
        <v>572368.6</v>
      </c>
      <c r="AY101" s="108">
        <v>569435.4</v>
      </c>
      <c r="AZ101" s="108">
        <v>615898.4</v>
      </c>
      <c r="BA101" s="108">
        <v>634679.9</v>
      </c>
      <c r="BB101" s="108">
        <v>1110924.7</v>
      </c>
      <c r="BC101" s="108">
        <v>920283.5</v>
      </c>
      <c r="BD101" s="108">
        <v>39865.4</v>
      </c>
      <c r="BE101" s="108">
        <v>96345.3</v>
      </c>
      <c r="BF101" s="108">
        <v>537271.1</v>
      </c>
      <c r="BG101" s="108">
        <v>246801.7</v>
      </c>
      <c r="BH101" s="108">
        <v>44786.3</v>
      </c>
      <c r="BI101" s="108">
        <v>28435</v>
      </c>
      <c r="BJ101" s="108">
        <v>39865.4</v>
      </c>
      <c r="BK101" s="108">
        <v>47272.6</v>
      </c>
      <c r="BL101" s="108">
        <v>61344.4</v>
      </c>
      <c r="BM101" s="108">
        <v>136210.70000000001</v>
      </c>
      <c r="BN101" s="108">
        <v>323872.3</v>
      </c>
      <c r="BO101" s="108">
        <v>601882</v>
      </c>
      <c r="BP101" s="108">
        <v>673481.8</v>
      </c>
      <c r="BQ101" s="108">
        <v>741331</v>
      </c>
      <c r="BR101" s="108">
        <v>820831.5</v>
      </c>
      <c r="BS101" s="108">
        <v>920283.5</v>
      </c>
      <c r="BT101" s="108">
        <v>4022592.2</v>
      </c>
      <c r="BU101" s="108">
        <v>1200194.3</v>
      </c>
      <c r="BV101" s="128">
        <v>27811.200000000001</v>
      </c>
      <c r="BW101" s="128">
        <v>1162014.2</v>
      </c>
      <c r="BX101" s="128">
        <v>1632572.5</v>
      </c>
      <c r="BY101" s="108">
        <v>1189335.8</v>
      </c>
      <c r="BZ101" s="108">
        <v>1197805</v>
      </c>
      <c r="CA101" s="108">
        <v>1200194.3</v>
      </c>
      <c r="CB101" s="108">
        <v>1203875.5</v>
      </c>
      <c r="CC101" s="108">
        <v>1212026.5</v>
      </c>
      <c r="CD101" s="108">
        <v>1228005.5</v>
      </c>
      <c r="CE101" s="108">
        <v>2220932.5</v>
      </c>
      <c r="CF101" s="108">
        <v>2343450.7000000002</v>
      </c>
      <c r="CG101" s="108">
        <v>2390019.7000000002</v>
      </c>
      <c r="CH101" s="108">
        <v>2447204.9</v>
      </c>
      <c r="CI101" s="108">
        <v>3926703.9</v>
      </c>
      <c r="CJ101" s="108">
        <v>4022592.2</v>
      </c>
      <c r="CK101" s="108">
        <v>5663459.2999999998</v>
      </c>
      <c r="CL101" s="108">
        <v>1710365.7</v>
      </c>
      <c r="CM101" s="128">
        <v>68542.600000000093</v>
      </c>
      <c r="CN101" s="128">
        <v>1668974.5</v>
      </c>
      <c r="CO101" s="128">
        <v>2215576.5</v>
      </c>
      <c r="CP101" s="108">
        <v>25106.400000000001</v>
      </c>
      <c r="CQ101" s="108">
        <v>50237.599999999999</v>
      </c>
      <c r="CR101" s="108">
        <v>1710365.7</v>
      </c>
      <c r="CS101" s="108">
        <v>1701861.6</v>
      </c>
      <c r="CT101" s="108">
        <v>1713226.8</v>
      </c>
      <c r="CU101" s="108">
        <v>1778908.3</v>
      </c>
      <c r="CV101" s="108">
        <v>3370539</v>
      </c>
      <c r="CW101" s="108">
        <v>3369801.5</v>
      </c>
      <c r="CX101" s="108">
        <v>3447882.8</v>
      </c>
      <c r="CY101" s="108">
        <v>3461361.6</v>
      </c>
      <c r="CZ101" s="108">
        <v>5446030.5</v>
      </c>
      <c r="DA101" s="108">
        <v>5663459.2999999998</v>
      </c>
      <c r="DB101" s="108">
        <v>3882662.3</v>
      </c>
      <c r="DC101" s="108">
        <v>134135.20000000001</v>
      </c>
      <c r="DD101" s="108">
        <v>1220530.6000000001</v>
      </c>
      <c r="DE101" s="108">
        <v>2730479.8</v>
      </c>
      <c r="DF101" s="108">
        <v>-202483.3</v>
      </c>
      <c r="DG101" s="108">
        <v>18195.400000000001</v>
      </c>
      <c r="DH101" s="108">
        <v>21758.5</v>
      </c>
      <c r="DI101" s="108">
        <v>134135.20000000001</v>
      </c>
      <c r="DJ101" s="108">
        <v>1252713.3999999999</v>
      </c>
      <c r="DK101" s="108">
        <v>1347445.9</v>
      </c>
      <c r="DL101" s="108">
        <v>1354665.8</v>
      </c>
      <c r="DM101" s="108">
        <v>2118525.4</v>
      </c>
      <c r="DN101" s="108">
        <v>3871556.4</v>
      </c>
      <c r="DO101" s="108">
        <v>4085145.6000000001</v>
      </c>
      <c r="DP101" s="108">
        <v>3667658.2</v>
      </c>
      <c r="DQ101" s="108">
        <v>3774362.3</v>
      </c>
      <c r="DR101" s="108">
        <v>3882662.3</v>
      </c>
      <c r="DS101" s="108">
        <v>2626979.1</v>
      </c>
      <c r="DT101" s="108">
        <v>2245276</v>
      </c>
      <c r="DU101" s="108">
        <v>39858.400000000001</v>
      </c>
      <c r="DV101" s="108">
        <v>65883.7</v>
      </c>
      <c r="DW101" s="108">
        <v>275961</v>
      </c>
      <c r="DX101" s="108">
        <v>0</v>
      </c>
      <c r="DY101" s="108">
        <v>2232141</v>
      </c>
      <c r="DZ101" s="108">
        <v>2245276</v>
      </c>
      <c r="EA101" s="108">
        <v>2243727.2000000002</v>
      </c>
      <c r="EB101" s="108">
        <v>2268979.7999999998</v>
      </c>
      <c r="EC101" s="108">
        <v>2285134.4</v>
      </c>
      <c r="ED101" s="108">
        <v>2343528.4</v>
      </c>
      <c r="EE101" s="108">
        <v>2347196.1</v>
      </c>
      <c r="EF101" s="108">
        <v>2351018.1</v>
      </c>
      <c r="EG101" s="108">
        <v>2351018.1</v>
      </c>
      <c r="EH101" s="108">
        <v>2544045</v>
      </c>
      <c r="EI101" s="108">
        <v>2626979.1</v>
      </c>
      <c r="EJ101" s="108">
        <v>5018926.0999999996</v>
      </c>
      <c r="EK101" s="108">
        <v>515801.59999999998</v>
      </c>
      <c r="EL101" s="108">
        <v>2229765.5</v>
      </c>
      <c r="EM101" s="108">
        <v>2094670</v>
      </c>
      <c r="EN101" s="108">
        <v>178689</v>
      </c>
      <c r="EO101" s="108">
        <v>6994.2</v>
      </c>
      <c r="EP101" s="108">
        <v>65237.1</v>
      </c>
      <c r="EQ101" s="108">
        <v>515801.59999999998</v>
      </c>
      <c r="ER101" s="108">
        <v>567310</v>
      </c>
      <c r="ES101" s="108">
        <v>2672408.7999999998</v>
      </c>
      <c r="ET101" s="108">
        <v>2745567.1</v>
      </c>
      <c r="EU101" s="108">
        <v>2771939.1</v>
      </c>
      <c r="EV101" s="108">
        <v>2923663.2</v>
      </c>
      <c r="EW101" s="108">
        <v>4840237.0999999996</v>
      </c>
      <c r="EX101" s="108">
        <v>4938716.0999999996</v>
      </c>
      <c r="EY101" s="108">
        <v>4818639.5999999996</v>
      </c>
      <c r="EZ101" s="108">
        <v>5018926.0999999996</v>
      </c>
      <c r="FA101" s="108">
        <v>1150757.3</v>
      </c>
      <c r="FB101" s="108">
        <v>363584.7</v>
      </c>
      <c r="FC101" s="108">
        <v>257570.7</v>
      </c>
      <c r="FD101" s="108">
        <v>295378.8</v>
      </c>
      <c r="FE101" s="108">
        <v>234223.1</v>
      </c>
      <c r="FF101" s="108">
        <v>49105.8</v>
      </c>
      <c r="FG101" s="108">
        <v>306352.09999999998</v>
      </c>
      <c r="FH101" s="108">
        <v>363584.7</v>
      </c>
      <c r="FI101" s="108">
        <v>516094.6</v>
      </c>
      <c r="FJ101" s="108">
        <v>524104.7</v>
      </c>
      <c r="FK101" s="108">
        <v>621155.4</v>
      </c>
      <c r="FL101" s="108">
        <v>752433.8</v>
      </c>
      <c r="FM101" s="108">
        <v>890605.7</v>
      </c>
      <c r="FN101" s="108">
        <v>916534.2</v>
      </c>
      <c r="FO101" s="108">
        <v>984360.1</v>
      </c>
      <c r="FP101" s="108">
        <v>1064150.3</v>
      </c>
      <c r="FQ101" s="108">
        <v>1150757.3</v>
      </c>
      <c r="FR101" s="108">
        <v>5330253.7</v>
      </c>
      <c r="FS101" s="108">
        <v>2623590.5</v>
      </c>
      <c r="FT101" s="108">
        <v>174425.2</v>
      </c>
      <c r="FU101" s="108">
        <v>241418.3</v>
      </c>
      <c r="FV101" s="108">
        <v>2290819.7000000002</v>
      </c>
      <c r="FW101" s="108">
        <v>44142.8</v>
      </c>
      <c r="FX101" s="108">
        <v>90389.3</v>
      </c>
      <c r="FY101" s="108">
        <v>2623590.5</v>
      </c>
      <c r="FZ101" s="108">
        <v>2625562.6</v>
      </c>
      <c r="GA101" s="108">
        <v>2794070.6</v>
      </c>
      <c r="GB101" s="108">
        <v>2798015.7</v>
      </c>
      <c r="GC101" s="108">
        <v>2847957.1</v>
      </c>
      <c r="GD101" s="108">
        <v>2885381</v>
      </c>
      <c r="GE101" s="108">
        <v>3039434</v>
      </c>
      <c r="GF101" s="108">
        <v>3095398.5</v>
      </c>
      <c r="GG101" s="108">
        <v>3605513.6</v>
      </c>
      <c r="GH101" s="108">
        <v>5330253.7</v>
      </c>
      <c r="GJ101" s="85">
        <v>94168.4</v>
      </c>
      <c r="GK101" s="85">
        <v>243180.1</v>
      </c>
      <c r="GL101" s="85">
        <v>147431.29999999999</v>
      </c>
      <c r="GN101" s="85">
        <v>80349.8</v>
      </c>
      <c r="GO101" s="85">
        <v>83011.899999999994</v>
      </c>
      <c r="GP101" s="85">
        <v>94168.4</v>
      </c>
      <c r="GQ101" s="85">
        <v>86279.8</v>
      </c>
      <c r="GR101" s="85">
        <v>288523.40000000002</v>
      </c>
      <c r="GS101" s="85">
        <v>337348.5</v>
      </c>
      <c r="GT101" s="85">
        <v>400520.7</v>
      </c>
      <c r="GU101" s="85">
        <v>400520.7</v>
      </c>
      <c r="GV101" s="85">
        <v>484779.8</v>
      </c>
      <c r="GW101" s="85">
        <v>576196.6</v>
      </c>
      <c r="GX101" s="85">
        <v>649052.9</v>
      </c>
    </row>
    <row r="102" spans="1:206" s="85" customFormat="1" ht="12" x14ac:dyDescent="0.2">
      <c r="A102" s="99">
        <v>13111</v>
      </c>
      <c r="B102" s="28" t="s">
        <v>582</v>
      </c>
      <c r="C102" s="76"/>
      <c r="D102" s="108">
        <v>6490731.4000000004</v>
      </c>
      <c r="E102" s="108">
        <v>21970.799999999999</v>
      </c>
      <c r="F102" s="108">
        <v>4172221.8</v>
      </c>
      <c r="G102" s="108">
        <v>891523.5</v>
      </c>
      <c r="H102" s="108">
        <v>1405015.3</v>
      </c>
      <c r="I102" s="108">
        <v>2943.8</v>
      </c>
      <c r="J102" s="108">
        <v>5887.6</v>
      </c>
      <c r="K102" s="108">
        <v>21970.799999999999</v>
      </c>
      <c r="L102" s="108">
        <v>2040237.1</v>
      </c>
      <c r="M102" s="108">
        <v>3065521.5</v>
      </c>
      <c r="N102" s="108">
        <v>4194192.6</v>
      </c>
      <c r="O102" s="108">
        <v>4671576</v>
      </c>
      <c r="P102" s="108">
        <v>4711144.5999999996</v>
      </c>
      <c r="Q102" s="108">
        <v>5085716.0999999996</v>
      </c>
      <c r="R102" s="108">
        <v>5257372.9000000004</v>
      </c>
      <c r="S102" s="108">
        <v>5823879.7999999998</v>
      </c>
      <c r="T102" s="108">
        <v>6490731.4000000004</v>
      </c>
      <c r="U102" s="108">
        <v>3092345.3</v>
      </c>
      <c r="V102" s="108">
        <v>937298.8</v>
      </c>
      <c r="W102" s="108">
        <v>944278</v>
      </c>
      <c r="X102" s="108">
        <v>561829.5</v>
      </c>
      <c r="Y102" s="108">
        <v>648939</v>
      </c>
      <c r="Z102" s="108">
        <v>9759.2000000000007</v>
      </c>
      <c r="AA102" s="108">
        <v>12007.6</v>
      </c>
      <c r="AB102" s="108">
        <v>937298.8</v>
      </c>
      <c r="AC102" s="108">
        <v>1850719.6</v>
      </c>
      <c r="AD102" s="108">
        <v>1878171.2</v>
      </c>
      <c r="AE102" s="108">
        <v>1881576.8</v>
      </c>
      <c r="AF102" s="108">
        <v>1933281.9</v>
      </c>
      <c r="AG102" s="108">
        <v>1972433.1</v>
      </c>
      <c r="AH102" s="108">
        <v>2443406.2999999998</v>
      </c>
      <c r="AI102" s="108">
        <v>2901406.3</v>
      </c>
      <c r="AJ102" s="108">
        <v>2905062.7</v>
      </c>
      <c r="AK102" s="108">
        <v>3092345.3</v>
      </c>
      <c r="AL102" s="108">
        <v>1110924.7</v>
      </c>
      <c r="AM102" s="108">
        <v>510838.4</v>
      </c>
      <c r="AN102" s="108">
        <v>40347.800000000003</v>
      </c>
      <c r="AO102" s="108">
        <v>18249.2</v>
      </c>
      <c r="AP102" s="108">
        <v>541489.30000000005</v>
      </c>
      <c r="AQ102" s="108">
        <v>20961.599999999999</v>
      </c>
      <c r="AR102" s="108">
        <v>32265.599999999999</v>
      </c>
      <c r="AS102" s="108">
        <v>510838.4</v>
      </c>
      <c r="AT102" s="108">
        <v>53241.599999999999</v>
      </c>
      <c r="AU102" s="108">
        <v>533691.19999999995</v>
      </c>
      <c r="AV102" s="108">
        <v>551186.19999999995</v>
      </c>
      <c r="AW102" s="108">
        <v>566651.80000000005</v>
      </c>
      <c r="AX102" s="108">
        <v>572368.6</v>
      </c>
      <c r="AY102" s="108">
        <v>569435.4</v>
      </c>
      <c r="AZ102" s="108">
        <v>615898.4</v>
      </c>
      <c r="BA102" s="108">
        <v>634679.9</v>
      </c>
      <c r="BB102" s="108">
        <v>1110924.7</v>
      </c>
      <c r="BC102" s="108">
        <v>920283.5</v>
      </c>
      <c r="BD102" s="108">
        <v>39865.4</v>
      </c>
      <c r="BE102" s="108">
        <v>96345.3</v>
      </c>
      <c r="BF102" s="108">
        <v>537271.1</v>
      </c>
      <c r="BG102" s="108">
        <v>246801.7</v>
      </c>
      <c r="BH102" s="108">
        <v>44786.3</v>
      </c>
      <c r="BI102" s="108">
        <v>28435</v>
      </c>
      <c r="BJ102" s="108">
        <v>39865.4</v>
      </c>
      <c r="BK102" s="108">
        <v>47272.6</v>
      </c>
      <c r="BL102" s="108">
        <v>61344.4</v>
      </c>
      <c r="BM102" s="108">
        <v>136210.70000000001</v>
      </c>
      <c r="BN102" s="108">
        <v>323872.3</v>
      </c>
      <c r="BO102" s="108">
        <v>601882</v>
      </c>
      <c r="BP102" s="108">
        <v>673481.8</v>
      </c>
      <c r="BQ102" s="108">
        <v>741331</v>
      </c>
      <c r="BR102" s="108">
        <v>820831.5</v>
      </c>
      <c r="BS102" s="108">
        <v>920283.5</v>
      </c>
      <c r="BT102" s="108">
        <v>4022592.2</v>
      </c>
      <c r="BU102" s="108">
        <v>1200194.3</v>
      </c>
      <c r="BV102" s="128">
        <v>27811.200000000001</v>
      </c>
      <c r="BW102" s="128">
        <v>1162014.2</v>
      </c>
      <c r="BX102" s="128">
        <v>1632572.5</v>
      </c>
      <c r="BY102" s="108">
        <v>1189335.8</v>
      </c>
      <c r="BZ102" s="108">
        <v>1197805</v>
      </c>
      <c r="CA102" s="108">
        <v>1200194.3</v>
      </c>
      <c r="CB102" s="108">
        <v>1203875.5</v>
      </c>
      <c r="CC102" s="108">
        <v>1212026.5</v>
      </c>
      <c r="CD102" s="108">
        <v>1228005.5</v>
      </c>
      <c r="CE102" s="108">
        <v>2220932.5</v>
      </c>
      <c r="CF102" s="108">
        <v>2343450.7000000002</v>
      </c>
      <c r="CG102" s="108">
        <v>2390019.7000000002</v>
      </c>
      <c r="CH102" s="108">
        <v>2447204.9</v>
      </c>
      <c r="CI102" s="108">
        <v>3926703.9</v>
      </c>
      <c r="CJ102" s="108">
        <v>4022592.2</v>
      </c>
      <c r="CK102" s="108">
        <v>5663459.2999999998</v>
      </c>
      <c r="CL102" s="108">
        <v>1710365.7</v>
      </c>
      <c r="CM102" s="128">
        <v>68542.600000000093</v>
      </c>
      <c r="CN102" s="128">
        <v>1668974.5</v>
      </c>
      <c r="CO102" s="128">
        <v>2215576.5</v>
      </c>
      <c r="CP102" s="108">
        <v>25106.400000000001</v>
      </c>
      <c r="CQ102" s="108">
        <v>50237.599999999999</v>
      </c>
      <c r="CR102" s="108">
        <v>1710365.7</v>
      </c>
      <c r="CS102" s="108">
        <v>1701861.6</v>
      </c>
      <c r="CT102" s="108">
        <v>1713226.8</v>
      </c>
      <c r="CU102" s="108">
        <v>1778908.3</v>
      </c>
      <c r="CV102" s="108">
        <v>3370539</v>
      </c>
      <c r="CW102" s="108">
        <v>3369801.5</v>
      </c>
      <c r="CX102" s="108">
        <v>3447882.8</v>
      </c>
      <c r="CY102" s="108">
        <v>3461361.6</v>
      </c>
      <c r="CZ102" s="108">
        <v>5446030.5</v>
      </c>
      <c r="DA102" s="108">
        <v>5663459.2999999998</v>
      </c>
      <c r="DB102" s="108">
        <v>3882662.3</v>
      </c>
      <c r="DC102" s="108">
        <v>134135.20000000001</v>
      </c>
      <c r="DD102" s="108">
        <v>1220530.6000000001</v>
      </c>
      <c r="DE102" s="108">
        <v>2730479.8</v>
      </c>
      <c r="DF102" s="108">
        <v>-202483.3</v>
      </c>
      <c r="DG102" s="108">
        <v>18195.400000000001</v>
      </c>
      <c r="DH102" s="108">
        <v>21758.5</v>
      </c>
      <c r="DI102" s="108">
        <v>134135.20000000001</v>
      </c>
      <c r="DJ102" s="108">
        <v>1252713.3999999999</v>
      </c>
      <c r="DK102" s="108">
        <v>1347445.9</v>
      </c>
      <c r="DL102" s="108">
        <v>1354665.8</v>
      </c>
      <c r="DM102" s="108">
        <v>2118525.4</v>
      </c>
      <c r="DN102" s="108">
        <v>3871556.4</v>
      </c>
      <c r="DO102" s="108">
        <v>4085145.6000000001</v>
      </c>
      <c r="DP102" s="108">
        <v>3667658.2</v>
      </c>
      <c r="DQ102" s="108">
        <v>3774362.3</v>
      </c>
      <c r="DR102" s="108">
        <v>3882662.3</v>
      </c>
      <c r="DS102" s="108">
        <v>2626979.1</v>
      </c>
      <c r="DT102" s="108">
        <v>2245276</v>
      </c>
      <c r="DU102" s="108">
        <v>39858.400000000001</v>
      </c>
      <c r="DV102" s="108">
        <v>65883.7</v>
      </c>
      <c r="DW102" s="108">
        <v>275961</v>
      </c>
      <c r="DX102" s="108"/>
      <c r="DY102" s="108">
        <v>2232141</v>
      </c>
      <c r="DZ102" s="108">
        <v>2245276</v>
      </c>
      <c r="EA102" s="108">
        <v>2243727.2000000002</v>
      </c>
      <c r="EB102" s="108">
        <v>2268979.7999999998</v>
      </c>
      <c r="EC102" s="108">
        <v>2285134.4</v>
      </c>
      <c r="ED102" s="108">
        <v>2343528.4</v>
      </c>
      <c r="EE102" s="108">
        <v>2347196.1</v>
      </c>
      <c r="EF102" s="108">
        <v>2351018.1</v>
      </c>
      <c r="EG102" s="108">
        <v>2351018.1</v>
      </c>
      <c r="EH102" s="108">
        <v>2544045</v>
      </c>
      <c r="EI102" s="108">
        <v>2626979.1</v>
      </c>
      <c r="EJ102" s="108">
        <v>4978176.2</v>
      </c>
      <c r="EK102" s="108">
        <v>515801.59999999998</v>
      </c>
      <c r="EL102" s="108">
        <v>2229765.5</v>
      </c>
      <c r="EM102" s="108">
        <v>2094670</v>
      </c>
      <c r="EN102" s="108">
        <v>137939.1</v>
      </c>
      <c r="EO102" s="108">
        <v>6994.2</v>
      </c>
      <c r="EP102" s="108">
        <v>65237.1</v>
      </c>
      <c r="EQ102" s="108">
        <v>515801.59999999998</v>
      </c>
      <c r="ER102" s="108">
        <v>567310</v>
      </c>
      <c r="ES102" s="108">
        <v>2672408.7999999998</v>
      </c>
      <c r="ET102" s="108">
        <v>2745567.1</v>
      </c>
      <c r="EU102" s="108">
        <v>2771939.1</v>
      </c>
      <c r="EV102" s="108">
        <v>2923663.2</v>
      </c>
      <c r="EW102" s="108">
        <v>4840237.0999999996</v>
      </c>
      <c r="EX102" s="108">
        <v>4938716.0999999996</v>
      </c>
      <c r="EY102" s="108">
        <v>4818639.5999999996</v>
      </c>
      <c r="EZ102" s="108">
        <v>4978176.2</v>
      </c>
      <c r="FA102" s="108">
        <v>1150757.3</v>
      </c>
      <c r="FB102" s="108">
        <v>363584.7</v>
      </c>
      <c r="FC102" s="108">
        <v>257570.7</v>
      </c>
      <c r="FD102" s="108">
        <v>295378.8</v>
      </c>
      <c r="FE102" s="108">
        <v>234223.1</v>
      </c>
      <c r="FF102" s="108">
        <v>49105.8</v>
      </c>
      <c r="FG102" s="108">
        <v>306352.09999999998</v>
      </c>
      <c r="FH102" s="108">
        <v>363584.7</v>
      </c>
      <c r="FI102" s="108">
        <v>516094.6</v>
      </c>
      <c r="FJ102" s="108">
        <v>524104.7</v>
      </c>
      <c r="FK102" s="108">
        <v>621155.4</v>
      </c>
      <c r="FL102" s="108">
        <v>752433.8</v>
      </c>
      <c r="FM102" s="108">
        <v>890605.7</v>
      </c>
      <c r="FN102" s="108">
        <v>916534.2</v>
      </c>
      <c r="FO102" s="108">
        <v>984360.1</v>
      </c>
      <c r="FP102" s="108">
        <v>1064150.3</v>
      </c>
      <c r="FQ102" s="108">
        <v>1150757.3</v>
      </c>
      <c r="FR102" s="108">
        <v>5330253.7</v>
      </c>
      <c r="FS102" s="108">
        <v>2623590.5</v>
      </c>
      <c r="FT102" s="108">
        <v>174425.2</v>
      </c>
      <c r="FU102" s="108">
        <v>241418.3</v>
      </c>
      <c r="FV102" s="108">
        <v>2290819.7000000002</v>
      </c>
      <c r="FW102" s="108">
        <v>44142.8</v>
      </c>
      <c r="FX102" s="108">
        <v>90389.3</v>
      </c>
      <c r="FY102" s="108">
        <v>2623590.5</v>
      </c>
      <c r="FZ102" s="108">
        <v>2625562.6</v>
      </c>
      <c r="GA102" s="108">
        <v>2794070.6</v>
      </c>
      <c r="GB102" s="108">
        <v>2798015.7</v>
      </c>
      <c r="GC102" s="108">
        <v>2847957.1</v>
      </c>
      <c r="GD102" s="108">
        <v>2885381</v>
      </c>
      <c r="GE102" s="108">
        <v>3039434</v>
      </c>
      <c r="GF102" s="108">
        <v>3095398.5</v>
      </c>
      <c r="GG102" s="108">
        <v>3605513.6</v>
      </c>
      <c r="GH102" s="108">
        <v>5330253.7</v>
      </c>
      <c r="GJ102" s="85">
        <v>94168.4</v>
      </c>
      <c r="GK102" s="85">
        <v>243180.1</v>
      </c>
      <c r="GL102" s="85">
        <v>147431.29999999999</v>
      </c>
      <c r="GN102" s="85">
        <v>80349.8</v>
      </c>
      <c r="GO102" s="85">
        <v>83011.899999999994</v>
      </c>
      <c r="GP102" s="85">
        <v>94168.4</v>
      </c>
      <c r="GQ102" s="85">
        <v>86279.8</v>
      </c>
      <c r="GR102" s="85">
        <v>288523.40000000002</v>
      </c>
      <c r="GS102" s="85">
        <v>337348.5</v>
      </c>
      <c r="GT102" s="85">
        <v>400520.7</v>
      </c>
      <c r="GU102" s="85">
        <v>400520.7</v>
      </c>
      <c r="GV102" s="85">
        <v>484779.8</v>
      </c>
      <c r="GW102" s="85">
        <v>576196.6</v>
      </c>
      <c r="GX102" s="85">
        <v>649052.9</v>
      </c>
    </row>
    <row r="103" spans="1:206" s="85" customFormat="1" ht="12" x14ac:dyDescent="0.2">
      <c r="A103" s="99">
        <v>1312</v>
      </c>
      <c r="B103" s="28" t="s">
        <v>583</v>
      </c>
      <c r="C103" s="76"/>
      <c r="D103" s="108">
        <v>3710414.4</v>
      </c>
      <c r="E103" s="108">
        <v>588424.6</v>
      </c>
      <c r="F103" s="108">
        <v>705323</v>
      </c>
      <c r="G103" s="108">
        <v>675114.4</v>
      </c>
      <c r="H103" s="108">
        <v>1741552.4</v>
      </c>
      <c r="I103" s="108">
        <v>199650.7</v>
      </c>
      <c r="J103" s="108">
        <v>305329.5</v>
      </c>
      <c r="K103" s="108">
        <v>588424.6</v>
      </c>
      <c r="L103" s="108">
        <v>987518.5</v>
      </c>
      <c r="M103" s="108">
        <v>1099907</v>
      </c>
      <c r="N103" s="108">
        <v>1293747.6000000001</v>
      </c>
      <c r="O103" s="108">
        <v>1533658.8</v>
      </c>
      <c r="P103" s="108">
        <v>1720416.6</v>
      </c>
      <c r="Q103" s="108">
        <v>1968862</v>
      </c>
      <c r="R103" s="108">
        <v>2649288.7000000002</v>
      </c>
      <c r="S103" s="108">
        <v>2878435.7</v>
      </c>
      <c r="T103" s="108">
        <v>3710414.4</v>
      </c>
      <c r="U103" s="108">
        <v>3929716.8</v>
      </c>
      <c r="V103" s="108">
        <v>725328.7</v>
      </c>
      <c r="W103" s="108">
        <v>315053.5</v>
      </c>
      <c r="X103" s="108">
        <v>861364</v>
      </c>
      <c r="Y103" s="108">
        <v>2027970.6</v>
      </c>
      <c r="Z103" s="108">
        <v>80916</v>
      </c>
      <c r="AA103" s="108">
        <v>187985.6</v>
      </c>
      <c r="AB103" s="108">
        <v>725328.7</v>
      </c>
      <c r="AC103" s="108">
        <v>782942.3</v>
      </c>
      <c r="AD103" s="108">
        <v>914167.9</v>
      </c>
      <c r="AE103" s="108">
        <v>1040382.2</v>
      </c>
      <c r="AF103" s="108">
        <v>1487833.8</v>
      </c>
      <c r="AG103" s="108">
        <v>1736407.4</v>
      </c>
      <c r="AH103" s="108">
        <v>1901746.2</v>
      </c>
      <c r="AI103" s="108">
        <v>2318857.4</v>
      </c>
      <c r="AJ103" s="108">
        <v>3114164.3</v>
      </c>
      <c r="AK103" s="108">
        <v>3929716.8</v>
      </c>
      <c r="AL103" s="108">
        <v>7641363.5</v>
      </c>
      <c r="AM103" s="108">
        <v>816580.6</v>
      </c>
      <c r="AN103" s="108">
        <v>2456225.5</v>
      </c>
      <c r="AO103" s="108">
        <v>1450812.6</v>
      </c>
      <c r="AP103" s="108">
        <v>2917744.8</v>
      </c>
      <c r="AQ103" s="108">
        <v>278520</v>
      </c>
      <c r="AR103" s="108">
        <v>604008</v>
      </c>
      <c r="AS103" s="108">
        <v>816580.6</v>
      </c>
      <c r="AT103" s="108">
        <v>2532598.7999999998</v>
      </c>
      <c r="AU103" s="108">
        <v>2776853.2</v>
      </c>
      <c r="AV103" s="108">
        <v>3272806.1</v>
      </c>
      <c r="AW103" s="108">
        <v>3980673.8</v>
      </c>
      <c r="AX103" s="108">
        <v>4360965.2</v>
      </c>
      <c r="AY103" s="108">
        <v>4723618.7</v>
      </c>
      <c r="AZ103" s="108">
        <v>5288462</v>
      </c>
      <c r="BA103" s="108">
        <v>5796821.2000000002</v>
      </c>
      <c r="BB103" s="108">
        <v>7641363.5</v>
      </c>
      <c r="BC103" s="108">
        <v>4687975.0999999996</v>
      </c>
      <c r="BD103" s="108">
        <v>818146.5</v>
      </c>
      <c r="BE103" s="108">
        <v>996089.2</v>
      </c>
      <c r="BF103" s="108">
        <v>993094.6</v>
      </c>
      <c r="BG103" s="108">
        <v>1880644.8</v>
      </c>
      <c r="BH103" s="108">
        <v>232278.7</v>
      </c>
      <c r="BI103" s="108">
        <v>366913.6</v>
      </c>
      <c r="BJ103" s="108">
        <v>818146.5</v>
      </c>
      <c r="BK103" s="108">
        <v>1111182.8999999999</v>
      </c>
      <c r="BL103" s="108">
        <v>1504427.2</v>
      </c>
      <c r="BM103" s="108">
        <v>1814235.7</v>
      </c>
      <c r="BN103" s="108">
        <v>2138786.7000000002</v>
      </c>
      <c r="BO103" s="108">
        <v>2466458.1</v>
      </c>
      <c r="BP103" s="108">
        <v>2807330.3</v>
      </c>
      <c r="BQ103" s="108">
        <v>3132335.3</v>
      </c>
      <c r="BR103" s="108">
        <v>3437830.6</v>
      </c>
      <c r="BS103" s="108">
        <v>4687975.0999999996</v>
      </c>
      <c r="BT103" s="108">
        <v>5166632.3</v>
      </c>
      <c r="BU103" s="108">
        <v>1574762.9</v>
      </c>
      <c r="BV103" s="128">
        <v>752555.1</v>
      </c>
      <c r="BW103" s="128">
        <v>619450.30000000005</v>
      </c>
      <c r="BX103" s="128">
        <v>2219864</v>
      </c>
      <c r="BY103" s="108">
        <v>1222687.2</v>
      </c>
      <c r="BZ103" s="108">
        <v>1352547.5</v>
      </c>
      <c r="CA103" s="108">
        <v>1574762.9</v>
      </c>
      <c r="CB103" s="108">
        <v>1781691.9</v>
      </c>
      <c r="CC103" s="108">
        <v>2151080.7000000002</v>
      </c>
      <c r="CD103" s="108">
        <v>2327318</v>
      </c>
      <c r="CE103" s="108">
        <v>2595222.7999999998</v>
      </c>
      <c r="CF103" s="108">
        <v>2698050.7</v>
      </c>
      <c r="CG103" s="108">
        <v>2946768.3</v>
      </c>
      <c r="CH103" s="108">
        <v>3167819.1</v>
      </c>
      <c r="CI103" s="108">
        <v>3297617.6</v>
      </c>
      <c r="CJ103" s="108">
        <v>5166632.3</v>
      </c>
      <c r="CK103" s="108">
        <v>4295610.7</v>
      </c>
      <c r="CL103" s="108">
        <v>216765.5</v>
      </c>
      <c r="CM103" s="128">
        <v>427410.8</v>
      </c>
      <c r="CN103" s="128">
        <v>2129070.1</v>
      </c>
      <c r="CO103" s="128">
        <v>1522364.3</v>
      </c>
      <c r="CP103" s="108">
        <v>83471.899999999994</v>
      </c>
      <c r="CQ103" s="108">
        <v>150118.6</v>
      </c>
      <c r="CR103" s="108">
        <v>216765.5</v>
      </c>
      <c r="CS103" s="108">
        <v>395181.4</v>
      </c>
      <c r="CT103" s="108">
        <v>490290.7</v>
      </c>
      <c r="CU103" s="108">
        <v>644176.30000000005</v>
      </c>
      <c r="CV103" s="108">
        <v>2457449.2999999998</v>
      </c>
      <c r="CW103" s="108">
        <v>2616562.1</v>
      </c>
      <c r="CX103" s="108">
        <v>2773246.4</v>
      </c>
      <c r="CY103" s="108">
        <v>3174089</v>
      </c>
      <c r="CZ103" s="108">
        <v>3256452.2</v>
      </c>
      <c r="DA103" s="108">
        <v>4295610.7</v>
      </c>
      <c r="DB103" s="108">
        <v>5425969.9000000004</v>
      </c>
      <c r="DC103" s="108">
        <v>152014.9</v>
      </c>
      <c r="DD103" s="108">
        <v>189857.3</v>
      </c>
      <c r="DE103" s="108">
        <v>456938.9</v>
      </c>
      <c r="DF103" s="108">
        <v>4627158.8</v>
      </c>
      <c r="DG103" s="108">
        <v>10946.1</v>
      </c>
      <c r="DH103" s="108">
        <v>60091.199999999997</v>
      </c>
      <c r="DI103" s="108">
        <v>152014.9</v>
      </c>
      <c r="DJ103" s="108">
        <v>197955.4</v>
      </c>
      <c r="DK103" s="108">
        <v>307683.8</v>
      </c>
      <c r="DL103" s="108">
        <v>341872.2</v>
      </c>
      <c r="DM103" s="108">
        <v>435381.5</v>
      </c>
      <c r="DN103" s="108">
        <v>538505.5</v>
      </c>
      <c r="DO103" s="108">
        <v>798811.1</v>
      </c>
      <c r="DP103" s="108">
        <v>4133172.1</v>
      </c>
      <c r="DQ103" s="108">
        <v>4656463.2</v>
      </c>
      <c r="DR103" s="108">
        <v>5425969.9000000004</v>
      </c>
      <c r="DS103" s="108">
        <v>7250123.5999999996</v>
      </c>
      <c r="DT103" s="108">
        <v>1351275.3</v>
      </c>
      <c r="DU103" s="108">
        <v>992746.3</v>
      </c>
      <c r="DV103" s="108">
        <v>1048453.3</v>
      </c>
      <c r="DW103" s="108">
        <v>3857648.7</v>
      </c>
      <c r="DX103" s="108">
        <v>57263.8</v>
      </c>
      <c r="DY103" s="108">
        <v>1256667.3</v>
      </c>
      <c r="DZ103" s="108">
        <v>1351275.3</v>
      </c>
      <c r="EA103" s="108">
        <v>1518213</v>
      </c>
      <c r="EB103" s="108">
        <v>2176416.4</v>
      </c>
      <c r="EC103" s="108">
        <v>2344021.6</v>
      </c>
      <c r="ED103" s="108">
        <v>2495060.6</v>
      </c>
      <c r="EE103" s="108">
        <v>3133809.7</v>
      </c>
      <c r="EF103" s="108">
        <v>3392474.9</v>
      </c>
      <c r="EG103" s="108">
        <v>3464929.7</v>
      </c>
      <c r="EH103" s="108">
        <v>4844325.0999999996</v>
      </c>
      <c r="EI103" s="108">
        <v>7250123.5999999996</v>
      </c>
      <c r="EJ103" s="108">
        <v>8447574.0999999996</v>
      </c>
      <c r="EK103" s="108">
        <v>768801.7</v>
      </c>
      <c r="EL103" s="108">
        <v>1355434</v>
      </c>
      <c r="EM103" s="108">
        <v>1544841.2</v>
      </c>
      <c r="EN103" s="108">
        <v>4778497.2</v>
      </c>
      <c r="EO103" s="108">
        <v>34657.300000000003</v>
      </c>
      <c r="EP103" s="108">
        <v>327366.8</v>
      </c>
      <c r="EQ103" s="108">
        <v>768801.7</v>
      </c>
      <c r="ER103" s="108">
        <v>963044.6</v>
      </c>
      <c r="ES103" s="108">
        <v>1654071.9</v>
      </c>
      <c r="ET103" s="108">
        <v>2124235.7000000002</v>
      </c>
      <c r="EU103" s="108">
        <v>2650557.6</v>
      </c>
      <c r="EV103" s="108">
        <v>3311752.8</v>
      </c>
      <c r="EW103" s="108">
        <v>3669076.9</v>
      </c>
      <c r="EX103" s="108">
        <v>3946923.1</v>
      </c>
      <c r="EY103" s="108">
        <v>4653376.3</v>
      </c>
      <c r="EZ103" s="108">
        <v>8447574.0999999996</v>
      </c>
      <c r="FA103" s="108">
        <v>8065356.5999999996</v>
      </c>
      <c r="FB103" s="108">
        <v>807277</v>
      </c>
      <c r="FC103" s="108">
        <v>1103642.5</v>
      </c>
      <c r="FD103" s="108">
        <v>1276259.6000000001</v>
      </c>
      <c r="FE103" s="108">
        <v>4878177.5</v>
      </c>
      <c r="FF103" s="108">
        <v>130754</v>
      </c>
      <c r="FG103" s="108">
        <v>475152.3</v>
      </c>
      <c r="FH103" s="108">
        <v>807277</v>
      </c>
      <c r="FI103" s="108">
        <v>1122504</v>
      </c>
      <c r="FJ103" s="108">
        <v>1473004.9</v>
      </c>
      <c r="FK103" s="108">
        <v>1910919.5</v>
      </c>
      <c r="FL103" s="108">
        <v>2129858.6</v>
      </c>
      <c r="FM103" s="108">
        <v>2626724.2999999998</v>
      </c>
      <c r="FN103" s="108">
        <v>3187179.1</v>
      </c>
      <c r="FO103" s="108">
        <v>3822168.3</v>
      </c>
      <c r="FP103" s="108">
        <v>4775542.7</v>
      </c>
      <c r="FQ103" s="108">
        <v>8065356.5999999996</v>
      </c>
      <c r="FR103" s="108">
        <v>8158476.5999999996</v>
      </c>
      <c r="FS103" s="108">
        <v>315663.09999999998</v>
      </c>
      <c r="FT103" s="108">
        <v>985730.9</v>
      </c>
      <c r="FU103" s="108">
        <v>1392963.8</v>
      </c>
      <c r="FV103" s="108">
        <v>5464118.7999999998</v>
      </c>
      <c r="FW103" s="108">
        <v>117803.8</v>
      </c>
      <c r="FX103" s="108">
        <v>144665.5</v>
      </c>
      <c r="FY103" s="108">
        <v>315663.09999999998</v>
      </c>
      <c r="FZ103" s="108">
        <v>683195.9</v>
      </c>
      <c r="GA103" s="108">
        <v>832003.8</v>
      </c>
      <c r="GB103" s="108">
        <v>1301394</v>
      </c>
      <c r="GC103" s="108">
        <v>1847937.3</v>
      </c>
      <c r="GD103" s="108">
        <v>2201045.9</v>
      </c>
      <c r="GE103" s="108">
        <v>2694357.8</v>
      </c>
      <c r="GF103" s="108">
        <v>3076338.4</v>
      </c>
      <c r="GG103" s="108">
        <v>3398350.6</v>
      </c>
      <c r="GH103" s="108">
        <v>8158476.5999999996</v>
      </c>
      <c r="GJ103" s="85">
        <v>957176.3</v>
      </c>
      <c r="GK103" s="85">
        <v>2530985.1</v>
      </c>
      <c r="GL103" s="85">
        <v>3466868.3</v>
      </c>
      <c r="GN103" s="85">
        <v>118494.9</v>
      </c>
      <c r="GO103" s="85">
        <v>770754.3</v>
      </c>
      <c r="GP103" s="85">
        <v>957176.3</v>
      </c>
      <c r="GQ103" s="85">
        <v>1226958.2</v>
      </c>
      <c r="GR103" s="85">
        <v>1287340.5</v>
      </c>
      <c r="GS103" s="85">
        <v>3488161.4</v>
      </c>
      <c r="GT103" s="85">
        <v>6136810</v>
      </c>
      <c r="GU103" s="85">
        <v>6455654</v>
      </c>
      <c r="GV103" s="85">
        <v>6955029.7000000002</v>
      </c>
      <c r="GW103" s="85">
        <v>7209449.7000000002</v>
      </c>
      <c r="GX103" s="85">
        <v>7666228.5</v>
      </c>
    </row>
    <row r="104" spans="1:206" s="85" customFormat="1" ht="12" x14ac:dyDescent="0.2">
      <c r="A104" s="99">
        <v>13121</v>
      </c>
      <c r="B104" s="28" t="s">
        <v>583</v>
      </c>
      <c r="C104" s="76"/>
      <c r="D104" s="108">
        <v>3710414.4</v>
      </c>
      <c r="E104" s="108">
        <v>588424.6</v>
      </c>
      <c r="F104" s="108">
        <v>705323</v>
      </c>
      <c r="G104" s="108">
        <v>675114.4</v>
      </c>
      <c r="H104" s="108">
        <v>1741552.4</v>
      </c>
      <c r="I104" s="108">
        <v>199650.7</v>
      </c>
      <c r="J104" s="108">
        <v>305329.5</v>
      </c>
      <c r="K104" s="108">
        <v>588424.6</v>
      </c>
      <c r="L104" s="108">
        <v>987518.5</v>
      </c>
      <c r="M104" s="108">
        <v>1099907</v>
      </c>
      <c r="N104" s="108">
        <v>1293747.6000000001</v>
      </c>
      <c r="O104" s="108">
        <v>1533658.8</v>
      </c>
      <c r="P104" s="108">
        <v>1720416.6</v>
      </c>
      <c r="Q104" s="108">
        <v>1968862</v>
      </c>
      <c r="R104" s="108">
        <v>2649288.7000000002</v>
      </c>
      <c r="S104" s="108">
        <v>2878435.7</v>
      </c>
      <c r="T104" s="108">
        <v>3710414.4</v>
      </c>
      <c r="U104" s="108">
        <v>3929716.8</v>
      </c>
      <c r="V104" s="108">
        <v>725328.7</v>
      </c>
      <c r="W104" s="108">
        <v>315053.5</v>
      </c>
      <c r="X104" s="108">
        <v>861364</v>
      </c>
      <c r="Y104" s="108">
        <v>2027970.6</v>
      </c>
      <c r="Z104" s="108">
        <v>80916</v>
      </c>
      <c r="AA104" s="108">
        <v>187985.6</v>
      </c>
      <c r="AB104" s="108">
        <v>725328.7</v>
      </c>
      <c r="AC104" s="108">
        <v>782942.3</v>
      </c>
      <c r="AD104" s="108">
        <v>914167.9</v>
      </c>
      <c r="AE104" s="108">
        <v>1040382.2</v>
      </c>
      <c r="AF104" s="108">
        <v>1487833.8</v>
      </c>
      <c r="AG104" s="108">
        <v>1736407.4</v>
      </c>
      <c r="AH104" s="108">
        <v>1901746.2</v>
      </c>
      <c r="AI104" s="108">
        <v>2318857.4</v>
      </c>
      <c r="AJ104" s="108">
        <v>3114164.3</v>
      </c>
      <c r="AK104" s="108">
        <v>3929716.8</v>
      </c>
      <c r="AL104" s="108">
        <v>7641363.5</v>
      </c>
      <c r="AM104" s="108">
        <v>816580.6</v>
      </c>
      <c r="AN104" s="108">
        <v>2456225.5</v>
      </c>
      <c r="AO104" s="108">
        <v>1450812.6</v>
      </c>
      <c r="AP104" s="108">
        <v>2917744.8</v>
      </c>
      <c r="AQ104" s="108">
        <v>278520</v>
      </c>
      <c r="AR104" s="108">
        <v>604008</v>
      </c>
      <c r="AS104" s="108">
        <v>816580.6</v>
      </c>
      <c r="AT104" s="108">
        <v>2532598.7999999998</v>
      </c>
      <c r="AU104" s="108">
        <v>2776853.2</v>
      </c>
      <c r="AV104" s="108">
        <v>3272806.1</v>
      </c>
      <c r="AW104" s="108">
        <v>3980673.8</v>
      </c>
      <c r="AX104" s="108">
        <v>4360965.2</v>
      </c>
      <c r="AY104" s="108">
        <v>4723618.7</v>
      </c>
      <c r="AZ104" s="108">
        <v>5288462</v>
      </c>
      <c r="BA104" s="108">
        <v>5796821.2000000002</v>
      </c>
      <c r="BB104" s="108">
        <v>7641363.5</v>
      </c>
      <c r="BC104" s="108">
        <v>4687975.0999999996</v>
      </c>
      <c r="BD104" s="108">
        <v>818146.5</v>
      </c>
      <c r="BE104" s="108">
        <v>996089.2</v>
      </c>
      <c r="BF104" s="108">
        <v>993094.6</v>
      </c>
      <c r="BG104" s="108">
        <v>1880644.8</v>
      </c>
      <c r="BH104" s="108">
        <v>232278.7</v>
      </c>
      <c r="BI104" s="108">
        <v>366913.6</v>
      </c>
      <c r="BJ104" s="108">
        <v>818146.5</v>
      </c>
      <c r="BK104" s="108">
        <v>1111182.8999999999</v>
      </c>
      <c r="BL104" s="108">
        <v>1504427.2</v>
      </c>
      <c r="BM104" s="108">
        <v>1814235.7</v>
      </c>
      <c r="BN104" s="108">
        <v>2138786.7000000002</v>
      </c>
      <c r="BO104" s="108">
        <v>2466458.1</v>
      </c>
      <c r="BP104" s="108">
        <v>2807330.3</v>
      </c>
      <c r="BQ104" s="108">
        <v>3132335.3</v>
      </c>
      <c r="BR104" s="108">
        <v>3437830.6</v>
      </c>
      <c r="BS104" s="108">
        <v>4687975.0999999996</v>
      </c>
      <c r="BT104" s="108">
        <v>5166632.3</v>
      </c>
      <c r="BU104" s="108">
        <v>1574762.9</v>
      </c>
      <c r="BV104" s="128">
        <v>752555.1</v>
      </c>
      <c r="BW104" s="128">
        <v>619450.30000000005</v>
      </c>
      <c r="BX104" s="128">
        <v>2219864</v>
      </c>
      <c r="BY104" s="108">
        <v>1222687.2</v>
      </c>
      <c r="BZ104" s="108">
        <v>1352547.5</v>
      </c>
      <c r="CA104" s="108">
        <v>1574762.9</v>
      </c>
      <c r="CB104" s="108">
        <v>1781691.9</v>
      </c>
      <c r="CC104" s="108">
        <v>2151080.7000000002</v>
      </c>
      <c r="CD104" s="108">
        <v>2327318</v>
      </c>
      <c r="CE104" s="108">
        <v>2595222.7999999998</v>
      </c>
      <c r="CF104" s="108">
        <v>2698050.7</v>
      </c>
      <c r="CG104" s="108">
        <v>2946768.3</v>
      </c>
      <c r="CH104" s="108">
        <v>3167819.1</v>
      </c>
      <c r="CI104" s="108">
        <v>3297617.6</v>
      </c>
      <c r="CJ104" s="108">
        <v>5166632.3</v>
      </c>
      <c r="CK104" s="108">
        <v>4295610.7</v>
      </c>
      <c r="CL104" s="108">
        <v>216765.5</v>
      </c>
      <c r="CM104" s="128">
        <v>427410.8</v>
      </c>
      <c r="CN104" s="128">
        <v>2129070.1</v>
      </c>
      <c r="CO104" s="128">
        <v>1522364.3</v>
      </c>
      <c r="CP104" s="108">
        <v>83471.899999999994</v>
      </c>
      <c r="CQ104" s="108">
        <v>150118.6</v>
      </c>
      <c r="CR104" s="108">
        <v>216765.5</v>
      </c>
      <c r="CS104" s="108">
        <v>395181.4</v>
      </c>
      <c r="CT104" s="108">
        <v>490290.7</v>
      </c>
      <c r="CU104" s="108">
        <v>644176.30000000005</v>
      </c>
      <c r="CV104" s="108">
        <v>2457449.2999999998</v>
      </c>
      <c r="CW104" s="108">
        <v>2616562.1</v>
      </c>
      <c r="CX104" s="108">
        <v>2773246.4</v>
      </c>
      <c r="CY104" s="108">
        <v>3174089</v>
      </c>
      <c r="CZ104" s="108">
        <v>3256452.2</v>
      </c>
      <c r="DA104" s="108">
        <v>4295610.7</v>
      </c>
      <c r="DB104" s="108">
        <v>5425969.9000000004</v>
      </c>
      <c r="DC104" s="108">
        <v>152014.9</v>
      </c>
      <c r="DD104" s="108">
        <v>189857.3</v>
      </c>
      <c r="DE104" s="108">
        <v>456938.9</v>
      </c>
      <c r="DF104" s="108">
        <v>4627158.8</v>
      </c>
      <c r="DG104" s="108">
        <v>10946.1</v>
      </c>
      <c r="DH104" s="108">
        <v>60091.199999999997</v>
      </c>
      <c r="DI104" s="108">
        <v>152014.9</v>
      </c>
      <c r="DJ104" s="108">
        <v>197955.4</v>
      </c>
      <c r="DK104" s="108">
        <v>307683.8</v>
      </c>
      <c r="DL104" s="108">
        <v>341872.2</v>
      </c>
      <c r="DM104" s="108">
        <v>435381.5</v>
      </c>
      <c r="DN104" s="108">
        <v>538505.5</v>
      </c>
      <c r="DO104" s="108">
        <v>798811.1</v>
      </c>
      <c r="DP104" s="108">
        <v>4133172.1</v>
      </c>
      <c r="DQ104" s="108">
        <v>4656463.2</v>
      </c>
      <c r="DR104" s="108">
        <v>5425969.9000000004</v>
      </c>
      <c r="DS104" s="108">
        <v>7250123.5999999996</v>
      </c>
      <c r="DT104" s="108">
        <v>1351275.3</v>
      </c>
      <c r="DU104" s="108">
        <v>992746.3</v>
      </c>
      <c r="DV104" s="108">
        <v>1048453.3</v>
      </c>
      <c r="DW104" s="108">
        <v>3857648.7</v>
      </c>
      <c r="DX104" s="108">
        <v>57263.8</v>
      </c>
      <c r="DY104" s="108">
        <v>1256667.3</v>
      </c>
      <c r="DZ104" s="108">
        <v>1351275.3</v>
      </c>
      <c r="EA104" s="108">
        <v>1518213</v>
      </c>
      <c r="EB104" s="108">
        <v>2176416.4</v>
      </c>
      <c r="EC104" s="108">
        <v>2344021.6</v>
      </c>
      <c r="ED104" s="108">
        <v>2495060.6</v>
      </c>
      <c r="EE104" s="108">
        <v>3133809.7</v>
      </c>
      <c r="EF104" s="108">
        <v>3392474.9</v>
      </c>
      <c r="EG104" s="108">
        <v>3464929.7</v>
      </c>
      <c r="EH104" s="108">
        <v>4844325.0999999996</v>
      </c>
      <c r="EI104" s="108">
        <v>7250123.5999999996</v>
      </c>
      <c r="EJ104" s="108">
        <v>8447574.0999999996</v>
      </c>
      <c r="EK104" s="108">
        <v>768801.7</v>
      </c>
      <c r="EL104" s="108">
        <v>1355434</v>
      </c>
      <c r="EM104" s="108">
        <v>1544841.2</v>
      </c>
      <c r="EN104" s="108">
        <v>4778497.2</v>
      </c>
      <c r="EO104" s="108">
        <v>34657.300000000003</v>
      </c>
      <c r="EP104" s="108">
        <v>327366.8</v>
      </c>
      <c r="EQ104" s="108">
        <v>768801.7</v>
      </c>
      <c r="ER104" s="108">
        <v>963044.6</v>
      </c>
      <c r="ES104" s="108">
        <v>1654071.9</v>
      </c>
      <c r="ET104" s="108">
        <v>2124235.7000000002</v>
      </c>
      <c r="EU104" s="108">
        <v>2650557.6</v>
      </c>
      <c r="EV104" s="108">
        <v>3311752.8</v>
      </c>
      <c r="EW104" s="108">
        <v>3669076.9</v>
      </c>
      <c r="EX104" s="108">
        <v>3946923.1</v>
      </c>
      <c r="EY104" s="108">
        <v>4653376.3</v>
      </c>
      <c r="EZ104" s="108">
        <v>8447574.0999999996</v>
      </c>
      <c r="FA104" s="108">
        <v>7981290</v>
      </c>
      <c r="FB104" s="108">
        <v>807277</v>
      </c>
      <c r="FC104" s="108">
        <v>1103642.5</v>
      </c>
      <c r="FD104" s="108">
        <v>1276259.6000000001</v>
      </c>
      <c r="FE104" s="108">
        <v>4794110.9000000004</v>
      </c>
      <c r="FF104" s="108">
        <v>130754</v>
      </c>
      <c r="FG104" s="108">
        <v>475152.3</v>
      </c>
      <c r="FH104" s="108">
        <v>807277</v>
      </c>
      <c r="FI104" s="108">
        <v>1122504</v>
      </c>
      <c r="FJ104" s="108">
        <v>1473004.9</v>
      </c>
      <c r="FK104" s="108">
        <v>1910919.5</v>
      </c>
      <c r="FL104" s="108">
        <v>2129858.6</v>
      </c>
      <c r="FM104" s="108">
        <v>2626724.2999999998</v>
      </c>
      <c r="FN104" s="108">
        <v>3187179.1</v>
      </c>
      <c r="FO104" s="108">
        <v>3822168.3</v>
      </c>
      <c r="FP104" s="108">
        <v>4775542.7</v>
      </c>
      <c r="FQ104" s="108">
        <v>7981290</v>
      </c>
      <c r="FR104" s="108">
        <v>8158476.5999999996</v>
      </c>
      <c r="FS104" s="108">
        <v>315663.09999999998</v>
      </c>
      <c r="FT104" s="108">
        <v>985730.9</v>
      </c>
      <c r="FU104" s="108">
        <v>1392963.8</v>
      </c>
      <c r="FV104" s="108">
        <v>5464118.7999999998</v>
      </c>
      <c r="FW104" s="108">
        <v>117803.8</v>
      </c>
      <c r="FX104" s="108">
        <v>144665.5</v>
      </c>
      <c r="FY104" s="108">
        <v>315663.09999999998</v>
      </c>
      <c r="FZ104" s="108">
        <v>683195.9</v>
      </c>
      <c r="GA104" s="108">
        <v>832003.8</v>
      </c>
      <c r="GB104" s="108">
        <v>1301394</v>
      </c>
      <c r="GC104" s="108">
        <v>1847937.3</v>
      </c>
      <c r="GD104" s="108">
        <v>2201045.9</v>
      </c>
      <c r="GE104" s="108">
        <v>2694357.8</v>
      </c>
      <c r="GF104" s="108">
        <v>3076338.4</v>
      </c>
      <c r="GG104" s="108">
        <v>3398350.6</v>
      </c>
      <c r="GH104" s="108">
        <v>8158476.5999999996</v>
      </c>
      <c r="GJ104" s="85">
        <v>957176.3</v>
      </c>
      <c r="GK104" s="85">
        <v>-953688.1</v>
      </c>
      <c r="GL104" s="85">
        <v>6951541.5</v>
      </c>
      <c r="GN104" s="85">
        <v>118494.9</v>
      </c>
      <c r="GO104" s="85">
        <v>770754.3</v>
      </c>
      <c r="GP104" s="85">
        <v>957176.3</v>
      </c>
      <c r="GQ104" s="85">
        <v>1226958.2</v>
      </c>
      <c r="GR104" s="85">
        <v>1287340.5</v>
      </c>
      <c r="GS104" s="85">
        <v>3488.2</v>
      </c>
      <c r="GT104" s="85">
        <v>6136810</v>
      </c>
      <c r="GU104" s="85">
        <v>6455654</v>
      </c>
      <c r="GV104" s="85">
        <v>6955029.7000000002</v>
      </c>
      <c r="GW104" s="85">
        <v>7209449.7000000002</v>
      </c>
      <c r="GX104" s="85">
        <v>7666228.5</v>
      </c>
    </row>
    <row r="105" spans="1:206" s="85" customFormat="1" ht="12" x14ac:dyDescent="0.2">
      <c r="A105" s="99">
        <v>133</v>
      </c>
      <c r="B105" s="28" t="s">
        <v>584</v>
      </c>
      <c r="C105" s="76"/>
      <c r="D105" s="108">
        <v>0</v>
      </c>
      <c r="E105" s="108">
        <v>0</v>
      </c>
      <c r="F105" s="108">
        <v>0</v>
      </c>
      <c r="G105" s="108">
        <v>0</v>
      </c>
      <c r="H105" s="108">
        <v>0</v>
      </c>
      <c r="I105" s="108">
        <v>0</v>
      </c>
      <c r="J105" s="108">
        <v>0</v>
      </c>
      <c r="K105" s="108">
        <v>0</v>
      </c>
      <c r="L105" s="108">
        <v>0</v>
      </c>
      <c r="M105" s="108">
        <v>0</v>
      </c>
      <c r="N105" s="108">
        <v>0</v>
      </c>
      <c r="O105" s="108"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08">
        <v>0</v>
      </c>
      <c r="AG105" s="108">
        <v>0</v>
      </c>
      <c r="AH105" s="108">
        <v>0</v>
      </c>
      <c r="AI105" s="108">
        <v>0</v>
      </c>
      <c r="AJ105" s="108">
        <v>0</v>
      </c>
      <c r="AK105" s="108">
        <v>0</v>
      </c>
      <c r="AL105" s="108">
        <v>0</v>
      </c>
      <c r="AM105" s="108">
        <v>0</v>
      </c>
      <c r="AN105" s="108">
        <v>0</v>
      </c>
      <c r="AO105" s="108">
        <v>0</v>
      </c>
      <c r="AP105" s="108">
        <v>0</v>
      </c>
      <c r="AQ105" s="108">
        <v>0</v>
      </c>
      <c r="AR105" s="108">
        <v>0</v>
      </c>
      <c r="AS105" s="108">
        <v>0</v>
      </c>
      <c r="AT105" s="108">
        <v>0</v>
      </c>
      <c r="AU105" s="108">
        <v>0</v>
      </c>
      <c r="AV105" s="108">
        <v>0</v>
      </c>
      <c r="AW105" s="108">
        <v>0</v>
      </c>
      <c r="AX105" s="108">
        <v>0</v>
      </c>
      <c r="AY105" s="108">
        <v>0</v>
      </c>
      <c r="AZ105" s="108">
        <v>0</v>
      </c>
      <c r="BA105" s="108">
        <v>0</v>
      </c>
      <c r="BB105" s="108">
        <v>0</v>
      </c>
      <c r="BC105" s="108">
        <v>0</v>
      </c>
      <c r="BD105" s="108">
        <v>0</v>
      </c>
      <c r="BE105" s="108">
        <v>0</v>
      </c>
      <c r="BF105" s="108">
        <v>0</v>
      </c>
      <c r="BG105" s="108">
        <v>0</v>
      </c>
      <c r="BH105" s="108">
        <v>0</v>
      </c>
      <c r="BI105" s="108">
        <v>0</v>
      </c>
      <c r="BJ105" s="108">
        <v>0</v>
      </c>
      <c r="BK105" s="108">
        <v>0</v>
      </c>
      <c r="BL105" s="108">
        <v>0</v>
      </c>
      <c r="BM105" s="108">
        <v>0</v>
      </c>
      <c r="BN105" s="108">
        <v>0</v>
      </c>
      <c r="BO105" s="108">
        <v>0</v>
      </c>
      <c r="BP105" s="108">
        <v>0</v>
      </c>
      <c r="BQ105" s="108">
        <v>0</v>
      </c>
      <c r="BR105" s="108">
        <v>0</v>
      </c>
      <c r="BS105" s="108">
        <v>0</v>
      </c>
      <c r="BT105" s="108">
        <v>0</v>
      </c>
      <c r="BU105" s="108">
        <v>0</v>
      </c>
      <c r="BV105" s="128">
        <v>0</v>
      </c>
      <c r="BW105" s="128">
        <v>0</v>
      </c>
      <c r="BX105" s="128">
        <v>0</v>
      </c>
      <c r="BY105" s="108">
        <v>0</v>
      </c>
      <c r="BZ105" s="108">
        <v>0</v>
      </c>
      <c r="CA105" s="108">
        <v>0</v>
      </c>
      <c r="CB105" s="108">
        <v>0</v>
      </c>
      <c r="CC105" s="108">
        <v>0</v>
      </c>
      <c r="CD105" s="108">
        <v>0</v>
      </c>
      <c r="CE105" s="108">
        <v>0</v>
      </c>
      <c r="CF105" s="108">
        <v>0</v>
      </c>
      <c r="CG105" s="108">
        <v>0</v>
      </c>
      <c r="CH105" s="108">
        <v>0</v>
      </c>
      <c r="CI105" s="108">
        <v>0</v>
      </c>
      <c r="CJ105" s="108">
        <v>0</v>
      </c>
      <c r="CK105" s="108">
        <v>0</v>
      </c>
      <c r="CL105" s="108">
        <v>0</v>
      </c>
      <c r="CM105" s="128">
        <v>0</v>
      </c>
      <c r="CN105" s="128">
        <v>0</v>
      </c>
      <c r="CO105" s="128">
        <v>0</v>
      </c>
      <c r="CP105" s="108">
        <v>0</v>
      </c>
      <c r="CQ105" s="108">
        <v>0</v>
      </c>
      <c r="CR105" s="108">
        <v>0</v>
      </c>
      <c r="CS105" s="108">
        <v>0</v>
      </c>
      <c r="CT105" s="108">
        <v>0</v>
      </c>
      <c r="CU105" s="108">
        <v>0</v>
      </c>
      <c r="CV105" s="108">
        <v>0</v>
      </c>
      <c r="CW105" s="108">
        <v>0</v>
      </c>
      <c r="CX105" s="108">
        <v>0</v>
      </c>
      <c r="CY105" s="108">
        <v>0</v>
      </c>
      <c r="CZ105" s="108">
        <v>0</v>
      </c>
      <c r="DA105" s="108">
        <v>0</v>
      </c>
      <c r="DB105" s="108">
        <v>0</v>
      </c>
      <c r="DC105" s="108">
        <v>0</v>
      </c>
      <c r="DD105" s="108">
        <v>0</v>
      </c>
      <c r="DE105" s="108">
        <v>0</v>
      </c>
      <c r="DF105" s="108">
        <v>0</v>
      </c>
      <c r="DG105" s="108">
        <v>0</v>
      </c>
      <c r="DH105" s="108">
        <v>0</v>
      </c>
      <c r="DI105" s="108">
        <v>0</v>
      </c>
      <c r="DJ105" s="108">
        <v>0</v>
      </c>
      <c r="DK105" s="108">
        <v>0</v>
      </c>
      <c r="DL105" s="108">
        <v>0</v>
      </c>
      <c r="DM105" s="108">
        <v>0</v>
      </c>
      <c r="DN105" s="108">
        <v>0</v>
      </c>
      <c r="DO105" s="108">
        <v>0</v>
      </c>
      <c r="DP105" s="108">
        <v>0</v>
      </c>
      <c r="DQ105" s="108">
        <v>0</v>
      </c>
      <c r="DR105" s="108">
        <v>0</v>
      </c>
      <c r="DS105" s="108">
        <v>0</v>
      </c>
      <c r="DT105" s="108">
        <v>0</v>
      </c>
      <c r="DU105" s="108">
        <v>0</v>
      </c>
      <c r="DV105" s="108">
        <v>0</v>
      </c>
      <c r="DW105" s="108">
        <v>0</v>
      </c>
      <c r="DX105" s="108">
        <v>0</v>
      </c>
      <c r="DY105" s="108">
        <v>0</v>
      </c>
      <c r="DZ105" s="108">
        <v>0</v>
      </c>
      <c r="EA105" s="108">
        <v>0</v>
      </c>
      <c r="EB105" s="108">
        <v>0</v>
      </c>
      <c r="EC105" s="108">
        <v>0</v>
      </c>
      <c r="ED105" s="108">
        <v>0</v>
      </c>
      <c r="EE105" s="108">
        <v>0</v>
      </c>
      <c r="EF105" s="108">
        <v>0</v>
      </c>
      <c r="EG105" s="108">
        <v>0</v>
      </c>
      <c r="EH105" s="108">
        <v>0</v>
      </c>
      <c r="EI105" s="108">
        <v>0</v>
      </c>
      <c r="EJ105" s="108">
        <v>0</v>
      </c>
      <c r="EK105" s="108">
        <v>0</v>
      </c>
      <c r="EL105" s="108">
        <v>0</v>
      </c>
      <c r="EM105" s="108">
        <v>0</v>
      </c>
      <c r="EN105" s="108">
        <v>0</v>
      </c>
      <c r="EO105" s="108">
        <v>0</v>
      </c>
      <c r="EP105" s="108">
        <v>0</v>
      </c>
      <c r="EQ105" s="108">
        <v>0</v>
      </c>
      <c r="ER105" s="108">
        <v>0</v>
      </c>
      <c r="ES105" s="108">
        <v>0</v>
      </c>
      <c r="ET105" s="108">
        <v>0</v>
      </c>
      <c r="EU105" s="108">
        <v>0</v>
      </c>
      <c r="EV105" s="108">
        <v>0</v>
      </c>
      <c r="EW105" s="108">
        <v>0</v>
      </c>
      <c r="EX105" s="108">
        <v>0</v>
      </c>
      <c r="EY105" s="108">
        <v>0</v>
      </c>
      <c r="EZ105" s="108">
        <v>0</v>
      </c>
      <c r="FA105" s="108">
        <v>0</v>
      </c>
      <c r="FB105" s="108">
        <v>0</v>
      </c>
      <c r="FC105" s="108">
        <v>0</v>
      </c>
      <c r="FD105" s="108">
        <v>0</v>
      </c>
      <c r="FE105" s="108">
        <v>0</v>
      </c>
      <c r="FF105" s="108">
        <v>0</v>
      </c>
      <c r="FG105" s="108">
        <v>0</v>
      </c>
      <c r="FH105" s="108">
        <v>0</v>
      </c>
      <c r="FI105" s="108">
        <v>0</v>
      </c>
      <c r="FJ105" s="108">
        <v>0</v>
      </c>
      <c r="FK105" s="108">
        <v>0</v>
      </c>
      <c r="FL105" s="108">
        <v>0</v>
      </c>
      <c r="FM105" s="108">
        <v>0</v>
      </c>
      <c r="FN105" s="108">
        <v>0</v>
      </c>
      <c r="FO105" s="108">
        <v>0</v>
      </c>
      <c r="FP105" s="108">
        <v>0</v>
      </c>
      <c r="FQ105" s="108">
        <v>0</v>
      </c>
      <c r="FR105" s="108">
        <v>0</v>
      </c>
      <c r="FS105" s="108"/>
      <c r="FT105" s="108"/>
      <c r="FU105" s="108"/>
      <c r="FV105" s="108">
        <v>0</v>
      </c>
      <c r="FW105" s="108"/>
      <c r="FX105" s="108"/>
      <c r="FY105" s="108"/>
      <c r="FZ105" s="108"/>
      <c r="GA105" s="108"/>
      <c r="GB105" s="108"/>
      <c r="GC105" s="108">
        <v>0</v>
      </c>
      <c r="GD105" s="108">
        <v>0</v>
      </c>
      <c r="GE105" s="108">
        <v>0</v>
      </c>
      <c r="GF105" s="108">
        <v>0</v>
      </c>
      <c r="GG105" s="108">
        <v>0</v>
      </c>
      <c r="GH105" s="108">
        <v>0</v>
      </c>
      <c r="GJ105" s="85">
        <v>0</v>
      </c>
      <c r="GK105" s="85">
        <v>0</v>
      </c>
      <c r="GL105" s="85">
        <v>0</v>
      </c>
      <c r="GN105" s="85">
        <v>0</v>
      </c>
      <c r="GO105" s="85">
        <v>0</v>
      </c>
      <c r="GP105" s="85">
        <v>0</v>
      </c>
      <c r="GQ105" s="85">
        <v>0</v>
      </c>
      <c r="GR105" s="85">
        <v>0</v>
      </c>
      <c r="GS105" s="85">
        <v>0</v>
      </c>
      <c r="GT105" s="85">
        <v>0</v>
      </c>
      <c r="GU105" s="85">
        <v>0</v>
      </c>
      <c r="GV105" s="85">
        <v>0</v>
      </c>
      <c r="GW105" s="85">
        <v>0</v>
      </c>
      <c r="GX105" s="85">
        <v>0</v>
      </c>
    </row>
    <row r="106" spans="1:206" s="85" customFormat="1" ht="12" x14ac:dyDescent="0.2">
      <c r="A106" s="99">
        <v>1331</v>
      </c>
      <c r="B106" s="28" t="s">
        <v>585</v>
      </c>
      <c r="C106" s="76"/>
      <c r="D106" s="108">
        <v>0</v>
      </c>
      <c r="E106" s="108">
        <v>0</v>
      </c>
      <c r="F106" s="108">
        <v>0</v>
      </c>
      <c r="G106" s="108">
        <v>0</v>
      </c>
      <c r="H106" s="108">
        <v>0</v>
      </c>
      <c r="I106" s="108">
        <v>0</v>
      </c>
      <c r="J106" s="108">
        <v>0</v>
      </c>
      <c r="K106" s="108">
        <v>0</v>
      </c>
      <c r="L106" s="108">
        <v>0</v>
      </c>
      <c r="M106" s="108">
        <v>0</v>
      </c>
      <c r="N106" s="108">
        <v>0</v>
      </c>
      <c r="O106" s="108">
        <v>0</v>
      </c>
      <c r="P106" s="108">
        <v>0</v>
      </c>
      <c r="Q106" s="108">
        <v>0</v>
      </c>
      <c r="R106" s="108">
        <v>0</v>
      </c>
      <c r="S106" s="108">
        <v>0</v>
      </c>
      <c r="T106" s="108">
        <v>0</v>
      </c>
      <c r="U106" s="108">
        <v>0</v>
      </c>
      <c r="V106" s="108">
        <v>0</v>
      </c>
      <c r="W106" s="108">
        <v>0</v>
      </c>
      <c r="X106" s="108">
        <v>0</v>
      </c>
      <c r="Y106" s="108">
        <v>0</v>
      </c>
      <c r="Z106" s="108">
        <v>0</v>
      </c>
      <c r="AA106" s="108">
        <v>0</v>
      </c>
      <c r="AB106" s="108">
        <v>0</v>
      </c>
      <c r="AC106" s="108">
        <v>0</v>
      </c>
      <c r="AD106" s="108">
        <v>0</v>
      </c>
      <c r="AE106" s="108">
        <v>0</v>
      </c>
      <c r="AF106" s="108">
        <v>0</v>
      </c>
      <c r="AG106" s="108">
        <v>0</v>
      </c>
      <c r="AH106" s="108">
        <v>0</v>
      </c>
      <c r="AI106" s="108">
        <v>0</v>
      </c>
      <c r="AJ106" s="108">
        <v>0</v>
      </c>
      <c r="AK106" s="108">
        <v>0</v>
      </c>
      <c r="AL106" s="108">
        <v>0</v>
      </c>
      <c r="AM106" s="108">
        <v>0</v>
      </c>
      <c r="AN106" s="108">
        <v>0</v>
      </c>
      <c r="AO106" s="108">
        <v>0</v>
      </c>
      <c r="AP106" s="108">
        <v>0</v>
      </c>
      <c r="AQ106" s="108">
        <v>0</v>
      </c>
      <c r="AR106" s="108">
        <v>0</v>
      </c>
      <c r="AS106" s="108">
        <v>0</v>
      </c>
      <c r="AT106" s="108">
        <v>0</v>
      </c>
      <c r="AU106" s="108">
        <v>0</v>
      </c>
      <c r="AV106" s="108">
        <v>0</v>
      </c>
      <c r="AW106" s="108">
        <v>0</v>
      </c>
      <c r="AX106" s="108">
        <v>0</v>
      </c>
      <c r="AY106" s="108">
        <v>0</v>
      </c>
      <c r="AZ106" s="108">
        <v>0</v>
      </c>
      <c r="BA106" s="108">
        <v>0</v>
      </c>
      <c r="BB106" s="108">
        <v>0</v>
      </c>
      <c r="BC106" s="108">
        <v>0</v>
      </c>
      <c r="BD106" s="108">
        <v>0</v>
      </c>
      <c r="BE106" s="108">
        <v>0</v>
      </c>
      <c r="BF106" s="108">
        <v>0</v>
      </c>
      <c r="BG106" s="108">
        <v>0</v>
      </c>
      <c r="BH106" s="108">
        <v>0</v>
      </c>
      <c r="BI106" s="108">
        <v>0</v>
      </c>
      <c r="BJ106" s="108">
        <v>0</v>
      </c>
      <c r="BK106" s="108">
        <v>0</v>
      </c>
      <c r="BL106" s="108">
        <v>0</v>
      </c>
      <c r="BM106" s="108">
        <v>0</v>
      </c>
      <c r="BN106" s="108">
        <v>0</v>
      </c>
      <c r="BO106" s="108">
        <v>0</v>
      </c>
      <c r="BP106" s="108">
        <v>0</v>
      </c>
      <c r="BQ106" s="108">
        <v>0</v>
      </c>
      <c r="BR106" s="108">
        <v>0</v>
      </c>
      <c r="BS106" s="108">
        <v>0</v>
      </c>
      <c r="BT106" s="108">
        <v>0</v>
      </c>
      <c r="BU106" s="108">
        <v>0</v>
      </c>
      <c r="BV106" s="128">
        <v>0</v>
      </c>
      <c r="BW106" s="128">
        <v>0</v>
      </c>
      <c r="BX106" s="128">
        <v>0</v>
      </c>
      <c r="BY106" s="108">
        <v>0</v>
      </c>
      <c r="BZ106" s="108">
        <v>0</v>
      </c>
      <c r="CA106" s="108">
        <v>0</v>
      </c>
      <c r="CB106" s="108">
        <v>0</v>
      </c>
      <c r="CC106" s="108">
        <v>0</v>
      </c>
      <c r="CD106" s="108">
        <v>0</v>
      </c>
      <c r="CE106" s="108">
        <v>0</v>
      </c>
      <c r="CF106" s="108">
        <v>0</v>
      </c>
      <c r="CG106" s="108">
        <v>0</v>
      </c>
      <c r="CH106" s="108">
        <v>0</v>
      </c>
      <c r="CI106" s="108">
        <v>0</v>
      </c>
      <c r="CJ106" s="108">
        <v>0</v>
      </c>
      <c r="CK106" s="108">
        <v>0</v>
      </c>
      <c r="CL106" s="108">
        <v>0</v>
      </c>
      <c r="CM106" s="128">
        <v>0</v>
      </c>
      <c r="CN106" s="128">
        <v>0</v>
      </c>
      <c r="CO106" s="128">
        <v>0</v>
      </c>
      <c r="CP106" s="108">
        <v>0</v>
      </c>
      <c r="CQ106" s="108">
        <v>0</v>
      </c>
      <c r="CR106" s="108">
        <v>0</v>
      </c>
      <c r="CS106" s="108">
        <v>0</v>
      </c>
      <c r="CT106" s="108">
        <v>0</v>
      </c>
      <c r="CU106" s="108">
        <v>0</v>
      </c>
      <c r="CV106" s="108">
        <v>0</v>
      </c>
      <c r="CW106" s="108">
        <v>0</v>
      </c>
      <c r="CX106" s="108">
        <v>0</v>
      </c>
      <c r="CY106" s="108">
        <v>0</v>
      </c>
      <c r="CZ106" s="108">
        <v>0</v>
      </c>
      <c r="DA106" s="108">
        <v>0</v>
      </c>
      <c r="DB106" s="108">
        <v>0</v>
      </c>
      <c r="DC106" s="108">
        <v>0</v>
      </c>
      <c r="DD106" s="108">
        <v>0</v>
      </c>
      <c r="DE106" s="108">
        <v>0</v>
      </c>
      <c r="DF106" s="108">
        <v>0</v>
      </c>
      <c r="DG106" s="108">
        <v>0</v>
      </c>
      <c r="DH106" s="108">
        <v>0</v>
      </c>
      <c r="DI106" s="108">
        <v>0</v>
      </c>
      <c r="DJ106" s="108">
        <v>0</v>
      </c>
      <c r="DK106" s="108">
        <v>0</v>
      </c>
      <c r="DL106" s="108">
        <v>0</v>
      </c>
      <c r="DM106" s="108">
        <v>0</v>
      </c>
      <c r="DN106" s="108">
        <v>0</v>
      </c>
      <c r="DO106" s="108">
        <v>0</v>
      </c>
      <c r="DP106" s="108">
        <v>0</v>
      </c>
      <c r="DQ106" s="108">
        <v>0</v>
      </c>
      <c r="DR106" s="108">
        <v>0</v>
      </c>
      <c r="DS106" s="108">
        <v>0</v>
      </c>
      <c r="DT106" s="108">
        <v>0</v>
      </c>
      <c r="DU106" s="108">
        <v>0</v>
      </c>
      <c r="DV106" s="108">
        <v>0</v>
      </c>
      <c r="DW106" s="108">
        <v>0</v>
      </c>
      <c r="DX106" s="108">
        <v>0</v>
      </c>
      <c r="DY106" s="108">
        <v>0</v>
      </c>
      <c r="DZ106" s="108">
        <v>0</v>
      </c>
      <c r="EA106" s="108">
        <v>0</v>
      </c>
      <c r="EB106" s="108">
        <v>0</v>
      </c>
      <c r="EC106" s="108">
        <v>0</v>
      </c>
      <c r="ED106" s="108">
        <v>0</v>
      </c>
      <c r="EE106" s="108">
        <v>0</v>
      </c>
      <c r="EF106" s="108">
        <v>0</v>
      </c>
      <c r="EG106" s="108">
        <v>0</v>
      </c>
      <c r="EH106" s="108">
        <v>0</v>
      </c>
      <c r="EI106" s="108">
        <v>0</v>
      </c>
      <c r="EJ106" s="108">
        <v>0</v>
      </c>
      <c r="EK106" s="108">
        <v>0</v>
      </c>
      <c r="EL106" s="108">
        <v>0</v>
      </c>
      <c r="EM106" s="108">
        <v>0</v>
      </c>
      <c r="EN106" s="108">
        <v>0</v>
      </c>
      <c r="EO106" s="108">
        <v>0</v>
      </c>
      <c r="EP106" s="108">
        <v>0</v>
      </c>
      <c r="EQ106" s="108">
        <v>0</v>
      </c>
      <c r="ER106" s="108">
        <v>0</v>
      </c>
      <c r="ES106" s="108">
        <v>0</v>
      </c>
      <c r="ET106" s="108">
        <v>0</v>
      </c>
      <c r="EU106" s="108">
        <v>0</v>
      </c>
      <c r="EV106" s="108">
        <v>0</v>
      </c>
      <c r="EW106" s="108">
        <v>0</v>
      </c>
      <c r="EX106" s="108">
        <v>0</v>
      </c>
      <c r="EY106" s="108">
        <v>0</v>
      </c>
      <c r="EZ106" s="108">
        <v>0</v>
      </c>
      <c r="FA106" s="108">
        <v>0</v>
      </c>
      <c r="FB106" s="108">
        <v>0</v>
      </c>
      <c r="FC106" s="108">
        <v>0</v>
      </c>
      <c r="FD106" s="108">
        <v>0</v>
      </c>
      <c r="FE106" s="108">
        <v>0</v>
      </c>
      <c r="FF106" s="108">
        <v>0</v>
      </c>
      <c r="FG106" s="108">
        <v>0</v>
      </c>
      <c r="FH106" s="108">
        <v>0</v>
      </c>
      <c r="FI106" s="108">
        <v>0</v>
      </c>
      <c r="FJ106" s="108">
        <v>0</v>
      </c>
      <c r="FK106" s="108">
        <v>0</v>
      </c>
      <c r="FL106" s="108">
        <v>0</v>
      </c>
      <c r="FM106" s="108">
        <v>0</v>
      </c>
      <c r="FN106" s="108">
        <v>0</v>
      </c>
      <c r="FO106" s="108">
        <v>0</v>
      </c>
      <c r="FP106" s="108">
        <v>0</v>
      </c>
      <c r="FQ106" s="108">
        <v>0</v>
      </c>
      <c r="FR106" s="108">
        <v>0</v>
      </c>
      <c r="FS106" s="108"/>
      <c r="FT106" s="108"/>
      <c r="FU106" s="108"/>
      <c r="FV106" s="108">
        <v>0</v>
      </c>
      <c r="FW106" s="108"/>
      <c r="FX106" s="108"/>
      <c r="FY106" s="108"/>
      <c r="FZ106" s="108"/>
      <c r="GA106" s="108"/>
      <c r="GB106" s="108"/>
      <c r="GC106" s="108">
        <v>0</v>
      </c>
      <c r="GD106" s="108">
        <v>0</v>
      </c>
      <c r="GE106" s="108">
        <v>0</v>
      </c>
      <c r="GF106" s="108">
        <v>0</v>
      </c>
      <c r="GG106" s="108">
        <v>0</v>
      </c>
      <c r="GH106" s="108">
        <v>0</v>
      </c>
      <c r="GJ106" s="85">
        <v>0</v>
      </c>
      <c r="GK106" s="85">
        <v>0</v>
      </c>
      <c r="GL106" s="85">
        <v>0</v>
      </c>
      <c r="GN106" s="85">
        <v>0</v>
      </c>
      <c r="GO106" s="85">
        <v>0</v>
      </c>
      <c r="GP106" s="85">
        <v>0</v>
      </c>
      <c r="GQ106" s="85">
        <v>0</v>
      </c>
      <c r="GR106" s="85">
        <v>0</v>
      </c>
      <c r="GS106" s="85">
        <v>0</v>
      </c>
      <c r="GT106" s="85">
        <v>0</v>
      </c>
      <c r="GU106" s="85">
        <v>0</v>
      </c>
      <c r="GV106" s="85">
        <v>0</v>
      </c>
      <c r="GW106" s="85">
        <v>0</v>
      </c>
      <c r="GX106" s="85">
        <v>0</v>
      </c>
    </row>
    <row r="107" spans="1:206" s="85" customFormat="1" ht="12" x14ac:dyDescent="0.2">
      <c r="A107" s="99">
        <v>13311</v>
      </c>
      <c r="B107" s="28" t="s">
        <v>585</v>
      </c>
      <c r="C107" s="76"/>
      <c r="D107" s="108">
        <v>0</v>
      </c>
      <c r="E107" s="108">
        <v>0</v>
      </c>
      <c r="F107" s="108">
        <v>0</v>
      </c>
      <c r="G107" s="108">
        <v>0</v>
      </c>
      <c r="H107" s="108">
        <v>0</v>
      </c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>
        <v>0</v>
      </c>
      <c r="U107" s="108">
        <v>0</v>
      </c>
      <c r="V107" s="108">
        <v>0</v>
      </c>
      <c r="W107" s="108">
        <v>0</v>
      </c>
      <c r="X107" s="108">
        <v>0</v>
      </c>
      <c r="Y107" s="108">
        <v>0</v>
      </c>
      <c r="Z107" s="108"/>
      <c r="AA107" s="108"/>
      <c r="AB107" s="108"/>
      <c r="AC107" s="108"/>
      <c r="AD107" s="108"/>
      <c r="AE107" s="108"/>
      <c r="AF107" s="108"/>
      <c r="AG107" s="108"/>
      <c r="AH107" s="108"/>
      <c r="AI107" s="108"/>
      <c r="AJ107" s="108"/>
      <c r="AK107" s="108"/>
      <c r="AL107" s="108"/>
      <c r="AM107" s="108">
        <v>0</v>
      </c>
      <c r="AN107" s="108">
        <v>0</v>
      </c>
      <c r="AO107" s="108">
        <v>0</v>
      </c>
      <c r="AP107" s="108">
        <v>0</v>
      </c>
      <c r="AQ107" s="108"/>
      <c r="AR107" s="108"/>
      <c r="AS107" s="108"/>
      <c r="AT107" s="108"/>
      <c r="AU107" s="108"/>
      <c r="AV107" s="108"/>
      <c r="AW107" s="108"/>
      <c r="AX107" s="108"/>
      <c r="AY107" s="108"/>
      <c r="AZ107" s="108"/>
      <c r="BA107" s="108"/>
      <c r="BB107" s="108"/>
      <c r="BC107" s="108"/>
      <c r="BD107" s="108"/>
      <c r="BE107" s="108">
        <v>0</v>
      </c>
      <c r="BF107" s="108">
        <v>0</v>
      </c>
      <c r="BG107" s="108">
        <v>0</v>
      </c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>
        <v>0</v>
      </c>
      <c r="BU107" s="108"/>
      <c r="BV107" s="128">
        <v>0</v>
      </c>
      <c r="BW107" s="128">
        <v>0</v>
      </c>
      <c r="BX107" s="128">
        <v>0</v>
      </c>
      <c r="BY107" s="108"/>
      <c r="BZ107" s="108"/>
      <c r="CA107" s="108"/>
      <c r="CB107" s="108"/>
      <c r="CC107" s="108"/>
      <c r="CD107" s="108"/>
      <c r="CE107" s="108"/>
      <c r="CF107" s="108"/>
      <c r="CG107" s="108"/>
      <c r="CH107" s="108"/>
      <c r="CI107" s="108"/>
      <c r="CJ107" s="108">
        <v>0</v>
      </c>
      <c r="CK107" s="108"/>
      <c r="CL107" s="108"/>
      <c r="CM107" s="128">
        <v>0</v>
      </c>
      <c r="CN107" s="128">
        <v>0</v>
      </c>
      <c r="CO107" s="128">
        <v>0</v>
      </c>
      <c r="CP107" s="108"/>
      <c r="CQ107" s="108"/>
      <c r="CR107" s="108"/>
      <c r="CS107" s="108"/>
      <c r="CT107" s="108"/>
      <c r="CU107" s="108"/>
      <c r="CV107" s="108"/>
      <c r="CW107" s="108"/>
      <c r="CX107" s="108"/>
      <c r="CY107" s="108"/>
      <c r="CZ107" s="108"/>
      <c r="DA107" s="108"/>
      <c r="DB107" s="108"/>
      <c r="DC107" s="108">
        <v>0</v>
      </c>
      <c r="DD107" s="108">
        <v>0</v>
      </c>
      <c r="DE107" s="108">
        <v>0</v>
      </c>
      <c r="DF107" s="108">
        <v>0</v>
      </c>
      <c r="DG107" s="108"/>
      <c r="DH107" s="108"/>
      <c r="DI107" s="108"/>
      <c r="DJ107" s="108"/>
      <c r="DK107" s="108"/>
      <c r="DL107" s="108"/>
      <c r="DM107" s="108"/>
      <c r="DN107" s="108"/>
      <c r="DO107" s="108"/>
      <c r="DP107" s="108"/>
      <c r="DQ107" s="108"/>
      <c r="DR107" s="108"/>
      <c r="DS107" s="108">
        <v>0</v>
      </c>
      <c r="DT107" s="108">
        <v>0</v>
      </c>
      <c r="DU107" s="108">
        <v>0</v>
      </c>
      <c r="DV107" s="108">
        <v>0</v>
      </c>
      <c r="DW107" s="108">
        <v>0</v>
      </c>
      <c r="DX107" s="108"/>
      <c r="DY107" s="108"/>
      <c r="DZ107" s="108"/>
      <c r="EA107" s="108"/>
      <c r="EB107" s="108"/>
      <c r="EC107" s="108"/>
      <c r="ED107" s="108"/>
      <c r="EE107" s="108"/>
      <c r="EF107" s="108"/>
      <c r="EG107" s="108"/>
      <c r="EH107" s="108"/>
      <c r="EI107" s="108">
        <v>0</v>
      </c>
      <c r="EJ107" s="108"/>
      <c r="EK107" s="108">
        <v>0</v>
      </c>
      <c r="EL107" s="108">
        <v>0</v>
      </c>
      <c r="EM107" s="108">
        <v>0</v>
      </c>
      <c r="EN107" s="108">
        <v>0</v>
      </c>
      <c r="EO107" s="108"/>
      <c r="EP107" s="108"/>
      <c r="EQ107" s="108"/>
      <c r="ER107" s="108"/>
      <c r="ES107" s="108"/>
      <c r="ET107" s="108"/>
      <c r="EU107" s="108"/>
      <c r="EV107" s="108"/>
      <c r="EW107" s="108"/>
      <c r="EX107" s="108"/>
      <c r="EY107" s="108"/>
      <c r="EZ107" s="108"/>
      <c r="FA107" s="108">
        <v>0</v>
      </c>
      <c r="FB107" s="108"/>
      <c r="FC107" s="108"/>
      <c r="FD107" s="108"/>
      <c r="FE107" s="108">
        <v>0</v>
      </c>
      <c r="FF107" s="108"/>
      <c r="FG107" s="108"/>
      <c r="FH107" s="108"/>
      <c r="FI107" s="108"/>
      <c r="FJ107" s="108"/>
      <c r="FK107" s="108"/>
      <c r="FL107" s="108"/>
      <c r="FM107" s="108"/>
      <c r="FN107" s="108"/>
      <c r="FO107" s="108"/>
      <c r="FP107" s="108"/>
      <c r="FQ107" s="108">
        <v>0</v>
      </c>
      <c r="FR107" s="108"/>
      <c r="FS107" s="108"/>
      <c r="FT107" s="108"/>
      <c r="FU107" s="108"/>
      <c r="FV107" s="108">
        <v>0</v>
      </c>
      <c r="FW107" s="108"/>
      <c r="FX107" s="108"/>
      <c r="FY107" s="108"/>
      <c r="FZ107" s="108"/>
      <c r="GA107" s="108"/>
      <c r="GB107" s="108"/>
      <c r="GC107" s="108"/>
      <c r="GD107" s="108"/>
      <c r="GE107" s="108"/>
      <c r="GF107" s="108"/>
      <c r="GG107" s="108"/>
      <c r="GH107" s="108"/>
      <c r="GK107" s="85">
        <v>0</v>
      </c>
      <c r="GL107" s="85">
        <v>0</v>
      </c>
    </row>
    <row r="108" spans="1:206" s="85" customFormat="1" ht="12" x14ac:dyDescent="0.2">
      <c r="A108" s="99">
        <v>1332</v>
      </c>
      <c r="B108" s="28" t="s">
        <v>586</v>
      </c>
      <c r="C108" s="76"/>
      <c r="D108" s="108">
        <v>0</v>
      </c>
      <c r="E108" s="108">
        <v>0</v>
      </c>
      <c r="F108" s="108">
        <v>0</v>
      </c>
      <c r="G108" s="108">
        <v>0</v>
      </c>
      <c r="H108" s="108">
        <v>0</v>
      </c>
      <c r="I108" s="108">
        <v>0</v>
      </c>
      <c r="J108" s="108">
        <v>0</v>
      </c>
      <c r="K108" s="108">
        <v>0</v>
      </c>
      <c r="L108" s="108">
        <v>0</v>
      </c>
      <c r="M108" s="108">
        <v>0</v>
      </c>
      <c r="N108" s="108">
        <v>0</v>
      </c>
      <c r="O108" s="108">
        <v>0</v>
      </c>
      <c r="P108" s="108">
        <v>0</v>
      </c>
      <c r="Q108" s="108">
        <v>0</v>
      </c>
      <c r="R108" s="108">
        <v>0</v>
      </c>
      <c r="S108" s="108">
        <v>0</v>
      </c>
      <c r="T108" s="108">
        <v>0</v>
      </c>
      <c r="U108" s="108">
        <v>0</v>
      </c>
      <c r="V108" s="108">
        <v>0</v>
      </c>
      <c r="W108" s="108">
        <v>0</v>
      </c>
      <c r="X108" s="108">
        <v>0</v>
      </c>
      <c r="Y108" s="108">
        <v>0</v>
      </c>
      <c r="Z108" s="108">
        <v>0</v>
      </c>
      <c r="AA108" s="108">
        <v>0</v>
      </c>
      <c r="AB108" s="108">
        <v>0</v>
      </c>
      <c r="AC108" s="108">
        <v>0</v>
      </c>
      <c r="AD108" s="108">
        <v>0</v>
      </c>
      <c r="AE108" s="108">
        <v>0</v>
      </c>
      <c r="AF108" s="108">
        <v>0</v>
      </c>
      <c r="AG108" s="108">
        <v>0</v>
      </c>
      <c r="AH108" s="108">
        <v>0</v>
      </c>
      <c r="AI108" s="108">
        <v>0</v>
      </c>
      <c r="AJ108" s="108">
        <v>0</v>
      </c>
      <c r="AK108" s="108">
        <v>0</v>
      </c>
      <c r="AL108" s="108">
        <v>0</v>
      </c>
      <c r="AM108" s="108">
        <v>0</v>
      </c>
      <c r="AN108" s="108">
        <v>0</v>
      </c>
      <c r="AO108" s="108">
        <v>0</v>
      </c>
      <c r="AP108" s="108">
        <v>0</v>
      </c>
      <c r="AQ108" s="108">
        <v>0</v>
      </c>
      <c r="AR108" s="108">
        <v>0</v>
      </c>
      <c r="AS108" s="108">
        <v>0</v>
      </c>
      <c r="AT108" s="108">
        <v>0</v>
      </c>
      <c r="AU108" s="108">
        <v>0</v>
      </c>
      <c r="AV108" s="108">
        <v>0</v>
      </c>
      <c r="AW108" s="108">
        <v>0</v>
      </c>
      <c r="AX108" s="108">
        <v>0</v>
      </c>
      <c r="AY108" s="108">
        <v>0</v>
      </c>
      <c r="AZ108" s="108">
        <v>0</v>
      </c>
      <c r="BA108" s="108">
        <v>0</v>
      </c>
      <c r="BB108" s="108">
        <v>0</v>
      </c>
      <c r="BC108" s="108">
        <v>0</v>
      </c>
      <c r="BD108" s="108">
        <v>0</v>
      </c>
      <c r="BE108" s="108">
        <v>0</v>
      </c>
      <c r="BF108" s="108">
        <v>0</v>
      </c>
      <c r="BG108" s="108">
        <v>0</v>
      </c>
      <c r="BH108" s="108">
        <v>0</v>
      </c>
      <c r="BI108" s="108">
        <v>0</v>
      </c>
      <c r="BJ108" s="108">
        <v>0</v>
      </c>
      <c r="BK108" s="108">
        <v>0</v>
      </c>
      <c r="BL108" s="108">
        <v>0</v>
      </c>
      <c r="BM108" s="108">
        <v>0</v>
      </c>
      <c r="BN108" s="108">
        <v>0</v>
      </c>
      <c r="BO108" s="108">
        <v>0</v>
      </c>
      <c r="BP108" s="108">
        <v>0</v>
      </c>
      <c r="BQ108" s="108">
        <v>0</v>
      </c>
      <c r="BR108" s="108">
        <v>0</v>
      </c>
      <c r="BS108" s="108">
        <v>0</v>
      </c>
      <c r="BT108" s="108">
        <v>0</v>
      </c>
      <c r="BU108" s="108">
        <v>0</v>
      </c>
      <c r="BV108" s="128">
        <v>0</v>
      </c>
      <c r="BW108" s="128">
        <v>0</v>
      </c>
      <c r="BX108" s="128">
        <v>0</v>
      </c>
      <c r="BY108" s="108">
        <v>0</v>
      </c>
      <c r="BZ108" s="108">
        <v>0</v>
      </c>
      <c r="CA108" s="108">
        <v>0</v>
      </c>
      <c r="CB108" s="108">
        <v>0</v>
      </c>
      <c r="CC108" s="108">
        <v>0</v>
      </c>
      <c r="CD108" s="108">
        <v>0</v>
      </c>
      <c r="CE108" s="108">
        <v>0</v>
      </c>
      <c r="CF108" s="108">
        <v>0</v>
      </c>
      <c r="CG108" s="108">
        <v>0</v>
      </c>
      <c r="CH108" s="108">
        <v>0</v>
      </c>
      <c r="CI108" s="108">
        <v>0</v>
      </c>
      <c r="CJ108" s="108">
        <v>0</v>
      </c>
      <c r="CK108" s="108">
        <v>0</v>
      </c>
      <c r="CL108" s="108">
        <v>0</v>
      </c>
      <c r="CM108" s="128">
        <v>0</v>
      </c>
      <c r="CN108" s="128">
        <v>0</v>
      </c>
      <c r="CO108" s="128">
        <v>0</v>
      </c>
      <c r="CP108" s="108">
        <v>0</v>
      </c>
      <c r="CQ108" s="108">
        <v>0</v>
      </c>
      <c r="CR108" s="108">
        <v>0</v>
      </c>
      <c r="CS108" s="108">
        <v>0</v>
      </c>
      <c r="CT108" s="108">
        <v>0</v>
      </c>
      <c r="CU108" s="108">
        <v>0</v>
      </c>
      <c r="CV108" s="108">
        <v>0</v>
      </c>
      <c r="CW108" s="108">
        <v>0</v>
      </c>
      <c r="CX108" s="108">
        <v>0</v>
      </c>
      <c r="CY108" s="108">
        <v>0</v>
      </c>
      <c r="CZ108" s="108">
        <v>0</v>
      </c>
      <c r="DA108" s="108">
        <v>0</v>
      </c>
      <c r="DB108" s="108">
        <v>0</v>
      </c>
      <c r="DC108" s="108">
        <v>0</v>
      </c>
      <c r="DD108" s="108">
        <v>0</v>
      </c>
      <c r="DE108" s="108">
        <v>0</v>
      </c>
      <c r="DF108" s="108">
        <v>0</v>
      </c>
      <c r="DG108" s="108">
        <v>0</v>
      </c>
      <c r="DH108" s="108">
        <v>0</v>
      </c>
      <c r="DI108" s="108">
        <v>0</v>
      </c>
      <c r="DJ108" s="108">
        <v>0</v>
      </c>
      <c r="DK108" s="108">
        <v>0</v>
      </c>
      <c r="DL108" s="108">
        <v>0</v>
      </c>
      <c r="DM108" s="108">
        <v>0</v>
      </c>
      <c r="DN108" s="108">
        <v>0</v>
      </c>
      <c r="DO108" s="108">
        <v>0</v>
      </c>
      <c r="DP108" s="108">
        <v>0</v>
      </c>
      <c r="DQ108" s="108">
        <v>0</v>
      </c>
      <c r="DR108" s="108">
        <v>0</v>
      </c>
      <c r="DS108" s="108">
        <v>0</v>
      </c>
      <c r="DT108" s="108">
        <v>0</v>
      </c>
      <c r="DU108" s="108">
        <v>0</v>
      </c>
      <c r="DV108" s="108">
        <v>0</v>
      </c>
      <c r="DW108" s="108">
        <v>0</v>
      </c>
      <c r="DX108" s="108">
        <v>0</v>
      </c>
      <c r="DY108" s="108">
        <v>0</v>
      </c>
      <c r="DZ108" s="108">
        <v>0</v>
      </c>
      <c r="EA108" s="108">
        <v>0</v>
      </c>
      <c r="EB108" s="108">
        <v>0</v>
      </c>
      <c r="EC108" s="108">
        <v>0</v>
      </c>
      <c r="ED108" s="108">
        <v>0</v>
      </c>
      <c r="EE108" s="108">
        <v>0</v>
      </c>
      <c r="EF108" s="108">
        <v>0</v>
      </c>
      <c r="EG108" s="108">
        <v>0</v>
      </c>
      <c r="EH108" s="108">
        <v>0</v>
      </c>
      <c r="EI108" s="108">
        <v>0</v>
      </c>
      <c r="EJ108" s="108">
        <v>0</v>
      </c>
      <c r="EK108" s="108">
        <v>0</v>
      </c>
      <c r="EL108" s="108">
        <v>0</v>
      </c>
      <c r="EM108" s="108">
        <v>0</v>
      </c>
      <c r="EN108" s="108">
        <v>0</v>
      </c>
      <c r="EO108" s="108">
        <v>0</v>
      </c>
      <c r="EP108" s="108">
        <v>0</v>
      </c>
      <c r="EQ108" s="108">
        <v>0</v>
      </c>
      <c r="ER108" s="108">
        <v>0</v>
      </c>
      <c r="ES108" s="108">
        <v>0</v>
      </c>
      <c r="ET108" s="108">
        <v>0</v>
      </c>
      <c r="EU108" s="108">
        <v>0</v>
      </c>
      <c r="EV108" s="108">
        <v>0</v>
      </c>
      <c r="EW108" s="108">
        <v>0</v>
      </c>
      <c r="EX108" s="108">
        <v>0</v>
      </c>
      <c r="EY108" s="108">
        <v>0</v>
      </c>
      <c r="EZ108" s="108">
        <v>0</v>
      </c>
      <c r="FA108" s="108">
        <v>0</v>
      </c>
      <c r="FB108" s="108">
        <v>0</v>
      </c>
      <c r="FC108" s="108">
        <v>0</v>
      </c>
      <c r="FD108" s="108">
        <v>0</v>
      </c>
      <c r="FE108" s="108">
        <v>0</v>
      </c>
      <c r="FF108" s="108">
        <v>0</v>
      </c>
      <c r="FG108" s="108">
        <v>0</v>
      </c>
      <c r="FH108" s="108">
        <v>0</v>
      </c>
      <c r="FI108" s="108">
        <v>0</v>
      </c>
      <c r="FJ108" s="108">
        <v>0</v>
      </c>
      <c r="FK108" s="108">
        <v>0</v>
      </c>
      <c r="FL108" s="108">
        <v>0</v>
      </c>
      <c r="FM108" s="108">
        <v>0</v>
      </c>
      <c r="FN108" s="108">
        <v>0</v>
      </c>
      <c r="FO108" s="108">
        <v>0</v>
      </c>
      <c r="FP108" s="108">
        <v>0</v>
      </c>
      <c r="FQ108" s="108">
        <v>0</v>
      </c>
      <c r="FR108" s="108">
        <v>0</v>
      </c>
      <c r="FS108" s="108"/>
      <c r="FT108" s="108"/>
      <c r="FU108" s="108"/>
      <c r="FV108" s="108">
        <v>0</v>
      </c>
      <c r="FW108" s="108"/>
      <c r="FX108" s="108"/>
      <c r="FY108" s="108"/>
      <c r="FZ108" s="108"/>
      <c r="GA108" s="108"/>
      <c r="GB108" s="108"/>
      <c r="GC108" s="108">
        <v>0</v>
      </c>
      <c r="GD108" s="108">
        <v>0</v>
      </c>
      <c r="GE108" s="108">
        <v>0</v>
      </c>
      <c r="GF108" s="108">
        <v>0</v>
      </c>
      <c r="GG108" s="108">
        <v>0</v>
      </c>
      <c r="GH108" s="108">
        <v>0</v>
      </c>
      <c r="GJ108" s="85">
        <v>0</v>
      </c>
      <c r="GK108" s="85">
        <v>0</v>
      </c>
      <c r="GL108" s="85">
        <v>0</v>
      </c>
      <c r="GN108" s="85">
        <v>0</v>
      </c>
      <c r="GO108" s="85">
        <v>0</v>
      </c>
      <c r="GP108" s="85">
        <v>0</v>
      </c>
      <c r="GQ108" s="85">
        <v>0</v>
      </c>
      <c r="GR108" s="85">
        <v>0</v>
      </c>
      <c r="GS108" s="85">
        <v>0</v>
      </c>
      <c r="GT108" s="85">
        <v>0</v>
      </c>
      <c r="GU108" s="85">
        <v>0</v>
      </c>
      <c r="GV108" s="85">
        <v>0</v>
      </c>
      <c r="GW108" s="85">
        <v>0</v>
      </c>
      <c r="GX108" s="85">
        <v>0</v>
      </c>
    </row>
    <row r="109" spans="1:206" s="85" customFormat="1" ht="12" x14ac:dyDescent="0.2">
      <c r="A109" s="99">
        <v>13321</v>
      </c>
      <c r="B109" s="28" t="s">
        <v>586</v>
      </c>
      <c r="C109" s="76"/>
      <c r="D109" s="108">
        <v>0</v>
      </c>
      <c r="E109" s="108">
        <v>0</v>
      </c>
      <c r="F109" s="108">
        <v>0</v>
      </c>
      <c r="G109" s="108">
        <v>0</v>
      </c>
      <c r="H109" s="108">
        <v>0</v>
      </c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  <c r="S109" s="108"/>
      <c r="T109" s="108">
        <v>0</v>
      </c>
      <c r="U109" s="108">
        <v>0</v>
      </c>
      <c r="V109" s="108">
        <v>0</v>
      </c>
      <c r="W109" s="108">
        <v>0</v>
      </c>
      <c r="X109" s="108">
        <v>0</v>
      </c>
      <c r="Y109" s="108">
        <v>0</v>
      </c>
      <c r="Z109" s="108"/>
      <c r="AA109" s="108"/>
      <c r="AB109" s="108"/>
      <c r="AC109" s="108"/>
      <c r="AD109" s="108"/>
      <c r="AE109" s="108"/>
      <c r="AF109" s="108"/>
      <c r="AG109" s="108"/>
      <c r="AH109" s="108"/>
      <c r="AI109" s="108"/>
      <c r="AJ109" s="108"/>
      <c r="AK109" s="108"/>
      <c r="AL109" s="108"/>
      <c r="AM109" s="108">
        <v>0</v>
      </c>
      <c r="AN109" s="108">
        <v>0</v>
      </c>
      <c r="AO109" s="108">
        <v>0</v>
      </c>
      <c r="AP109" s="108">
        <v>0</v>
      </c>
      <c r="AQ109" s="108"/>
      <c r="AR109" s="108"/>
      <c r="AS109" s="108"/>
      <c r="AT109" s="108"/>
      <c r="AU109" s="108"/>
      <c r="AV109" s="108"/>
      <c r="AW109" s="108"/>
      <c r="AX109" s="108"/>
      <c r="AY109" s="108"/>
      <c r="AZ109" s="108"/>
      <c r="BA109" s="108"/>
      <c r="BB109" s="108"/>
      <c r="BC109" s="108"/>
      <c r="BD109" s="108"/>
      <c r="BE109" s="108"/>
      <c r="BF109" s="108"/>
      <c r="BG109" s="108">
        <v>0</v>
      </c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>
        <v>0</v>
      </c>
      <c r="BU109" s="108"/>
      <c r="BV109" s="128">
        <v>0</v>
      </c>
      <c r="BW109" s="128">
        <v>0</v>
      </c>
      <c r="BX109" s="128">
        <v>0</v>
      </c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>
        <v>0</v>
      </c>
      <c r="CK109" s="108"/>
      <c r="CL109" s="108"/>
      <c r="CM109" s="128">
        <v>0</v>
      </c>
      <c r="CN109" s="128">
        <v>0</v>
      </c>
      <c r="CO109" s="128">
        <v>0</v>
      </c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08"/>
      <c r="DB109" s="108"/>
      <c r="DC109" s="108">
        <v>0</v>
      </c>
      <c r="DD109" s="108">
        <v>0</v>
      </c>
      <c r="DE109" s="108">
        <v>0</v>
      </c>
      <c r="DF109" s="108">
        <v>0</v>
      </c>
      <c r="DG109" s="108"/>
      <c r="DH109" s="108"/>
      <c r="DI109" s="108"/>
      <c r="DJ109" s="108"/>
      <c r="DK109" s="108"/>
      <c r="DL109" s="108"/>
      <c r="DM109" s="108"/>
      <c r="DN109" s="108"/>
      <c r="DO109" s="108"/>
      <c r="DP109" s="108"/>
      <c r="DQ109" s="108"/>
      <c r="DR109" s="108"/>
      <c r="DS109" s="108">
        <v>0</v>
      </c>
      <c r="DT109" s="108">
        <v>0</v>
      </c>
      <c r="DU109" s="108">
        <v>0</v>
      </c>
      <c r="DV109" s="108">
        <v>0</v>
      </c>
      <c r="DW109" s="108">
        <v>0</v>
      </c>
      <c r="DX109" s="108"/>
      <c r="DY109" s="108"/>
      <c r="DZ109" s="108"/>
      <c r="EA109" s="108"/>
      <c r="EB109" s="108"/>
      <c r="EC109" s="108"/>
      <c r="ED109" s="108"/>
      <c r="EE109" s="108"/>
      <c r="EF109" s="108"/>
      <c r="EG109" s="108"/>
      <c r="EH109" s="108"/>
      <c r="EI109" s="108">
        <v>0</v>
      </c>
      <c r="EJ109" s="108"/>
      <c r="EK109" s="108">
        <v>0</v>
      </c>
      <c r="EL109" s="108">
        <v>0</v>
      </c>
      <c r="EM109" s="108">
        <v>0</v>
      </c>
      <c r="EN109" s="108">
        <v>0</v>
      </c>
      <c r="EO109" s="108"/>
      <c r="EP109" s="108"/>
      <c r="EQ109" s="108"/>
      <c r="ER109" s="108"/>
      <c r="ES109" s="129"/>
      <c r="ET109" s="108"/>
      <c r="EU109" s="108"/>
      <c r="EV109" s="108"/>
      <c r="EW109" s="108"/>
      <c r="EX109" s="108"/>
      <c r="EY109" s="108"/>
      <c r="EZ109" s="108"/>
      <c r="FA109" s="108">
        <v>0</v>
      </c>
      <c r="FB109" s="108"/>
      <c r="FC109" s="108"/>
      <c r="FD109" s="108"/>
      <c r="FE109" s="108">
        <v>0</v>
      </c>
      <c r="FF109" s="108"/>
      <c r="FG109" s="108"/>
      <c r="FH109" s="108"/>
      <c r="FI109" s="108"/>
      <c r="FJ109" s="108"/>
      <c r="FK109" s="108"/>
      <c r="FL109" s="108"/>
      <c r="FM109" s="108"/>
      <c r="FN109" s="108"/>
      <c r="FO109" s="108"/>
      <c r="FP109" s="108"/>
      <c r="FQ109" s="108">
        <v>0</v>
      </c>
      <c r="FR109" s="108"/>
      <c r="FS109" s="108"/>
      <c r="FT109" s="108"/>
      <c r="FU109" s="108"/>
      <c r="FV109" s="108">
        <v>0</v>
      </c>
      <c r="FW109" s="108"/>
      <c r="FX109" s="108"/>
      <c r="FY109" s="129"/>
      <c r="FZ109" s="108"/>
      <c r="GA109" s="108"/>
      <c r="GB109" s="108"/>
      <c r="GC109" s="108"/>
      <c r="GD109" s="108"/>
      <c r="GE109" s="108"/>
      <c r="GF109" s="108"/>
      <c r="GG109" s="108"/>
      <c r="GH109" s="108"/>
      <c r="GK109" s="85">
        <v>0</v>
      </c>
      <c r="GL109" s="85">
        <v>0</v>
      </c>
    </row>
    <row r="110" spans="1:206" s="97" customFormat="1" ht="12" x14ac:dyDescent="0.2">
      <c r="A110" s="98">
        <v>14</v>
      </c>
      <c r="B110" s="95" t="s">
        <v>587</v>
      </c>
      <c r="C110" s="96"/>
      <c r="D110" s="129">
        <v>9058446.5999999996</v>
      </c>
      <c r="E110" s="129">
        <v>1885543.5</v>
      </c>
      <c r="F110" s="129">
        <v>2660108</v>
      </c>
      <c r="G110" s="129">
        <v>1833277.5</v>
      </c>
      <c r="H110" s="129">
        <v>2679517.6</v>
      </c>
      <c r="I110" s="129">
        <v>445274.7</v>
      </c>
      <c r="J110" s="129">
        <v>1282890.1000000001</v>
      </c>
      <c r="K110" s="129">
        <v>1885543.5</v>
      </c>
      <c r="L110" s="129">
        <v>2699639</v>
      </c>
      <c r="M110" s="129">
        <v>3232599.9</v>
      </c>
      <c r="N110" s="129">
        <v>4545651.5</v>
      </c>
      <c r="O110" s="129">
        <v>4968131</v>
      </c>
      <c r="P110" s="129">
        <v>5492582.5999999996</v>
      </c>
      <c r="Q110" s="129">
        <v>6378929</v>
      </c>
      <c r="R110" s="129">
        <v>7127460.5999999996</v>
      </c>
      <c r="S110" s="129">
        <v>7671564.9000000004</v>
      </c>
      <c r="T110" s="129">
        <v>9058446.5999999996</v>
      </c>
      <c r="U110" s="129">
        <v>11000234.4</v>
      </c>
      <c r="V110" s="129">
        <v>2119281.7000000002</v>
      </c>
      <c r="W110" s="129">
        <v>3051436.8</v>
      </c>
      <c r="X110" s="129">
        <v>2433785.2000000002</v>
      </c>
      <c r="Y110" s="129">
        <v>3395730.7</v>
      </c>
      <c r="Z110" s="129">
        <v>338439.5</v>
      </c>
      <c r="AA110" s="129">
        <v>801002.6</v>
      </c>
      <c r="AB110" s="129">
        <v>2119281.7000000002</v>
      </c>
      <c r="AC110" s="129">
        <v>3271281.7</v>
      </c>
      <c r="AD110" s="129">
        <v>4528368.5999999996</v>
      </c>
      <c r="AE110" s="129">
        <v>5170718.5</v>
      </c>
      <c r="AF110" s="129">
        <v>5610862</v>
      </c>
      <c r="AG110" s="129">
        <v>6892955.5</v>
      </c>
      <c r="AH110" s="129">
        <v>7604503.7000000002</v>
      </c>
      <c r="AI110" s="129">
        <v>8620868.8000000007</v>
      </c>
      <c r="AJ110" s="129">
        <v>9962795.4000000004</v>
      </c>
      <c r="AK110" s="129">
        <v>11000234.4</v>
      </c>
      <c r="AL110" s="129">
        <v>15654627.800000001</v>
      </c>
      <c r="AM110" s="129">
        <v>2234313.2999999998</v>
      </c>
      <c r="AN110" s="129">
        <v>6395864.5999999996</v>
      </c>
      <c r="AO110" s="129">
        <v>3404092.9</v>
      </c>
      <c r="AP110" s="129">
        <v>3620357</v>
      </c>
      <c r="AQ110" s="129">
        <v>439406.7</v>
      </c>
      <c r="AR110" s="129">
        <v>1671339.8</v>
      </c>
      <c r="AS110" s="129">
        <v>2234313.2999999998</v>
      </c>
      <c r="AT110" s="129">
        <v>4078532.4</v>
      </c>
      <c r="AU110" s="129">
        <v>7047023.4000000004</v>
      </c>
      <c r="AV110" s="129">
        <v>8630177.9000000004</v>
      </c>
      <c r="AW110" s="129">
        <v>9484789.4000000004</v>
      </c>
      <c r="AX110" s="129">
        <v>11088020.699999999</v>
      </c>
      <c r="AY110" s="129">
        <v>12034270.800000001</v>
      </c>
      <c r="AZ110" s="129">
        <v>12791970.199999999</v>
      </c>
      <c r="BA110" s="129">
        <v>14551386.5</v>
      </c>
      <c r="BB110" s="129">
        <v>15654627.800000001</v>
      </c>
      <c r="BC110" s="129">
        <v>17252409.800000001</v>
      </c>
      <c r="BD110" s="129">
        <v>2681462.9</v>
      </c>
      <c r="BE110" s="129">
        <v>6242993.4000000004</v>
      </c>
      <c r="BF110" s="129">
        <v>4611408.8</v>
      </c>
      <c r="BG110" s="129">
        <v>3716544.7</v>
      </c>
      <c r="BH110" s="129">
        <v>620397.9</v>
      </c>
      <c r="BI110" s="129">
        <v>1969690.3</v>
      </c>
      <c r="BJ110" s="129">
        <v>2681462.9</v>
      </c>
      <c r="BK110" s="129">
        <v>5159462.0999999996</v>
      </c>
      <c r="BL110" s="129">
        <v>6997846.0999999996</v>
      </c>
      <c r="BM110" s="129">
        <v>8924456.3000000007</v>
      </c>
      <c r="BN110" s="129">
        <v>10035207.4</v>
      </c>
      <c r="BO110" s="129">
        <v>12449207.300000001</v>
      </c>
      <c r="BP110" s="129">
        <v>13535865.1</v>
      </c>
      <c r="BQ110" s="129">
        <v>14453965.800000001</v>
      </c>
      <c r="BR110" s="129">
        <v>16274789.5</v>
      </c>
      <c r="BS110" s="129">
        <v>17252409.800000001</v>
      </c>
      <c r="BT110" s="129">
        <v>19770469.199999999</v>
      </c>
      <c r="BU110" s="129">
        <v>3338571.1</v>
      </c>
      <c r="BV110" s="129">
        <v>7081249.4000000004</v>
      </c>
      <c r="BW110" s="129">
        <v>4020740.2</v>
      </c>
      <c r="BX110" s="129">
        <v>5329908.5</v>
      </c>
      <c r="BY110" s="129">
        <v>748906.9</v>
      </c>
      <c r="BZ110" s="129">
        <v>2433765.1</v>
      </c>
      <c r="CA110" s="129">
        <v>3338571.1</v>
      </c>
      <c r="CB110" s="129">
        <v>6362127.7999999998</v>
      </c>
      <c r="CC110" s="129">
        <v>9219936.4000000004</v>
      </c>
      <c r="CD110" s="129">
        <v>10419820.5</v>
      </c>
      <c r="CE110" s="129">
        <v>11581106.5</v>
      </c>
      <c r="CF110" s="129">
        <v>13356756.1</v>
      </c>
      <c r="CG110" s="129">
        <v>14440560.699999999</v>
      </c>
      <c r="CH110" s="129">
        <v>15565149.5</v>
      </c>
      <c r="CI110" s="129">
        <v>17586683.100000001</v>
      </c>
      <c r="CJ110" s="129">
        <v>19770469.199999999</v>
      </c>
      <c r="CK110" s="129">
        <v>26780452.899999999</v>
      </c>
      <c r="CL110" s="129">
        <v>4324671</v>
      </c>
      <c r="CM110" s="129">
        <v>7769418.4000000004</v>
      </c>
      <c r="CN110" s="129">
        <v>7724572.7000000011</v>
      </c>
      <c r="CO110" s="129">
        <v>6961790.7999999998</v>
      </c>
      <c r="CP110" s="129">
        <v>1441468.3</v>
      </c>
      <c r="CQ110" s="129">
        <v>2454190.2999999998</v>
      </c>
      <c r="CR110" s="129">
        <v>4324671</v>
      </c>
      <c r="CS110" s="129">
        <v>8392920.1999999993</v>
      </c>
      <c r="CT110" s="129">
        <v>10648365.9</v>
      </c>
      <c r="CU110" s="129">
        <v>12094089.4</v>
      </c>
      <c r="CV110" s="129">
        <v>16296694.6</v>
      </c>
      <c r="CW110" s="129">
        <v>18211957.100000001</v>
      </c>
      <c r="CX110" s="129">
        <v>19818662.100000001</v>
      </c>
      <c r="CY110" s="129">
        <v>21682263.5</v>
      </c>
      <c r="CZ110" s="129">
        <v>24937079.699999999</v>
      </c>
      <c r="DA110" s="129">
        <v>26780452.899999999</v>
      </c>
      <c r="DB110" s="129">
        <v>34328037.600000001</v>
      </c>
      <c r="DC110" s="129">
        <v>4996447.3</v>
      </c>
      <c r="DD110" s="129">
        <v>15223219.1</v>
      </c>
      <c r="DE110" s="129">
        <v>5803608.9000000004</v>
      </c>
      <c r="DF110" s="129">
        <v>8304762.2999999998</v>
      </c>
      <c r="DG110" s="129">
        <v>1054197.2</v>
      </c>
      <c r="DH110" s="129">
        <v>2281394.1</v>
      </c>
      <c r="DI110" s="129">
        <v>4996447.3</v>
      </c>
      <c r="DJ110" s="129">
        <v>9990833.9000000004</v>
      </c>
      <c r="DK110" s="129">
        <v>12854527.1</v>
      </c>
      <c r="DL110" s="129">
        <v>20219666.399999999</v>
      </c>
      <c r="DM110" s="129">
        <v>21374197.899999999</v>
      </c>
      <c r="DN110" s="129">
        <v>23733310.5</v>
      </c>
      <c r="DO110" s="129">
        <v>26023275.300000001</v>
      </c>
      <c r="DP110" s="129">
        <v>28710652.5</v>
      </c>
      <c r="DQ110" s="129">
        <v>31502825.5</v>
      </c>
      <c r="DR110" s="129">
        <v>34328037.600000001</v>
      </c>
      <c r="DS110" s="129">
        <v>26816268.399999999</v>
      </c>
      <c r="DT110" s="129">
        <v>8411516.9000000004</v>
      </c>
      <c r="DU110" s="129">
        <v>5610364.2000000002</v>
      </c>
      <c r="DV110" s="129">
        <v>4705261.2</v>
      </c>
      <c r="DW110" s="129">
        <v>8089126.0999999996</v>
      </c>
      <c r="DX110" s="129">
        <v>1121523</v>
      </c>
      <c r="DY110" s="129">
        <v>2376909</v>
      </c>
      <c r="DZ110" s="129">
        <v>8411516.9000000004</v>
      </c>
      <c r="EA110" s="129">
        <v>9800143</v>
      </c>
      <c r="EB110" s="129">
        <v>12715792.199999999</v>
      </c>
      <c r="EC110" s="129">
        <v>14021881.1</v>
      </c>
      <c r="ED110" s="129">
        <v>15434740.199999999</v>
      </c>
      <c r="EE110" s="129">
        <v>16814443.899999999</v>
      </c>
      <c r="EF110" s="129">
        <v>18727142.300000001</v>
      </c>
      <c r="EG110" s="129">
        <v>21255168.300000001</v>
      </c>
      <c r="EH110" s="129">
        <v>23170039.699999999</v>
      </c>
      <c r="EI110" s="129">
        <v>26816268.399999999</v>
      </c>
      <c r="EJ110" s="129">
        <v>30255032.600000001</v>
      </c>
      <c r="EK110" s="129">
        <v>6764002.2999999998</v>
      </c>
      <c r="EL110" s="129">
        <v>9814398.1999999993</v>
      </c>
      <c r="EM110" s="129">
        <v>6211465.4000000004</v>
      </c>
      <c r="EN110" s="129">
        <v>7465166.7000000002</v>
      </c>
      <c r="EO110" s="129">
        <v>1046534.7</v>
      </c>
      <c r="EP110" s="129">
        <v>2261482.4</v>
      </c>
      <c r="EQ110" s="129">
        <v>6764002.2999999998</v>
      </c>
      <c r="ER110" s="129">
        <v>8306526.4000000004</v>
      </c>
      <c r="ES110" s="129">
        <v>10609462.300000001</v>
      </c>
      <c r="ET110" s="129">
        <v>16578400.5</v>
      </c>
      <c r="EU110" s="129">
        <v>18150812</v>
      </c>
      <c r="EV110" s="129">
        <v>19678968.5</v>
      </c>
      <c r="EW110" s="129">
        <v>22789865.899999999</v>
      </c>
      <c r="EX110" s="129">
        <v>24989104.5</v>
      </c>
      <c r="EY110" s="129">
        <v>27262248.5</v>
      </c>
      <c r="EZ110" s="129">
        <v>30255032.600000001</v>
      </c>
      <c r="FA110" s="129">
        <v>25710621.600000001</v>
      </c>
      <c r="FB110" s="129">
        <v>4477728.7</v>
      </c>
      <c r="FC110" s="129">
        <v>8043073.5</v>
      </c>
      <c r="FD110" s="129">
        <v>5693181.0999999996</v>
      </c>
      <c r="FE110" s="129">
        <v>7496638.2999999998</v>
      </c>
      <c r="FF110" s="129">
        <v>1348411.3</v>
      </c>
      <c r="FG110" s="129">
        <v>2651176.2000000002</v>
      </c>
      <c r="FH110" s="129">
        <v>4477728.7</v>
      </c>
      <c r="FI110" s="129">
        <v>8298879</v>
      </c>
      <c r="FJ110" s="129">
        <v>10541292.300000001</v>
      </c>
      <c r="FK110" s="129">
        <v>12520802.199999999</v>
      </c>
      <c r="FL110" s="129">
        <v>14344076.800000001</v>
      </c>
      <c r="FM110" s="129">
        <v>16219185.5</v>
      </c>
      <c r="FN110" s="129">
        <v>18213983.300000001</v>
      </c>
      <c r="FO110" s="129">
        <v>20445794.199999999</v>
      </c>
      <c r="FP110" s="129">
        <v>22376825.300000001</v>
      </c>
      <c r="FQ110" s="129">
        <v>25710621.600000001</v>
      </c>
      <c r="FR110" s="129">
        <v>32314328.699999999</v>
      </c>
      <c r="FS110" s="129">
        <v>5259108</v>
      </c>
      <c r="FT110" s="129">
        <v>8584822.9000000004</v>
      </c>
      <c r="FU110" s="129">
        <v>6017261.7000000002</v>
      </c>
      <c r="FV110" s="129">
        <v>12453136.1</v>
      </c>
      <c r="FW110" s="129">
        <v>1312929.7</v>
      </c>
      <c r="FX110" s="129">
        <v>2703669.9</v>
      </c>
      <c r="FY110" s="129">
        <v>5259108</v>
      </c>
      <c r="FZ110" s="129">
        <v>9100095.3000000007</v>
      </c>
      <c r="GA110" s="129">
        <v>11623199.5</v>
      </c>
      <c r="GB110" s="129">
        <v>13843930.9</v>
      </c>
      <c r="GC110" s="129">
        <v>16143508.5</v>
      </c>
      <c r="GD110" s="129">
        <v>17683549.600000001</v>
      </c>
      <c r="GE110" s="129">
        <v>19861192.600000001</v>
      </c>
      <c r="GF110" s="129">
        <v>22252075.5</v>
      </c>
      <c r="GG110" s="129">
        <v>28527915.100000001</v>
      </c>
      <c r="GH110" s="129">
        <v>32314328.699999999</v>
      </c>
      <c r="GJ110" s="97">
        <v>6635195.2999999998</v>
      </c>
      <c r="GK110" s="97">
        <v>5587245.7999999998</v>
      </c>
      <c r="GL110" s="97">
        <v>9802785.4000000004</v>
      </c>
      <c r="GN110" s="97">
        <v>1235254.8</v>
      </c>
      <c r="GO110" s="97">
        <v>2958168.4</v>
      </c>
      <c r="GP110" s="97">
        <v>6635195.2999999998</v>
      </c>
      <c r="GQ110" s="97">
        <v>8189431.5999999996</v>
      </c>
      <c r="GR110" s="97">
        <v>9748339.6999999993</v>
      </c>
      <c r="GS110" s="97">
        <v>12222441.1</v>
      </c>
      <c r="GT110" s="97">
        <v>16975791.5</v>
      </c>
      <c r="GU110" s="97">
        <v>19581852.899999999</v>
      </c>
      <c r="GV110" s="97">
        <v>22025226.5</v>
      </c>
      <c r="GW110" s="97">
        <v>24820719.699999999</v>
      </c>
      <c r="GX110" s="97">
        <v>27408520.5</v>
      </c>
    </row>
    <row r="111" spans="1:206" s="85" customFormat="1" ht="12" x14ac:dyDescent="0.2">
      <c r="A111" s="99">
        <v>141</v>
      </c>
      <c r="B111" s="28" t="s">
        <v>588</v>
      </c>
      <c r="C111" s="76"/>
      <c r="D111" s="108">
        <v>3289991.7</v>
      </c>
      <c r="E111" s="108">
        <v>577042.6</v>
      </c>
      <c r="F111" s="108">
        <v>1236986.3999999999</v>
      </c>
      <c r="G111" s="108">
        <v>449876</v>
      </c>
      <c r="H111" s="108">
        <v>1026086.7</v>
      </c>
      <c r="I111" s="108">
        <v>89534.1</v>
      </c>
      <c r="J111" s="108">
        <v>506017</v>
      </c>
      <c r="K111" s="108">
        <v>577042.6</v>
      </c>
      <c r="L111" s="108">
        <v>935081.1</v>
      </c>
      <c r="M111" s="108">
        <v>1020728.6</v>
      </c>
      <c r="N111" s="108">
        <v>1814029</v>
      </c>
      <c r="O111" s="108">
        <v>1891335.9</v>
      </c>
      <c r="P111" s="108">
        <v>1985444.3</v>
      </c>
      <c r="Q111" s="108">
        <v>2263905</v>
      </c>
      <c r="R111" s="108">
        <v>2414108.2999999998</v>
      </c>
      <c r="S111" s="108">
        <v>2492832.1</v>
      </c>
      <c r="T111" s="108">
        <v>3289991.7</v>
      </c>
      <c r="U111" s="108">
        <v>4894648.4000000004</v>
      </c>
      <c r="V111" s="108">
        <v>940571.7</v>
      </c>
      <c r="W111" s="108">
        <v>1503712</v>
      </c>
      <c r="X111" s="108">
        <v>1067463.8</v>
      </c>
      <c r="Y111" s="108">
        <v>1382900.9</v>
      </c>
      <c r="Z111" s="108">
        <v>68337.399999999994</v>
      </c>
      <c r="AA111" s="108">
        <v>119388</v>
      </c>
      <c r="AB111" s="108">
        <v>940571.7</v>
      </c>
      <c r="AC111" s="108">
        <v>1490064.7</v>
      </c>
      <c r="AD111" s="108">
        <v>2234966.7999999998</v>
      </c>
      <c r="AE111" s="108">
        <v>2444283.7000000002</v>
      </c>
      <c r="AF111" s="108">
        <v>2543683.5</v>
      </c>
      <c r="AG111" s="108">
        <v>3398949.1</v>
      </c>
      <c r="AH111" s="108">
        <v>3511747.5</v>
      </c>
      <c r="AI111" s="108">
        <v>3981478.2</v>
      </c>
      <c r="AJ111" s="108">
        <v>4770081.9000000004</v>
      </c>
      <c r="AK111" s="108">
        <v>4894648.4000000004</v>
      </c>
      <c r="AL111" s="108">
        <v>8141767.5999999996</v>
      </c>
      <c r="AM111" s="108">
        <v>938331.4</v>
      </c>
      <c r="AN111" s="108">
        <v>4483674.4000000004</v>
      </c>
      <c r="AO111" s="108">
        <v>1558239.4</v>
      </c>
      <c r="AP111" s="108">
        <v>1161522.3999999999</v>
      </c>
      <c r="AQ111" s="108">
        <v>61065.7</v>
      </c>
      <c r="AR111" s="108">
        <v>851867.9</v>
      </c>
      <c r="AS111" s="108">
        <v>938331.4</v>
      </c>
      <c r="AT111" s="108">
        <v>2144496.1</v>
      </c>
      <c r="AU111" s="108">
        <v>4518820.2</v>
      </c>
      <c r="AV111" s="108">
        <v>5422005.7999999998</v>
      </c>
      <c r="AW111" s="108">
        <v>5824205.5999999996</v>
      </c>
      <c r="AX111" s="108">
        <v>6735399.0999999996</v>
      </c>
      <c r="AY111" s="108">
        <v>6980245.2000000002</v>
      </c>
      <c r="AZ111" s="108">
        <v>7155459.2000000002</v>
      </c>
      <c r="BA111" s="108">
        <v>7975855.0999999996</v>
      </c>
      <c r="BB111" s="108">
        <v>8141767.5999999996</v>
      </c>
      <c r="BC111" s="108">
        <v>9032709.9000000004</v>
      </c>
      <c r="BD111" s="108">
        <v>972667.5</v>
      </c>
      <c r="BE111" s="108">
        <v>4174655</v>
      </c>
      <c r="BF111" s="108">
        <v>2542327.2999999998</v>
      </c>
      <c r="BG111" s="108">
        <v>1343060.1</v>
      </c>
      <c r="BH111" s="108">
        <v>66282.899999999994</v>
      </c>
      <c r="BI111" s="108">
        <v>867309</v>
      </c>
      <c r="BJ111" s="108">
        <v>972667.5</v>
      </c>
      <c r="BK111" s="108">
        <v>2826336.1</v>
      </c>
      <c r="BL111" s="108">
        <v>3877960.8</v>
      </c>
      <c r="BM111" s="108">
        <v>5147322.5</v>
      </c>
      <c r="BN111" s="108">
        <v>5597029.2000000002</v>
      </c>
      <c r="BO111" s="108">
        <v>7365201.7999999998</v>
      </c>
      <c r="BP111" s="108">
        <v>7689649.7999999998</v>
      </c>
      <c r="BQ111" s="108">
        <v>7851256.7999999998</v>
      </c>
      <c r="BR111" s="108">
        <v>8844589</v>
      </c>
      <c r="BS111" s="108">
        <v>9032709.9000000004</v>
      </c>
      <c r="BT111" s="108">
        <v>8266649.5</v>
      </c>
      <c r="BU111" s="108">
        <v>1028377.1</v>
      </c>
      <c r="BV111" s="128">
        <v>3887695.8</v>
      </c>
      <c r="BW111" s="128">
        <v>1494648.4</v>
      </c>
      <c r="BX111" s="128">
        <v>1855928.2</v>
      </c>
      <c r="BY111" s="108">
        <v>77984.899999999994</v>
      </c>
      <c r="BZ111" s="108">
        <v>904147.4</v>
      </c>
      <c r="CA111" s="108">
        <v>1028377.1</v>
      </c>
      <c r="CB111" s="108">
        <v>3155571.8</v>
      </c>
      <c r="CC111" s="108">
        <v>4602542.4000000004</v>
      </c>
      <c r="CD111" s="108">
        <v>4916072.9000000004</v>
      </c>
      <c r="CE111" s="108">
        <v>5276438</v>
      </c>
      <c r="CF111" s="108">
        <v>6275378.7000000002</v>
      </c>
      <c r="CG111" s="108">
        <v>6410721.2999999998</v>
      </c>
      <c r="CH111" s="108">
        <v>6540100</v>
      </c>
      <c r="CI111" s="108">
        <v>7385443.4000000004</v>
      </c>
      <c r="CJ111" s="108">
        <v>8266649.5</v>
      </c>
      <c r="CK111" s="108">
        <v>7007213.2000000002</v>
      </c>
      <c r="CL111" s="108">
        <v>1535103.3</v>
      </c>
      <c r="CM111" s="128">
        <v>3076918.8</v>
      </c>
      <c r="CN111" s="128">
        <v>1569764.2</v>
      </c>
      <c r="CO111" s="128">
        <v>825426.9</v>
      </c>
      <c r="CP111" s="108">
        <v>435609.7</v>
      </c>
      <c r="CQ111" s="108">
        <v>543645.4</v>
      </c>
      <c r="CR111" s="108">
        <v>1535103.3</v>
      </c>
      <c r="CS111" s="108">
        <v>3100134.5</v>
      </c>
      <c r="CT111" s="108">
        <v>4107063</v>
      </c>
      <c r="CU111" s="108">
        <v>4612022.0999999996</v>
      </c>
      <c r="CV111" s="108">
        <v>4962237.8</v>
      </c>
      <c r="CW111" s="108">
        <v>5880748.0999999996</v>
      </c>
      <c r="CX111" s="108">
        <v>6181786.2999999998</v>
      </c>
      <c r="CY111" s="108">
        <v>6527383.7999999998</v>
      </c>
      <c r="CZ111" s="108">
        <v>6795598.0999999996</v>
      </c>
      <c r="DA111" s="108">
        <v>7007213.2000000002</v>
      </c>
      <c r="DB111" s="108">
        <v>15052470.4</v>
      </c>
      <c r="DC111" s="108">
        <v>519822.6</v>
      </c>
      <c r="DD111" s="108">
        <v>6033065.4000000004</v>
      </c>
      <c r="DE111" s="108">
        <v>1130102.6000000001</v>
      </c>
      <c r="DF111" s="108">
        <v>7369479.7999999998</v>
      </c>
      <c r="DG111" s="108">
        <v>206722.3</v>
      </c>
      <c r="DH111" s="108">
        <v>361963</v>
      </c>
      <c r="DI111" s="108">
        <v>519822.6</v>
      </c>
      <c r="DJ111" s="108">
        <v>4515805.7</v>
      </c>
      <c r="DK111" s="108">
        <v>6236885.2999999998</v>
      </c>
      <c r="DL111" s="108">
        <v>6552888</v>
      </c>
      <c r="DM111" s="108">
        <v>6855139.5999999996</v>
      </c>
      <c r="DN111" s="108">
        <v>7180213.7000000002</v>
      </c>
      <c r="DO111" s="108">
        <v>7682990.5999999996</v>
      </c>
      <c r="DP111" s="108">
        <v>8983221.9000000004</v>
      </c>
      <c r="DQ111" s="108">
        <v>9629892.5999999996</v>
      </c>
      <c r="DR111" s="108">
        <v>15052470.4</v>
      </c>
      <c r="DS111" s="108">
        <v>10451808.699999999</v>
      </c>
      <c r="DT111" s="108">
        <v>5364094.7</v>
      </c>
      <c r="DU111" s="108">
        <v>1859043.6</v>
      </c>
      <c r="DV111" s="108">
        <v>934751.3</v>
      </c>
      <c r="DW111" s="108">
        <v>2293919.1</v>
      </c>
      <c r="DX111" s="108">
        <v>340204.5</v>
      </c>
      <c r="DY111" s="108">
        <v>520510</v>
      </c>
      <c r="DZ111" s="108">
        <v>5364094.7</v>
      </c>
      <c r="EA111" s="108">
        <v>5591965.7000000002</v>
      </c>
      <c r="EB111" s="108">
        <v>7002303.2000000002</v>
      </c>
      <c r="EC111" s="108">
        <v>7223138.2999999998</v>
      </c>
      <c r="ED111" s="108">
        <v>7617188.5999999996</v>
      </c>
      <c r="EE111" s="108">
        <v>7881063.0999999996</v>
      </c>
      <c r="EF111" s="108">
        <v>8157889.5999999996</v>
      </c>
      <c r="EG111" s="108">
        <v>8279055.5</v>
      </c>
      <c r="EH111" s="108">
        <v>8455975.1999999993</v>
      </c>
      <c r="EI111" s="108">
        <v>10451808.699999999</v>
      </c>
      <c r="EJ111" s="108">
        <v>8486879.4000000004</v>
      </c>
      <c r="EK111" s="108">
        <v>3434303.5</v>
      </c>
      <c r="EL111" s="108">
        <v>1364452.9</v>
      </c>
      <c r="EM111" s="108">
        <v>1314484</v>
      </c>
      <c r="EN111" s="108">
        <v>2373639</v>
      </c>
      <c r="EO111" s="108">
        <v>108179.5</v>
      </c>
      <c r="EP111" s="108">
        <v>247174.9</v>
      </c>
      <c r="EQ111" s="108">
        <v>3434303.5</v>
      </c>
      <c r="ER111" s="108">
        <v>3707018.6</v>
      </c>
      <c r="ES111" s="108">
        <v>4410817.9000000004</v>
      </c>
      <c r="ET111" s="108">
        <v>4798756.4000000004</v>
      </c>
      <c r="EU111" s="108">
        <v>5088294.0999999996</v>
      </c>
      <c r="EV111" s="108">
        <v>5557672.4000000004</v>
      </c>
      <c r="EW111" s="108">
        <v>6113240.4000000004</v>
      </c>
      <c r="EX111" s="108">
        <v>6649556.7999999998</v>
      </c>
      <c r="EY111" s="108">
        <v>7413741.5</v>
      </c>
      <c r="EZ111" s="108">
        <v>8486879.4000000004</v>
      </c>
      <c r="FA111" s="108">
        <v>8682264</v>
      </c>
      <c r="FB111" s="108">
        <v>700946.9</v>
      </c>
      <c r="FC111" s="108">
        <v>3758707.6</v>
      </c>
      <c r="FD111" s="108">
        <v>1830996.5</v>
      </c>
      <c r="FE111" s="108">
        <v>2391613</v>
      </c>
      <c r="FF111" s="108">
        <v>210908.3</v>
      </c>
      <c r="FG111" s="108">
        <v>408706</v>
      </c>
      <c r="FH111" s="108">
        <v>700946.9</v>
      </c>
      <c r="FI111" s="108">
        <v>3157534.9</v>
      </c>
      <c r="FJ111" s="108">
        <v>3706055.2</v>
      </c>
      <c r="FK111" s="108">
        <v>4459654.5</v>
      </c>
      <c r="FL111" s="108">
        <v>5065175.2</v>
      </c>
      <c r="FM111" s="108">
        <v>5701994.7000000002</v>
      </c>
      <c r="FN111" s="108">
        <v>6290651</v>
      </c>
      <c r="FO111" s="108">
        <v>6933563.7000000002</v>
      </c>
      <c r="FP111" s="108">
        <v>7185354.4000000004</v>
      </c>
      <c r="FQ111" s="108">
        <v>8682264</v>
      </c>
      <c r="FR111" s="108">
        <v>7840849.2999999998</v>
      </c>
      <c r="FS111" s="108">
        <v>1024126.4</v>
      </c>
      <c r="FT111" s="108">
        <v>3852181.3</v>
      </c>
      <c r="FU111" s="108">
        <v>1786484.9</v>
      </c>
      <c r="FV111" s="108">
        <v>1178056.7</v>
      </c>
      <c r="FW111" s="108">
        <v>177901.5</v>
      </c>
      <c r="FX111" s="108">
        <v>336770.2</v>
      </c>
      <c r="FY111" s="108">
        <v>1024126.4</v>
      </c>
      <c r="FZ111" s="108">
        <v>3277289.7</v>
      </c>
      <c r="GA111" s="108">
        <v>3985757.3</v>
      </c>
      <c r="GB111" s="108">
        <v>4876307.7</v>
      </c>
      <c r="GC111" s="108">
        <v>5736258.7000000002</v>
      </c>
      <c r="GD111" s="108">
        <v>6091591.2000000002</v>
      </c>
      <c r="GE111" s="108">
        <v>6662792.5999999996</v>
      </c>
      <c r="GF111" s="108">
        <v>6982041.7000000002</v>
      </c>
      <c r="GG111" s="108">
        <v>7283370.4000000004</v>
      </c>
      <c r="GH111" s="108">
        <v>7840849.2999999998</v>
      </c>
      <c r="GJ111" s="85">
        <v>933587.2</v>
      </c>
      <c r="GK111" s="85">
        <v>612892.9</v>
      </c>
      <c r="GL111" s="85">
        <v>4716431.7</v>
      </c>
      <c r="GN111" s="85">
        <v>168110.6</v>
      </c>
      <c r="GO111" s="85">
        <v>415924.5</v>
      </c>
      <c r="GP111" s="85">
        <v>933587.2</v>
      </c>
      <c r="GQ111" s="85">
        <v>1114594.8999999999</v>
      </c>
      <c r="GR111" s="85">
        <v>1262330</v>
      </c>
      <c r="GS111" s="85">
        <v>1546480.1</v>
      </c>
      <c r="GT111" s="85">
        <v>5155102.8</v>
      </c>
      <c r="GU111" s="85">
        <v>5826552.5</v>
      </c>
      <c r="GV111" s="85">
        <v>6262911.7999999998</v>
      </c>
      <c r="GW111" s="85">
        <v>6686103.7000000002</v>
      </c>
      <c r="GX111" s="85">
        <v>7220350.4000000004</v>
      </c>
    </row>
    <row r="112" spans="1:206" s="85" customFormat="1" ht="12" x14ac:dyDescent="0.2">
      <c r="A112" s="99">
        <v>1411</v>
      </c>
      <c r="B112" s="28" t="s">
        <v>589</v>
      </c>
      <c r="C112" s="76"/>
      <c r="D112" s="108">
        <v>464625.4</v>
      </c>
      <c r="E112" s="108">
        <v>65305.5</v>
      </c>
      <c r="F112" s="108">
        <v>181873</v>
      </c>
      <c r="G112" s="108">
        <v>62394.400000000001</v>
      </c>
      <c r="H112" s="108">
        <v>155052.5</v>
      </c>
      <c r="I112" s="108">
        <v>15418.4</v>
      </c>
      <c r="J112" s="108">
        <v>31650</v>
      </c>
      <c r="K112" s="108">
        <v>65305.5</v>
      </c>
      <c r="L112" s="108">
        <v>138975.9</v>
      </c>
      <c r="M112" s="108">
        <v>176460.2</v>
      </c>
      <c r="N112" s="108">
        <v>247178.5</v>
      </c>
      <c r="O112" s="108">
        <v>272121.8</v>
      </c>
      <c r="P112" s="108">
        <v>286455.90000000002</v>
      </c>
      <c r="Q112" s="108">
        <v>309572.90000000002</v>
      </c>
      <c r="R112" s="108">
        <v>384448.3</v>
      </c>
      <c r="S112" s="108">
        <v>406899.20000000001</v>
      </c>
      <c r="T112" s="108">
        <v>464625.4</v>
      </c>
      <c r="U112" s="108">
        <v>539230.5</v>
      </c>
      <c r="V112" s="108">
        <v>136119.20000000001</v>
      </c>
      <c r="W112" s="108">
        <v>154933.29999999999</v>
      </c>
      <c r="X112" s="108">
        <v>112245.1</v>
      </c>
      <c r="Y112" s="108">
        <v>135932.9</v>
      </c>
      <c r="Z112" s="108">
        <v>21602.5</v>
      </c>
      <c r="AA112" s="108">
        <v>39837</v>
      </c>
      <c r="AB112" s="108">
        <v>136119.20000000001</v>
      </c>
      <c r="AC112" s="108">
        <v>210134.1</v>
      </c>
      <c r="AD112" s="108">
        <v>234937.2</v>
      </c>
      <c r="AE112" s="108">
        <v>291052.5</v>
      </c>
      <c r="AF112" s="108">
        <v>338562.9</v>
      </c>
      <c r="AG112" s="108">
        <v>367598.3</v>
      </c>
      <c r="AH112" s="108">
        <v>403297.6</v>
      </c>
      <c r="AI112" s="108">
        <v>447806</v>
      </c>
      <c r="AJ112" s="108">
        <v>479639.6</v>
      </c>
      <c r="AK112" s="108">
        <v>539230.5</v>
      </c>
      <c r="AL112" s="108">
        <v>605400.6</v>
      </c>
      <c r="AM112" s="108">
        <v>133618.4</v>
      </c>
      <c r="AN112" s="108">
        <v>202399.2</v>
      </c>
      <c r="AO112" s="108">
        <v>105939.9</v>
      </c>
      <c r="AP112" s="108">
        <v>163443.1</v>
      </c>
      <c r="AQ112" s="108">
        <v>28502.7</v>
      </c>
      <c r="AR112" s="108">
        <v>79976.2</v>
      </c>
      <c r="AS112" s="108">
        <v>133618.4</v>
      </c>
      <c r="AT112" s="108">
        <v>190239.5</v>
      </c>
      <c r="AU112" s="108">
        <v>227155.1</v>
      </c>
      <c r="AV112" s="108">
        <v>336017.6</v>
      </c>
      <c r="AW112" s="108">
        <v>363223.8</v>
      </c>
      <c r="AX112" s="108">
        <v>400521.3</v>
      </c>
      <c r="AY112" s="108">
        <v>441957.5</v>
      </c>
      <c r="AZ112" s="108">
        <v>510178.5</v>
      </c>
      <c r="BA112" s="108">
        <v>575177.69999999995</v>
      </c>
      <c r="BB112" s="108">
        <v>605400.6</v>
      </c>
      <c r="BC112" s="108">
        <v>796154.6</v>
      </c>
      <c r="BD112" s="108">
        <v>133217.70000000001</v>
      </c>
      <c r="BE112" s="108">
        <v>227110</v>
      </c>
      <c r="BF112" s="108">
        <v>216025.2</v>
      </c>
      <c r="BG112" s="108">
        <v>219801.7</v>
      </c>
      <c r="BH112" s="108">
        <v>38679.300000000003</v>
      </c>
      <c r="BI112" s="108">
        <v>96029.1</v>
      </c>
      <c r="BJ112" s="108">
        <v>133217.70000000001</v>
      </c>
      <c r="BK112" s="108">
        <v>212280.5</v>
      </c>
      <c r="BL112" s="108">
        <v>274419.5</v>
      </c>
      <c r="BM112" s="108">
        <v>360327.7</v>
      </c>
      <c r="BN112" s="108">
        <v>410316.79999999999</v>
      </c>
      <c r="BO112" s="108">
        <v>510620.9</v>
      </c>
      <c r="BP112" s="108">
        <v>576352.9</v>
      </c>
      <c r="BQ112" s="108">
        <v>660462.19999999995</v>
      </c>
      <c r="BR112" s="108">
        <v>714716.8</v>
      </c>
      <c r="BS112" s="108">
        <v>796154.6</v>
      </c>
      <c r="BT112" s="108">
        <v>833659.7</v>
      </c>
      <c r="BU112" s="108">
        <v>146195</v>
      </c>
      <c r="BV112" s="128">
        <v>205442.8</v>
      </c>
      <c r="BW112" s="128">
        <v>214867.4</v>
      </c>
      <c r="BX112" s="128">
        <v>267154.5</v>
      </c>
      <c r="BY112" s="108">
        <v>41185.1</v>
      </c>
      <c r="BZ112" s="108">
        <v>100501.2</v>
      </c>
      <c r="CA112" s="108">
        <v>146195</v>
      </c>
      <c r="CB112" s="108">
        <v>232107.1</v>
      </c>
      <c r="CC112" s="108">
        <v>310214.90000000002</v>
      </c>
      <c r="CD112" s="108">
        <v>351637.8</v>
      </c>
      <c r="CE112" s="108">
        <v>387012.3</v>
      </c>
      <c r="CF112" s="108">
        <v>518416.5</v>
      </c>
      <c r="CG112" s="108">
        <v>566505.19999999995</v>
      </c>
      <c r="CH112" s="108">
        <v>606026.80000000005</v>
      </c>
      <c r="CI112" s="108">
        <v>646689.6</v>
      </c>
      <c r="CJ112" s="108">
        <v>833659.7</v>
      </c>
      <c r="CK112" s="108">
        <v>993616.7</v>
      </c>
      <c r="CL112" s="108">
        <v>172575.4</v>
      </c>
      <c r="CM112" s="128">
        <v>211200.7</v>
      </c>
      <c r="CN112" s="128">
        <v>156257.9</v>
      </c>
      <c r="CO112" s="128">
        <v>453582.7</v>
      </c>
      <c r="CP112" s="108">
        <v>40368.199999999997</v>
      </c>
      <c r="CQ112" s="108">
        <v>103329.3</v>
      </c>
      <c r="CR112" s="108">
        <v>172575.4</v>
      </c>
      <c r="CS112" s="108">
        <v>250833</v>
      </c>
      <c r="CT112" s="108">
        <v>334988.09999999998</v>
      </c>
      <c r="CU112" s="108">
        <v>383776.1</v>
      </c>
      <c r="CV112" s="108">
        <v>428460.2</v>
      </c>
      <c r="CW112" s="108">
        <v>488307.8</v>
      </c>
      <c r="CX112" s="108">
        <v>540034</v>
      </c>
      <c r="CY112" s="108">
        <v>778080.3</v>
      </c>
      <c r="CZ112" s="108">
        <v>942370.2</v>
      </c>
      <c r="DA112" s="108">
        <v>993616.7</v>
      </c>
      <c r="DB112" s="108">
        <v>1381107.6</v>
      </c>
      <c r="DC112" s="108">
        <v>263174</v>
      </c>
      <c r="DD112" s="108">
        <v>356939.7</v>
      </c>
      <c r="DE112" s="108">
        <v>190117.2</v>
      </c>
      <c r="DF112" s="108">
        <v>570876.69999999995</v>
      </c>
      <c r="DG112" s="108">
        <v>136092.5</v>
      </c>
      <c r="DH112" s="108">
        <v>214795.5</v>
      </c>
      <c r="DI112" s="108">
        <v>263174</v>
      </c>
      <c r="DJ112" s="108">
        <v>360077.3</v>
      </c>
      <c r="DK112" s="108">
        <v>476410.6</v>
      </c>
      <c r="DL112" s="108">
        <v>620113.69999999995</v>
      </c>
      <c r="DM112" s="108">
        <v>682916.9</v>
      </c>
      <c r="DN112" s="108">
        <v>747583.3</v>
      </c>
      <c r="DO112" s="108">
        <v>810230.9</v>
      </c>
      <c r="DP112" s="108">
        <v>1042691.2</v>
      </c>
      <c r="DQ112" s="108">
        <v>1215825.3</v>
      </c>
      <c r="DR112" s="108">
        <v>1381107.6</v>
      </c>
      <c r="DS112" s="108">
        <v>947025.3</v>
      </c>
      <c r="DT112" s="108">
        <v>336133.1</v>
      </c>
      <c r="DU112" s="108">
        <v>333181.5</v>
      </c>
      <c r="DV112" s="108">
        <v>185648.7</v>
      </c>
      <c r="DW112" s="108">
        <v>92062</v>
      </c>
      <c r="DX112" s="108">
        <v>117343.8</v>
      </c>
      <c r="DY112" s="108">
        <v>232884.5</v>
      </c>
      <c r="DZ112" s="108">
        <v>336133.1</v>
      </c>
      <c r="EA112" s="108">
        <v>445333.3</v>
      </c>
      <c r="EB112" s="108">
        <v>583237.80000000005</v>
      </c>
      <c r="EC112" s="108">
        <v>669314.6</v>
      </c>
      <c r="ED112" s="108">
        <v>715168.3</v>
      </c>
      <c r="EE112" s="108">
        <v>800122.8</v>
      </c>
      <c r="EF112" s="108">
        <v>854963.3</v>
      </c>
      <c r="EG112" s="108">
        <v>865067.5</v>
      </c>
      <c r="EH112" s="108">
        <v>908714.9</v>
      </c>
      <c r="EI112" s="108">
        <v>947025.3</v>
      </c>
      <c r="EJ112" s="108">
        <v>881719.7</v>
      </c>
      <c r="EK112" s="108">
        <v>148536</v>
      </c>
      <c r="EL112" s="108">
        <v>148425.4</v>
      </c>
      <c r="EM112" s="108">
        <v>220711.9</v>
      </c>
      <c r="EN112" s="108">
        <v>364046.4</v>
      </c>
      <c r="EO112" s="108">
        <v>23956.9</v>
      </c>
      <c r="EP112" s="108">
        <v>53364.9</v>
      </c>
      <c r="EQ112" s="108">
        <v>148536</v>
      </c>
      <c r="ER112" s="108">
        <v>238232</v>
      </c>
      <c r="ES112" s="128">
        <v>251057.5</v>
      </c>
      <c r="ET112" s="108">
        <v>296961.40000000002</v>
      </c>
      <c r="EU112" s="108">
        <v>306783.3</v>
      </c>
      <c r="EV112" s="108">
        <v>388685.8</v>
      </c>
      <c r="EW112" s="108">
        <v>517673.3</v>
      </c>
      <c r="EX112" s="108">
        <v>630578.6</v>
      </c>
      <c r="EY112" s="108">
        <v>643592.6</v>
      </c>
      <c r="EZ112" s="108">
        <v>881719.7</v>
      </c>
      <c r="FA112" s="108">
        <v>1167637.7</v>
      </c>
      <c r="FB112" s="108">
        <v>253314.2</v>
      </c>
      <c r="FC112" s="108">
        <v>234850.1</v>
      </c>
      <c r="FD112" s="108">
        <v>263854</v>
      </c>
      <c r="FE112" s="108">
        <v>415619.4</v>
      </c>
      <c r="FF112" s="108">
        <v>70810.2</v>
      </c>
      <c r="FG112" s="108">
        <v>151312</v>
      </c>
      <c r="FH112" s="108">
        <v>253314.2</v>
      </c>
      <c r="FI112" s="108">
        <v>323463.40000000002</v>
      </c>
      <c r="FJ112" s="108">
        <v>399663.3</v>
      </c>
      <c r="FK112" s="108">
        <v>488164.3</v>
      </c>
      <c r="FL112" s="108">
        <v>564043.80000000005</v>
      </c>
      <c r="FM112" s="108">
        <v>640006.69999999995</v>
      </c>
      <c r="FN112" s="108">
        <v>752018.3</v>
      </c>
      <c r="FO112" s="108">
        <v>852854</v>
      </c>
      <c r="FP112" s="108">
        <v>937061.6</v>
      </c>
      <c r="FQ112" s="108">
        <v>1167637.7</v>
      </c>
      <c r="FR112" s="108">
        <v>1533138.3</v>
      </c>
      <c r="FS112" s="108">
        <v>472569.8</v>
      </c>
      <c r="FT112" s="108">
        <v>393452</v>
      </c>
      <c r="FU112" s="108">
        <v>492756.7</v>
      </c>
      <c r="FV112" s="108">
        <v>174359.8</v>
      </c>
      <c r="FW112" s="108">
        <v>85190</v>
      </c>
      <c r="FX112" s="108">
        <v>154279.79999999999</v>
      </c>
      <c r="FY112" s="128">
        <v>472569.8</v>
      </c>
      <c r="FZ112" s="108">
        <v>521923</v>
      </c>
      <c r="GA112" s="108">
        <v>669320.1</v>
      </c>
      <c r="GB112" s="108">
        <v>866021.8</v>
      </c>
      <c r="GC112" s="108">
        <v>945112.3</v>
      </c>
      <c r="GD112" s="108">
        <v>1044828.2</v>
      </c>
      <c r="GE112" s="108">
        <v>1358778.5</v>
      </c>
      <c r="GF112" s="108">
        <v>1404181.8</v>
      </c>
      <c r="GG112" s="108">
        <v>1447152.5</v>
      </c>
      <c r="GH112" s="108">
        <v>1533138.3</v>
      </c>
      <c r="GJ112" s="85">
        <v>307496.8</v>
      </c>
      <c r="GK112" s="85">
        <v>201081.3</v>
      </c>
      <c r="GL112" s="85">
        <v>308547.59999999998</v>
      </c>
      <c r="GN112" s="85">
        <v>90893.3</v>
      </c>
      <c r="GO112" s="85">
        <v>169525.7</v>
      </c>
      <c r="GP112" s="85">
        <v>307496.8</v>
      </c>
      <c r="GQ112" s="85">
        <v>400869.2</v>
      </c>
      <c r="GR112" s="85">
        <v>431211.7</v>
      </c>
      <c r="GS112" s="85">
        <v>508578.1</v>
      </c>
      <c r="GT112" s="85">
        <v>580412.1</v>
      </c>
      <c r="GU112" s="85">
        <v>714451.1</v>
      </c>
      <c r="GV112" s="85">
        <v>817125.7</v>
      </c>
      <c r="GW112" s="85">
        <v>902251.1</v>
      </c>
      <c r="GX112" s="85">
        <v>937425.1</v>
      </c>
    </row>
    <row r="113" spans="1:206" s="94" customFormat="1" ht="12" x14ac:dyDescent="0.2">
      <c r="A113" s="99">
        <v>14111</v>
      </c>
      <c r="B113" s="92" t="s">
        <v>590</v>
      </c>
      <c r="C113" s="93"/>
      <c r="D113" s="128">
        <v>54294.9</v>
      </c>
      <c r="E113" s="128">
        <v>11086.6</v>
      </c>
      <c r="F113" s="128">
        <v>13219.6</v>
      </c>
      <c r="G113" s="128">
        <v>14192.9</v>
      </c>
      <c r="H113" s="128">
        <v>15795.8</v>
      </c>
      <c r="I113" s="128">
        <v>3954.2</v>
      </c>
      <c r="J113" s="128">
        <v>7723.1</v>
      </c>
      <c r="K113" s="128">
        <v>11086.6</v>
      </c>
      <c r="L113" s="128">
        <v>14384.9</v>
      </c>
      <c r="M113" s="128">
        <v>18517.7</v>
      </c>
      <c r="N113" s="128">
        <v>24306.2</v>
      </c>
      <c r="O113" s="128">
        <v>29321.1</v>
      </c>
      <c r="P113" s="128">
        <v>34552.6</v>
      </c>
      <c r="Q113" s="128">
        <v>38499.1</v>
      </c>
      <c r="R113" s="128">
        <v>43875.5</v>
      </c>
      <c r="S113" s="128">
        <v>49643.3</v>
      </c>
      <c r="T113" s="128">
        <v>54294.9</v>
      </c>
      <c r="U113" s="128">
        <v>38516.800000000003</v>
      </c>
      <c r="V113" s="128">
        <v>10768.5</v>
      </c>
      <c r="W113" s="128">
        <v>6089</v>
      </c>
      <c r="X113" s="128">
        <v>8986.1</v>
      </c>
      <c r="Y113" s="128">
        <v>12673.2</v>
      </c>
      <c r="Z113" s="128">
        <v>4323.3999999999996</v>
      </c>
      <c r="AA113" s="128">
        <v>8160.9</v>
      </c>
      <c r="AB113" s="128">
        <v>10768.5</v>
      </c>
      <c r="AC113" s="128">
        <v>13064.3</v>
      </c>
      <c r="AD113" s="128">
        <v>15094</v>
      </c>
      <c r="AE113" s="128">
        <v>16857.5</v>
      </c>
      <c r="AF113" s="128">
        <v>19275.5</v>
      </c>
      <c r="AG113" s="128">
        <v>22284.6</v>
      </c>
      <c r="AH113" s="128">
        <v>25843.599999999999</v>
      </c>
      <c r="AI113" s="128">
        <v>29400.400000000001</v>
      </c>
      <c r="AJ113" s="128">
        <v>33778.6</v>
      </c>
      <c r="AK113" s="128">
        <v>38516.800000000003</v>
      </c>
      <c r="AL113" s="128">
        <v>71985.600000000006</v>
      </c>
      <c r="AM113" s="128">
        <v>13886</v>
      </c>
      <c r="AN113" s="128">
        <v>19243</v>
      </c>
      <c r="AO113" s="128">
        <v>20054.400000000001</v>
      </c>
      <c r="AP113" s="128">
        <v>18802.2</v>
      </c>
      <c r="AQ113" s="128">
        <v>3768.9</v>
      </c>
      <c r="AR113" s="128">
        <v>7013.8</v>
      </c>
      <c r="AS113" s="128">
        <v>13886</v>
      </c>
      <c r="AT113" s="128">
        <v>20007.400000000001</v>
      </c>
      <c r="AU113" s="128">
        <v>25884.3</v>
      </c>
      <c r="AV113" s="128">
        <v>33129</v>
      </c>
      <c r="AW113" s="128">
        <v>39620.5</v>
      </c>
      <c r="AX113" s="128">
        <v>46987.6</v>
      </c>
      <c r="AY113" s="128">
        <v>53183.4</v>
      </c>
      <c r="AZ113" s="128">
        <v>60252.5</v>
      </c>
      <c r="BA113" s="128">
        <v>65519.3</v>
      </c>
      <c r="BB113" s="128">
        <v>71985.600000000006</v>
      </c>
      <c r="BC113" s="128">
        <v>116105.9</v>
      </c>
      <c r="BD113" s="128">
        <v>34452</v>
      </c>
      <c r="BE113" s="128">
        <v>20264.900000000001</v>
      </c>
      <c r="BF113" s="128">
        <v>34358.699999999997</v>
      </c>
      <c r="BG113" s="128">
        <v>27030.3</v>
      </c>
      <c r="BH113" s="128">
        <v>11312.8</v>
      </c>
      <c r="BI113" s="128">
        <v>24168.3</v>
      </c>
      <c r="BJ113" s="128">
        <v>34452</v>
      </c>
      <c r="BK113" s="128">
        <v>42112.6</v>
      </c>
      <c r="BL113" s="128">
        <v>47291.199999999997</v>
      </c>
      <c r="BM113" s="128">
        <v>54716.9</v>
      </c>
      <c r="BN113" s="128">
        <v>68634</v>
      </c>
      <c r="BO113" s="128">
        <v>79388.899999999994</v>
      </c>
      <c r="BP113" s="128">
        <v>89075.6</v>
      </c>
      <c r="BQ113" s="128">
        <v>99224.9</v>
      </c>
      <c r="BR113" s="128">
        <v>108050</v>
      </c>
      <c r="BS113" s="128">
        <v>116105.9</v>
      </c>
      <c r="BT113" s="128">
        <v>50355.3</v>
      </c>
      <c r="BU113" s="128">
        <v>24235.1</v>
      </c>
      <c r="BV113" s="128">
        <v>21196.6</v>
      </c>
      <c r="BW113" s="128">
        <v>4648.5</v>
      </c>
      <c r="BX113" s="128">
        <v>275.10000000000002</v>
      </c>
      <c r="BY113" s="128">
        <v>9368.2999999999993</v>
      </c>
      <c r="BZ113" s="128">
        <v>17175.8</v>
      </c>
      <c r="CA113" s="128">
        <v>24235.1</v>
      </c>
      <c r="CB113" s="128">
        <v>33354.9</v>
      </c>
      <c r="CC113" s="128">
        <v>40404</v>
      </c>
      <c r="CD113" s="128">
        <v>45431.7</v>
      </c>
      <c r="CE113" s="128">
        <v>50080.2</v>
      </c>
      <c r="CF113" s="128">
        <v>50080.2</v>
      </c>
      <c r="CG113" s="128">
        <v>50080.2</v>
      </c>
      <c r="CH113" s="128">
        <v>50080.2</v>
      </c>
      <c r="CI113" s="128">
        <v>50080.2</v>
      </c>
      <c r="CJ113" s="128">
        <v>50355.3</v>
      </c>
      <c r="CK113" s="128">
        <v>0</v>
      </c>
      <c r="CL113" s="128">
        <v>0</v>
      </c>
      <c r="CM113" s="128">
        <v>0</v>
      </c>
      <c r="CN113" s="128">
        <v>0</v>
      </c>
      <c r="CO113" s="128">
        <v>0</v>
      </c>
      <c r="CP113" s="128">
        <v>0</v>
      </c>
      <c r="CQ113" s="128">
        <v>0</v>
      </c>
      <c r="CR113" s="128">
        <v>0</v>
      </c>
      <c r="CS113" s="128">
        <v>0</v>
      </c>
      <c r="CT113" s="128">
        <v>0</v>
      </c>
      <c r="CU113" s="128">
        <v>0</v>
      </c>
      <c r="CV113" s="128">
        <v>0</v>
      </c>
      <c r="CW113" s="128">
        <v>0</v>
      </c>
      <c r="CX113" s="128">
        <v>0</v>
      </c>
      <c r="CY113" s="128">
        <v>0</v>
      </c>
      <c r="CZ113" s="128">
        <v>0</v>
      </c>
      <c r="DA113" s="128">
        <v>0</v>
      </c>
      <c r="DB113" s="128">
        <v>0</v>
      </c>
      <c r="DC113" s="128">
        <v>0</v>
      </c>
      <c r="DD113" s="128">
        <v>0</v>
      </c>
      <c r="DE113" s="128">
        <v>0</v>
      </c>
      <c r="DF113" s="128">
        <v>0</v>
      </c>
      <c r="DG113" s="128">
        <v>0</v>
      </c>
      <c r="DH113" s="128">
        <v>0</v>
      </c>
      <c r="DI113" s="128">
        <v>0</v>
      </c>
      <c r="DJ113" s="128">
        <v>0</v>
      </c>
      <c r="DK113" s="128">
        <v>0</v>
      </c>
      <c r="DL113" s="128">
        <v>0</v>
      </c>
      <c r="DM113" s="128">
        <v>0</v>
      </c>
      <c r="DN113" s="128">
        <v>0</v>
      </c>
      <c r="DO113" s="128">
        <v>0</v>
      </c>
      <c r="DP113" s="128">
        <v>0</v>
      </c>
      <c r="DQ113" s="128">
        <v>0</v>
      </c>
      <c r="DR113" s="128">
        <v>0</v>
      </c>
      <c r="DS113" s="128">
        <v>0</v>
      </c>
      <c r="DT113" s="128">
        <v>0</v>
      </c>
      <c r="DU113" s="128">
        <v>0</v>
      </c>
      <c r="DV113" s="128">
        <v>0</v>
      </c>
      <c r="DW113" s="128">
        <v>0</v>
      </c>
      <c r="DX113" s="128">
        <v>0</v>
      </c>
      <c r="DY113" s="128">
        <v>0</v>
      </c>
      <c r="DZ113" s="128">
        <v>0</v>
      </c>
      <c r="EA113" s="128">
        <v>0</v>
      </c>
      <c r="EB113" s="128">
        <v>0</v>
      </c>
      <c r="EC113" s="128">
        <v>0</v>
      </c>
      <c r="ED113" s="128">
        <v>0</v>
      </c>
      <c r="EE113" s="128">
        <v>0</v>
      </c>
      <c r="EF113" s="128">
        <v>0</v>
      </c>
      <c r="EG113" s="128">
        <v>0</v>
      </c>
      <c r="EH113" s="128">
        <v>0</v>
      </c>
      <c r="EI113" s="128">
        <v>0</v>
      </c>
      <c r="EJ113" s="128">
        <v>0</v>
      </c>
      <c r="EK113" s="128">
        <v>0</v>
      </c>
      <c r="EL113" s="128">
        <v>0</v>
      </c>
      <c r="EM113" s="128">
        <v>0</v>
      </c>
      <c r="EN113" s="128">
        <v>0</v>
      </c>
      <c r="EO113" s="128">
        <v>0</v>
      </c>
      <c r="EP113" s="128">
        <v>0</v>
      </c>
      <c r="EQ113" s="128">
        <v>0</v>
      </c>
      <c r="ER113" s="128">
        <v>0</v>
      </c>
      <c r="ES113" s="108">
        <v>0</v>
      </c>
      <c r="ET113" s="128">
        <v>0</v>
      </c>
      <c r="EU113" s="128">
        <v>0</v>
      </c>
      <c r="EV113" s="128">
        <v>0</v>
      </c>
      <c r="EW113" s="128">
        <v>0</v>
      </c>
      <c r="EX113" s="128">
        <v>0</v>
      </c>
      <c r="EY113" s="128">
        <v>0</v>
      </c>
      <c r="EZ113" s="128">
        <v>0</v>
      </c>
      <c r="FA113" s="128">
        <v>1812.6</v>
      </c>
      <c r="FB113" s="128">
        <v>0</v>
      </c>
      <c r="FC113" s="128">
        <v>1812.6</v>
      </c>
      <c r="FD113" s="128">
        <v>0</v>
      </c>
      <c r="FE113" s="128">
        <v>0</v>
      </c>
      <c r="FF113" s="128">
        <v>0</v>
      </c>
      <c r="FG113" s="128">
        <v>0</v>
      </c>
      <c r="FH113" s="128">
        <v>0</v>
      </c>
      <c r="FI113" s="128">
        <v>1812.6</v>
      </c>
      <c r="FJ113" s="128">
        <v>1812.6</v>
      </c>
      <c r="FK113" s="128">
        <v>1812.6</v>
      </c>
      <c r="FL113" s="128">
        <v>1812.6</v>
      </c>
      <c r="FM113" s="128">
        <v>1812.6</v>
      </c>
      <c r="FN113" s="128">
        <v>1812.6</v>
      </c>
      <c r="FO113" s="128">
        <v>1812.6</v>
      </c>
      <c r="FP113" s="128">
        <v>1812.6</v>
      </c>
      <c r="FQ113" s="128">
        <v>1812.6</v>
      </c>
      <c r="FR113" s="128">
        <v>0</v>
      </c>
      <c r="FS113" s="128">
        <v>0</v>
      </c>
      <c r="FT113" s="128">
        <v>0</v>
      </c>
      <c r="FU113" s="128">
        <v>0</v>
      </c>
      <c r="FV113" s="128">
        <v>0</v>
      </c>
      <c r="FW113" s="128">
        <v>0</v>
      </c>
      <c r="FX113" s="128">
        <v>0</v>
      </c>
      <c r="FY113" s="108">
        <v>0</v>
      </c>
      <c r="FZ113" s="128">
        <v>0</v>
      </c>
      <c r="GA113" s="128">
        <v>0</v>
      </c>
      <c r="GB113" s="128">
        <v>0</v>
      </c>
      <c r="GC113" s="128">
        <v>0</v>
      </c>
      <c r="GD113" s="128">
        <v>0</v>
      </c>
      <c r="GE113" s="128">
        <v>0</v>
      </c>
      <c r="GF113" s="128">
        <v>0</v>
      </c>
      <c r="GG113" s="128">
        <v>0</v>
      </c>
      <c r="GH113" s="128">
        <v>0</v>
      </c>
      <c r="GJ113" s="94">
        <v>0</v>
      </c>
      <c r="GK113" s="94">
        <v>0</v>
      </c>
      <c r="GL113" s="94">
        <v>0</v>
      </c>
      <c r="GN113" s="94">
        <v>0</v>
      </c>
      <c r="GO113" s="94">
        <v>0</v>
      </c>
      <c r="GP113" s="94">
        <v>0</v>
      </c>
      <c r="GQ113" s="94">
        <v>0</v>
      </c>
      <c r="GR113" s="94">
        <v>0</v>
      </c>
      <c r="GS113" s="94">
        <v>0</v>
      </c>
      <c r="GT113" s="94">
        <v>0</v>
      </c>
      <c r="GU113" s="94">
        <v>0</v>
      </c>
      <c r="GV113" s="94">
        <v>0</v>
      </c>
      <c r="GW113" s="94">
        <v>0</v>
      </c>
      <c r="GX113" s="94">
        <v>0</v>
      </c>
    </row>
    <row r="114" spans="1:206" s="85" customFormat="1" ht="24" x14ac:dyDescent="0.2">
      <c r="A114" s="99">
        <v>14111100</v>
      </c>
      <c r="B114" s="28" t="s">
        <v>591</v>
      </c>
      <c r="C114" s="76"/>
      <c r="D114" s="108">
        <v>54294.9</v>
      </c>
      <c r="E114" s="108">
        <v>11086.6</v>
      </c>
      <c r="F114" s="108">
        <v>13219.6</v>
      </c>
      <c r="G114" s="108">
        <v>14192.9</v>
      </c>
      <c r="H114" s="108">
        <v>15795.8</v>
      </c>
      <c r="I114" s="108">
        <v>3954.2</v>
      </c>
      <c r="J114" s="108">
        <v>7723.1</v>
      </c>
      <c r="K114" s="108">
        <v>11086.6</v>
      </c>
      <c r="L114" s="108">
        <v>14384.9</v>
      </c>
      <c r="M114" s="108">
        <v>18517.7</v>
      </c>
      <c r="N114" s="108">
        <v>24306.2</v>
      </c>
      <c r="O114" s="108">
        <v>29321.1</v>
      </c>
      <c r="P114" s="108">
        <v>34552.6</v>
      </c>
      <c r="Q114" s="108">
        <v>38499.1</v>
      </c>
      <c r="R114" s="108">
        <v>43875.5</v>
      </c>
      <c r="S114" s="108">
        <v>49643.3</v>
      </c>
      <c r="T114" s="108">
        <v>54294.9</v>
      </c>
      <c r="U114" s="108">
        <v>38516.800000000003</v>
      </c>
      <c r="V114" s="108">
        <v>10768.5</v>
      </c>
      <c r="W114" s="108">
        <v>6089</v>
      </c>
      <c r="X114" s="108">
        <v>8986.1</v>
      </c>
      <c r="Y114" s="108"/>
      <c r="Z114" s="108">
        <v>4323.3999999999996</v>
      </c>
      <c r="AA114" s="108">
        <v>8160.9</v>
      </c>
      <c r="AB114" s="108">
        <v>10768.5</v>
      </c>
      <c r="AC114" s="108">
        <v>13064.3</v>
      </c>
      <c r="AD114" s="108">
        <v>15094</v>
      </c>
      <c r="AE114" s="108">
        <v>16857.5</v>
      </c>
      <c r="AF114" s="108">
        <v>19275.5</v>
      </c>
      <c r="AG114" s="108">
        <v>22284.6</v>
      </c>
      <c r="AH114" s="108">
        <v>25843.599999999999</v>
      </c>
      <c r="AI114" s="108">
        <v>29400.400000000001</v>
      </c>
      <c r="AJ114" s="108">
        <v>33778.6</v>
      </c>
      <c r="AK114" s="108">
        <v>38516.800000000003</v>
      </c>
      <c r="AL114" s="108">
        <v>71985.600000000006</v>
      </c>
      <c r="AM114" s="108">
        <v>13886</v>
      </c>
      <c r="AN114" s="108">
        <v>19243</v>
      </c>
      <c r="AO114" s="108">
        <v>20054.400000000001</v>
      </c>
      <c r="AP114" s="108"/>
      <c r="AQ114" s="108">
        <v>3768.9</v>
      </c>
      <c r="AR114" s="108">
        <v>7013.8</v>
      </c>
      <c r="AS114" s="108">
        <v>13886</v>
      </c>
      <c r="AT114" s="108">
        <v>20007.400000000001</v>
      </c>
      <c r="AU114" s="108">
        <v>25884.3</v>
      </c>
      <c r="AV114" s="108">
        <v>33129</v>
      </c>
      <c r="AW114" s="108">
        <v>39620.5</v>
      </c>
      <c r="AX114" s="108">
        <v>46987.6</v>
      </c>
      <c r="AY114" s="108">
        <v>53183.4</v>
      </c>
      <c r="AZ114" s="108">
        <v>60252.5</v>
      </c>
      <c r="BA114" s="108">
        <v>65519.3</v>
      </c>
      <c r="BB114" s="108">
        <v>71985.600000000006</v>
      </c>
      <c r="BC114" s="108">
        <v>116105.9</v>
      </c>
      <c r="BD114" s="108">
        <v>34452</v>
      </c>
      <c r="BE114" s="108">
        <v>20264.900000000001</v>
      </c>
      <c r="BF114" s="108">
        <v>34358.699999999997</v>
      </c>
      <c r="BG114" s="108"/>
      <c r="BH114" s="108">
        <v>11312.8</v>
      </c>
      <c r="BI114" s="108">
        <v>24168.3</v>
      </c>
      <c r="BJ114" s="108">
        <v>34452</v>
      </c>
      <c r="BK114" s="108">
        <v>42112.6</v>
      </c>
      <c r="BL114" s="108">
        <v>47291.199999999997</v>
      </c>
      <c r="BM114" s="108">
        <v>54716.9</v>
      </c>
      <c r="BN114" s="108">
        <v>68634</v>
      </c>
      <c r="BO114" s="108">
        <v>79388.899999999994</v>
      </c>
      <c r="BP114" s="108">
        <v>89075.6</v>
      </c>
      <c r="BQ114" s="108">
        <v>99224.9</v>
      </c>
      <c r="BR114" s="108">
        <v>108050</v>
      </c>
      <c r="BS114" s="108">
        <v>116105.9</v>
      </c>
      <c r="BT114" s="108">
        <v>50355.3</v>
      </c>
      <c r="BU114" s="108">
        <v>24235.1</v>
      </c>
      <c r="BV114" s="128">
        <v>21196.6</v>
      </c>
      <c r="BW114" s="128">
        <v>4648.5</v>
      </c>
      <c r="BX114" s="128">
        <v>275.10000000000002</v>
      </c>
      <c r="BY114" s="108">
        <v>9368.2999999999993</v>
      </c>
      <c r="BZ114" s="108">
        <v>17175.8</v>
      </c>
      <c r="CA114" s="108">
        <v>24235.1</v>
      </c>
      <c r="CB114" s="108">
        <v>33354.9</v>
      </c>
      <c r="CC114" s="108">
        <v>40404</v>
      </c>
      <c r="CD114" s="108">
        <v>45431.7</v>
      </c>
      <c r="CE114" s="108">
        <v>50080.2</v>
      </c>
      <c r="CF114" s="108">
        <v>50080.2</v>
      </c>
      <c r="CG114" s="108">
        <v>50080.2</v>
      </c>
      <c r="CH114" s="108">
        <v>50080.2</v>
      </c>
      <c r="CI114" s="108">
        <v>50080.2</v>
      </c>
      <c r="CJ114" s="108">
        <v>50355.3</v>
      </c>
      <c r="CK114" s="108"/>
      <c r="CL114" s="108"/>
      <c r="CM114" s="128">
        <v>0</v>
      </c>
      <c r="CN114" s="128">
        <v>0</v>
      </c>
      <c r="CO114" s="128"/>
      <c r="CP114" s="108"/>
      <c r="CQ114" s="108"/>
      <c r="CR114" s="108"/>
      <c r="CS114" s="108"/>
      <c r="CT114" s="108"/>
      <c r="CU114" s="108"/>
      <c r="CV114" s="108"/>
      <c r="CW114" s="108"/>
      <c r="CX114" s="108"/>
      <c r="CY114" s="108"/>
      <c r="CZ114" s="108"/>
      <c r="DA114" s="108"/>
      <c r="DB114" s="108"/>
      <c r="DC114" s="108">
        <v>0</v>
      </c>
      <c r="DD114" s="108">
        <v>0</v>
      </c>
      <c r="DE114" s="108">
        <v>0</v>
      </c>
      <c r="DF114" s="108"/>
      <c r="DG114" s="108"/>
      <c r="DH114" s="108"/>
      <c r="DI114" s="108"/>
      <c r="DJ114" s="108"/>
      <c r="DK114" s="108"/>
      <c r="DL114" s="108"/>
      <c r="DM114" s="108"/>
      <c r="DN114" s="108"/>
      <c r="DO114" s="108"/>
      <c r="DP114" s="108"/>
      <c r="DQ114" s="108"/>
      <c r="DR114" s="108"/>
      <c r="DS114" s="108">
        <v>0</v>
      </c>
      <c r="DT114" s="108">
        <v>0</v>
      </c>
      <c r="DU114" s="108">
        <v>0</v>
      </c>
      <c r="DV114" s="108">
        <v>0</v>
      </c>
      <c r="DW114" s="108">
        <v>0</v>
      </c>
      <c r="DX114" s="108"/>
      <c r="DY114" s="108"/>
      <c r="DZ114" s="108"/>
      <c r="EA114" s="108"/>
      <c r="EB114" s="108"/>
      <c r="EC114" s="108"/>
      <c r="ED114" s="108"/>
      <c r="EE114" s="108"/>
      <c r="EF114" s="108"/>
      <c r="EG114" s="108"/>
      <c r="EH114" s="108"/>
      <c r="EI114" s="108">
        <v>0</v>
      </c>
      <c r="EJ114" s="108"/>
      <c r="EK114" s="108">
        <v>0</v>
      </c>
      <c r="EL114" s="108">
        <v>0</v>
      </c>
      <c r="EM114" s="108">
        <v>0</v>
      </c>
      <c r="EN114" s="108">
        <v>0</v>
      </c>
      <c r="EO114" s="108"/>
      <c r="EP114" s="108"/>
      <c r="EQ114" s="108"/>
      <c r="ER114" s="108"/>
      <c r="ES114" s="108"/>
      <c r="ET114" s="108"/>
      <c r="EU114" s="108"/>
      <c r="EV114" s="108"/>
      <c r="EW114" s="108"/>
      <c r="EX114" s="108"/>
      <c r="EY114" s="108"/>
      <c r="EZ114" s="108"/>
      <c r="FA114" s="108">
        <v>0</v>
      </c>
      <c r="FB114" s="108"/>
      <c r="FC114" s="108"/>
      <c r="FD114" s="108"/>
      <c r="FE114" s="108">
        <v>0</v>
      </c>
      <c r="FF114" s="108"/>
      <c r="FG114" s="108"/>
      <c r="FH114" s="108"/>
      <c r="FI114" s="108"/>
      <c r="FJ114" s="108"/>
      <c r="FK114" s="108"/>
      <c r="FL114" s="108"/>
      <c r="FM114" s="108"/>
      <c r="FN114" s="108"/>
      <c r="FO114" s="108"/>
      <c r="FP114" s="108"/>
      <c r="FQ114" s="108">
        <v>0</v>
      </c>
      <c r="FR114" s="108"/>
      <c r="FS114" s="108"/>
      <c r="FT114" s="108"/>
      <c r="FU114" s="108"/>
      <c r="FV114" s="108">
        <v>0</v>
      </c>
      <c r="FW114" s="108"/>
      <c r="FX114" s="108"/>
      <c r="FY114" s="108"/>
      <c r="FZ114" s="108"/>
      <c r="GA114" s="108"/>
      <c r="GB114" s="108"/>
      <c r="GC114" s="108"/>
      <c r="GD114" s="108"/>
      <c r="GE114" s="108"/>
      <c r="GF114" s="108"/>
      <c r="GG114" s="108"/>
      <c r="GH114" s="108"/>
      <c r="GK114" s="85">
        <v>0</v>
      </c>
      <c r="GL114" s="85">
        <v>0</v>
      </c>
    </row>
    <row r="115" spans="1:206" s="85" customFormat="1" ht="12" x14ac:dyDescent="0.2">
      <c r="A115" s="99">
        <v>14111200</v>
      </c>
      <c r="B115" s="28" t="s">
        <v>592</v>
      </c>
      <c r="C115" s="76"/>
      <c r="D115" s="108">
        <v>0</v>
      </c>
      <c r="E115" s="108">
        <v>0</v>
      </c>
      <c r="F115" s="108">
        <v>0</v>
      </c>
      <c r="G115" s="108">
        <v>0</v>
      </c>
      <c r="H115" s="108">
        <v>0</v>
      </c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  <c r="S115" s="108"/>
      <c r="T115" s="108">
        <v>0</v>
      </c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F115" s="108"/>
      <c r="AG115" s="108"/>
      <c r="AH115" s="108"/>
      <c r="AI115" s="108"/>
      <c r="AJ115" s="108"/>
      <c r="AK115" s="108"/>
      <c r="AL115" s="108"/>
      <c r="AM115" s="108">
        <v>0</v>
      </c>
      <c r="AN115" s="108">
        <v>0</v>
      </c>
      <c r="AO115" s="108">
        <v>0</v>
      </c>
      <c r="AP115" s="108">
        <v>0</v>
      </c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>
        <v>0</v>
      </c>
      <c r="BH115" s="108"/>
      <c r="BI115" s="108"/>
      <c r="BJ115" s="108"/>
      <c r="BK115" s="108"/>
      <c r="BL115" s="108"/>
      <c r="BM115" s="108"/>
      <c r="BN115" s="108"/>
      <c r="BO115" s="108"/>
      <c r="BP115" s="108"/>
      <c r="BQ115" s="108"/>
      <c r="BR115" s="108"/>
      <c r="BS115" s="108"/>
      <c r="BT115" s="108"/>
      <c r="BU115" s="108"/>
      <c r="BV115" s="128"/>
      <c r="BW115" s="128"/>
      <c r="BX115" s="128"/>
      <c r="BY115" s="108"/>
      <c r="BZ115" s="108"/>
      <c r="CA115" s="108"/>
      <c r="CB115" s="108"/>
      <c r="CC115" s="108"/>
      <c r="CD115" s="108"/>
      <c r="CE115" s="108"/>
      <c r="CF115" s="108"/>
      <c r="CG115" s="108"/>
      <c r="CH115" s="108"/>
      <c r="CI115" s="108"/>
      <c r="CJ115" s="108"/>
      <c r="CK115" s="108"/>
      <c r="CL115" s="108"/>
      <c r="CM115" s="128">
        <v>0</v>
      </c>
      <c r="CN115" s="128">
        <v>0</v>
      </c>
      <c r="CO115" s="128">
        <v>0</v>
      </c>
      <c r="CP115" s="108"/>
      <c r="CQ115" s="108"/>
      <c r="CR115" s="108"/>
      <c r="CS115" s="108"/>
      <c r="CT115" s="108"/>
      <c r="CU115" s="108"/>
      <c r="CV115" s="108"/>
      <c r="CW115" s="108"/>
      <c r="CX115" s="108"/>
      <c r="CY115" s="108"/>
      <c r="CZ115" s="108"/>
      <c r="DA115" s="108"/>
      <c r="DB115" s="108"/>
      <c r="DC115" s="108">
        <v>0</v>
      </c>
      <c r="DD115" s="108">
        <v>0</v>
      </c>
      <c r="DE115" s="108">
        <v>0</v>
      </c>
      <c r="DF115" s="108">
        <v>0</v>
      </c>
      <c r="DG115" s="108"/>
      <c r="DH115" s="108"/>
      <c r="DI115" s="108"/>
      <c r="DJ115" s="108"/>
      <c r="DK115" s="108"/>
      <c r="DL115" s="108"/>
      <c r="DM115" s="108"/>
      <c r="DN115" s="108"/>
      <c r="DO115" s="108"/>
      <c r="DP115" s="108"/>
      <c r="DQ115" s="108"/>
      <c r="DR115" s="108"/>
      <c r="DS115" s="108">
        <v>0</v>
      </c>
      <c r="DT115" s="108">
        <v>0</v>
      </c>
      <c r="DU115" s="108">
        <v>0</v>
      </c>
      <c r="DV115" s="108">
        <v>0</v>
      </c>
      <c r="DW115" s="108">
        <v>0</v>
      </c>
      <c r="DX115" s="108"/>
      <c r="DY115" s="108"/>
      <c r="DZ115" s="108"/>
      <c r="EA115" s="108"/>
      <c r="EB115" s="108"/>
      <c r="EC115" s="108"/>
      <c r="ED115" s="108"/>
      <c r="EE115" s="108"/>
      <c r="EF115" s="108"/>
      <c r="EG115" s="108"/>
      <c r="EH115" s="108"/>
      <c r="EI115" s="108">
        <v>0</v>
      </c>
      <c r="EJ115" s="108"/>
      <c r="EK115" s="108">
        <v>0</v>
      </c>
      <c r="EL115" s="108">
        <v>0</v>
      </c>
      <c r="EM115" s="108">
        <v>0</v>
      </c>
      <c r="EN115" s="108">
        <v>0</v>
      </c>
      <c r="EO115" s="108"/>
      <c r="EP115" s="108"/>
      <c r="EQ115" s="108"/>
      <c r="ER115" s="108"/>
      <c r="ES115" s="108"/>
      <c r="ET115" s="108"/>
      <c r="EU115" s="108"/>
      <c r="EV115" s="108"/>
      <c r="EW115" s="108"/>
      <c r="EX115" s="108"/>
      <c r="EY115" s="108"/>
      <c r="EZ115" s="108"/>
      <c r="FA115" s="108">
        <v>0</v>
      </c>
      <c r="FB115" s="108"/>
      <c r="FC115" s="108"/>
      <c r="FD115" s="108"/>
      <c r="FE115" s="108">
        <v>0</v>
      </c>
      <c r="FF115" s="108"/>
      <c r="FG115" s="108"/>
      <c r="FH115" s="108"/>
      <c r="FI115" s="108"/>
      <c r="FJ115" s="108"/>
      <c r="FK115" s="108"/>
      <c r="FL115" s="108"/>
      <c r="FM115" s="108"/>
      <c r="FN115" s="108"/>
      <c r="FO115" s="108"/>
      <c r="FP115" s="108"/>
      <c r="FQ115" s="108">
        <v>0</v>
      </c>
      <c r="FR115" s="108"/>
      <c r="FS115" s="108"/>
      <c r="FT115" s="108"/>
      <c r="FU115" s="108"/>
      <c r="FV115" s="108">
        <v>0</v>
      </c>
      <c r="FW115" s="108"/>
      <c r="FX115" s="108"/>
      <c r="FY115" s="108"/>
      <c r="FZ115" s="108"/>
      <c r="GA115" s="108"/>
      <c r="GB115" s="108"/>
      <c r="GC115" s="108"/>
      <c r="GD115" s="108"/>
      <c r="GE115" s="108"/>
      <c r="GF115" s="108"/>
      <c r="GG115" s="108"/>
      <c r="GH115" s="108"/>
      <c r="GK115" s="85">
        <v>0</v>
      </c>
      <c r="GL115" s="85">
        <v>0</v>
      </c>
    </row>
    <row r="116" spans="1:206" s="85" customFormat="1" ht="36" x14ac:dyDescent="0.2">
      <c r="A116" s="99">
        <v>14111200</v>
      </c>
      <c r="B116" s="28" t="s">
        <v>736</v>
      </c>
      <c r="C116" s="76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  <c r="S116" s="108"/>
      <c r="T116" s="108"/>
      <c r="U116" s="108"/>
      <c r="V116" s="108"/>
      <c r="W116" s="108"/>
      <c r="X116" s="108"/>
      <c r="Y116" s="108"/>
      <c r="Z116" s="108"/>
      <c r="AA116" s="108"/>
      <c r="AB116" s="108"/>
      <c r="AC116" s="108"/>
      <c r="AD116" s="108"/>
      <c r="AE116" s="108"/>
      <c r="AF116" s="108"/>
      <c r="AG116" s="108"/>
      <c r="AH116" s="108"/>
      <c r="AI116" s="108"/>
      <c r="AJ116" s="108"/>
      <c r="AK116" s="108"/>
      <c r="AL116" s="108"/>
      <c r="AM116" s="108"/>
      <c r="AN116" s="108"/>
      <c r="AO116" s="108"/>
      <c r="AP116" s="108"/>
      <c r="AQ116" s="108"/>
      <c r="AR116" s="108"/>
      <c r="AS116" s="108"/>
      <c r="AT116" s="108"/>
      <c r="AU116" s="108"/>
      <c r="AV116" s="108"/>
      <c r="AW116" s="108"/>
      <c r="AX116" s="108"/>
      <c r="AY116" s="108"/>
      <c r="AZ116" s="108"/>
      <c r="BA116" s="108"/>
      <c r="BB116" s="108"/>
      <c r="BC116" s="108"/>
      <c r="BD116" s="108"/>
      <c r="BE116" s="108"/>
      <c r="BF116" s="108"/>
      <c r="BG116" s="108"/>
      <c r="BH116" s="108"/>
      <c r="BI116" s="108"/>
      <c r="BJ116" s="108"/>
      <c r="BK116" s="108"/>
      <c r="BL116" s="108"/>
      <c r="BM116" s="108"/>
      <c r="BN116" s="108"/>
      <c r="BO116" s="108"/>
      <c r="BP116" s="108"/>
      <c r="BQ116" s="108"/>
      <c r="BR116" s="108"/>
      <c r="BS116" s="108"/>
      <c r="BT116" s="108"/>
      <c r="BU116" s="108"/>
      <c r="BV116" s="128"/>
      <c r="BW116" s="128"/>
      <c r="BX116" s="128"/>
      <c r="BY116" s="108"/>
      <c r="BZ116" s="108"/>
      <c r="CA116" s="108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28"/>
      <c r="CN116" s="128"/>
      <c r="CO116" s="128"/>
      <c r="CP116" s="108"/>
      <c r="CQ116" s="108"/>
      <c r="CR116" s="108"/>
      <c r="CS116" s="108"/>
      <c r="CT116" s="108"/>
      <c r="CU116" s="108"/>
      <c r="CV116" s="108"/>
      <c r="CW116" s="108"/>
      <c r="CX116" s="108"/>
      <c r="CY116" s="108"/>
      <c r="CZ116" s="108"/>
      <c r="DA116" s="108"/>
      <c r="DB116" s="108"/>
      <c r="DC116" s="108"/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108"/>
      <c r="DR116" s="108"/>
      <c r="DS116" s="108"/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  <c r="ET116" s="108"/>
      <c r="EU116" s="108"/>
      <c r="EV116" s="108"/>
      <c r="EW116" s="108"/>
      <c r="EX116" s="108"/>
      <c r="EY116" s="108"/>
      <c r="EZ116" s="108"/>
      <c r="FA116" s="108">
        <v>1812.6</v>
      </c>
      <c r="FB116" s="108">
        <v>0</v>
      </c>
      <c r="FC116" s="108">
        <v>1812.6</v>
      </c>
      <c r="FD116" s="108">
        <v>0</v>
      </c>
      <c r="FE116" s="108">
        <v>0</v>
      </c>
      <c r="FF116" s="108"/>
      <c r="FG116" s="108"/>
      <c r="FH116" s="108"/>
      <c r="FI116" s="108">
        <v>1812.6</v>
      </c>
      <c r="FJ116" s="108">
        <v>1812.6</v>
      </c>
      <c r="FK116" s="108">
        <v>1812.6</v>
      </c>
      <c r="FL116" s="108">
        <v>1812.6</v>
      </c>
      <c r="FM116" s="108">
        <v>1812.6</v>
      </c>
      <c r="FN116" s="108">
        <v>1812.6</v>
      </c>
      <c r="FO116" s="108">
        <v>1812.6</v>
      </c>
      <c r="FP116" s="108">
        <v>1812.6</v>
      </c>
      <c r="FQ116" s="108">
        <v>1812.6</v>
      </c>
      <c r="FR116" s="108"/>
      <c r="FS116" s="108"/>
      <c r="FT116" s="108"/>
      <c r="FU116" s="108"/>
      <c r="FV116" s="108">
        <v>0</v>
      </c>
      <c r="FW116" s="108"/>
      <c r="FX116" s="108"/>
      <c r="FY116" s="108"/>
      <c r="FZ116" s="108"/>
      <c r="GA116" s="108"/>
      <c r="GB116" s="108"/>
      <c r="GC116" s="108"/>
      <c r="GD116" s="108"/>
      <c r="GE116" s="108"/>
      <c r="GF116" s="108"/>
      <c r="GG116" s="108"/>
      <c r="GH116" s="108"/>
      <c r="GK116" s="85">
        <v>0</v>
      </c>
      <c r="GL116" s="85">
        <v>0</v>
      </c>
    </row>
    <row r="117" spans="1:206" s="85" customFormat="1" ht="24" x14ac:dyDescent="0.2">
      <c r="A117" s="99">
        <v>14112</v>
      </c>
      <c r="B117" s="28" t="s">
        <v>593</v>
      </c>
      <c r="C117" s="76"/>
      <c r="D117" s="108">
        <v>410330.5</v>
      </c>
      <c r="E117" s="108">
        <v>54218.9</v>
      </c>
      <c r="F117" s="108">
        <v>168653.4</v>
      </c>
      <c r="G117" s="108">
        <v>48201.5</v>
      </c>
      <c r="H117" s="108">
        <v>139256.70000000001</v>
      </c>
      <c r="I117" s="108">
        <v>11464.2</v>
      </c>
      <c r="J117" s="108">
        <v>23926.9</v>
      </c>
      <c r="K117" s="108">
        <v>54218.9</v>
      </c>
      <c r="L117" s="108">
        <v>124591</v>
      </c>
      <c r="M117" s="108">
        <v>157942.5</v>
      </c>
      <c r="N117" s="108">
        <v>222872.3</v>
      </c>
      <c r="O117" s="108">
        <v>242800.7</v>
      </c>
      <c r="P117" s="108">
        <v>251903.3</v>
      </c>
      <c r="Q117" s="108">
        <v>271073.8</v>
      </c>
      <c r="R117" s="108">
        <v>340572.8</v>
      </c>
      <c r="S117" s="108">
        <v>357255.9</v>
      </c>
      <c r="T117" s="108">
        <v>410330.5</v>
      </c>
      <c r="U117" s="108">
        <v>500713.7</v>
      </c>
      <c r="V117" s="108">
        <v>125350.7</v>
      </c>
      <c r="W117" s="108">
        <v>148844.29999999999</v>
      </c>
      <c r="X117" s="108">
        <v>103259</v>
      </c>
      <c r="Y117" s="108">
        <v>123259.7</v>
      </c>
      <c r="Z117" s="108">
        <v>17279.099999999999</v>
      </c>
      <c r="AA117" s="108">
        <v>31676.1</v>
      </c>
      <c r="AB117" s="108">
        <v>125350.7</v>
      </c>
      <c r="AC117" s="108">
        <v>197069.8</v>
      </c>
      <c r="AD117" s="108">
        <v>219843.20000000001</v>
      </c>
      <c r="AE117" s="108">
        <v>274195</v>
      </c>
      <c r="AF117" s="108">
        <v>319287.40000000002</v>
      </c>
      <c r="AG117" s="108">
        <v>345313.7</v>
      </c>
      <c r="AH117" s="108">
        <v>377454</v>
      </c>
      <c r="AI117" s="108">
        <v>418405.6</v>
      </c>
      <c r="AJ117" s="108">
        <v>445861</v>
      </c>
      <c r="AK117" s="108">
        <v>500713.7</v>
      </c>
      <c r="AL117" s="108">
        <v>533415</v>
      </c>
      <c r="AM117" s="108">
        <v>119732.4</v>
      </c>
      <c r="AN117" s="108">
        <v>183156.2</v>
      </c>
      <c r="AO117" s="108">
        <v>85885.5</v>
      </c>
      <c r="AP117" s="108">
        <v>144640.9</v>
      </c>
      <c r="AQ117" s="108">
        <v>24733.8</v>
      </c>
      <c r="AR117" s="108">
        <v>72962.399999999994</v>
      </c>
      <c r="AS117" s="108">
        <v>119732.4</v>
      </c>
      <c r="AT117" s="108">
        <v>170232.1</v>
      </c>
      <c r="AU117" s="108">
        <v>201270.8</v>
      </c>
      <c r="AV117" s="108">
        <v>302888.59999999998</v>
      </c>
      <c r="AW117" s="108">
        <v>323603.3</v>
      </c>
      <c r="AX117" s="108">
        <v>353533.7</v>
      </c>
      <c r="AY117" s="108">
        <v>388774.1</v>
      </c>
      <c r="AZ117" s="108">
        <v>449926</v>
      </c>
      <c r="BA117" s="108">
        <v>509658.4</v>
      </c>
      <c r="BB117" s="108">
        <v>533415</v>
      </c>
      <c r="BC117" s="108">
        <v>680048.7</v>
      </c>
      <c r="BD117" s="108">
        <v>98765.7</v>
      </c>
      <c r="BE117" s="108">
        <v>206845.1</v>
      </c>
      <c r="BF117" s="108">
        <v>181666.5</v>
      </c>
      <c r="BG117" s="108">
        <v>192771.4</v>
      </c>
      <c r="BH117" s="108">
        <v>27366.5</v>
      </c>
      <c r="BI117" s="108">
        <v>71860.800000000003</v>
      </c>
      <c r="BJ117" s="108">
        <v>98765.7</v>
      </c>
      <c r="BK117" s="108">
        <v>170167.9</v>
      </c>
      <c r="BL117" s="108">
        <v>227128.3</v>
      </c>
      <c r="BM117" s="108">
        <v>305610.8</v>
      </c>
      <c r="BN117" s="108">
        <v>341682.8</v>
      </c>
      <c r="BO117" s="108">
        <v>431232</v>
      </c>
      <c r="BP117" s="108">
        <v>487277.3</v>
      </c>
      <c r="BQ117" s="108">
        <v>561237.30000000005</v>
      </c>
      <c r="BR117" s="108">
        <v>606666.80000000005</v>
      </c>
      <c r="BS117" s="108">
        <v>680048.7</v>
      </c>
      <c r="BT117" s="108">
        <v>783304.4</v>
      </c>
      <c r="BU117" s="108">
        <v>121959.9</v>
      </c>
      <c r="BV117" s="128">
        <v>184246.2</v>
      </c>
      <c r="BW117" s="128">
        <v>210218.9</v>
      </c>
      <c r="BX117" s="128">
        <v>266879.40000000002</v>
      </c>
      <c r="BY117" s="108">
        <v>31816.799999999999</v>
      </c>
      <c r="BZ117" s="108">
        <v>83325.399999999994</v>
      </c>
      <c r="CA117" s="108">
        <v>121959.9</v>
      </c>
      <c r="CB117" s="108">
        <v>198752.2</v>
      </c>
      <c r="CC117" s="108">
        <v>269810.90000000002</v>
      </c>
      <c r="CD117" s="108">
        <v>306206.09999999998</v>
      </c>
      <c r="CE117" s="108">
        <v>336932.1</v>
      </c>
      <c r="CF117" s="108">
        <v>468336.3</v>
      </c>
      <c r="CG117" s="108">
        <v>516425</v>
      </c>
      <c r="CH117" s="108">
        <v>555946.6</v>
      </c>
      <c r="CI117" s="108">
        <v>596609.4</v>
      </c>
      <c r="CJ117" s="108">
        <v>783304.4</v>
      </c>
      <c r="CK117" s="108">
        <v>993616.7</v>
      </c>
      <c r="CL117" s="108">
        <v>172575.4</v>
      </c>
      <c r="CM117" s="128">
        <v>211200.7</v>
      </c>
      <c r="CN117" s="128">
        <v>156257.9</v>
      </c>
      <c r="CO117" s="128">
        <v>453582.7</v>
      </c>
      <c r="CP117" s="108">
        <v>40368.199999999997</v>
      </c>
      <c r="CQ117" s="108">
        <v>103329.3</v>
      </c>
      <c r="CR117" s="108">
        <v>172575.4</v>
      </c>
      <c r="CS117" s="108">
        <v>250833</v>
      </c>
      <c r="CT117" s="108">
        <v>334988.09999999998</v>
      </c>
      <c r="CU117" s="108">
        <v>383776.1</v>
      </c>
      <c r="CV117" s="108">
        <v>428460.2</v>
      </c>
      <c r="CW117" s="108">
        <v>488307.8</v>
      </c>
      <c r="CX117" s="108">
        <v>540034</v>
      </c>
      <c r="CY117" s="108">
        <v>778080.3</v>
      </c>
      <c r="CZ117" s="108">
        <v>942370.2</v>
      </c>
      <c r="DA117" s="108">
        <v>993616.7</v>
      </c>
      <c r="DB117" s="108">
        <v>1381107.6</v>
      </c>
      <c r="DC117" s="108">
        <v>263174</v>
      </c>
      <c r="DD117" s="108">
        <v>356939.7</v>
      </c>
      <c r="DE117" s="108">
        <v>190117.2</v>
      </c>
      <c r="DF117" s="108">
        <v>570876.69999999995</v>
      </c>
      <c r="DG117" s="108">
        <v>136092.5</v>
      </c>
      <c r="DH117" s="108">
        <v>214795.5</v>
      </c>
      <c r="DI117" s="108">
        <v>263174</v>
      </c>
      <c r="DJ117" s="108">
        <v>360077.3</v>
      </c>
      <c r="DK117" s="108">
        <v>476410.6</v>
      </c>
      <c r="DL117" s="108">
        <v>620113.69999999995</v>
      </c>
      <c r="DM117" s="108">
        <v>682916.9</v>
      </c>
      <c r="DN117" s="108">
        <v>747583.3</v>
      </c>
      <c r="DO117" s="108">
        <v>810230.9</v>
      </c>
      <c r="DP117" s="108">
        <v>1042691.2</v>
      </c>
      <c r="DQ117" s="108">
        <v>1215825.3</v>
      </c>
      <c r="DR117" s="108">
        <v>1381107.6</v>
      </c>
      <c r="DS117" s="108">
        <v>947025.3</v>
      </c>
      <c r="DT117" s="108">
        <v>336133.1</v>
      </c>
      <c r="DU117" s="108">
        <v>333181.5</v>
      </c>
      <c r="DV117" s="108">
        <v>185648.7</v>
      </c>
      <c r="DW117" s="108">
        <v>92062</v>
      </c>
      <c r="DX117" s="108">
        <v>117343.8</v>
      </c>
      <c r="DY117" s="108">
        <v>232884.5</v>
      </c>
      <c r="DZ117" s="108">
        <v>336133.1</v>
      </c>
      <c r="EA117" s="108">
        <v>445333.3</v>
      </c>
      <c r="EB117" s="108">
        <v>583237.80000000005</v>
      </c>
      <c r="EC117" s="108">
        <v>669314.6</v>
      </c>
      <c r="ED117" s="108">
        <v>715168.3</v>
      </c>
      <c r="EE117" s="108">
        <v>800122.8</v>
      </c>
      <c r="EF117" s="108">
        <v>854963.3</v>
      </c>
      <c r="EG117" s="108">
        <v>865067.5</v>
      </c>
      <c r="EH117" s="108">
        <v>908714.9</v>
      </c>
      <c r="EI117" s="108">
        <v>947025.3</v>
      </c>
      <c r="EJ117" s="108">
        <v>881719.7</v>
      </c>
      <c r="EK117" s="108">
        <v>148536</v>
      </c>
      <c r="EL117" s="108">
        <v>148425.4</v>
      </c>
      <c r="EM117" s="108">
        <v>220711.9</v>
      </c>
      <c r="EN117" s="108">
        <v>364046.4</v>
      </c>
      <c r="EO117" s="108">
        <v>23956.9</v>
      </c>
      <c r="EP117" s="108">
        <v>53364.9</v>
      </c>
      <c r="EQ117" s="108">
        <v>148536</v>
      </c>
      <c r="ER117" s="108">
        <v>238232</v>
      </c>
      <c r="ES117" s="108">
        <v>251057.5</v>
      </c>
      <c r="ET117" s="108">
        <v>296961.40000000002</v>
      </c>
      <c r="EU117" s="108">
        <v>306783.3</v>
      </c>
      <c r="EV117" s="108">
        <v>388685.8</v>
      </c>
      <c r="EW117" s="108">
        <v>517673.3</v>
      </c>
      <c r="EX117" s="108">
        <v>630578.6</v>
      </c>
      <c r="EY117" s="108">
        <v>643592.6</v>
      </c>
      <c r="EZ117" s="108">
        <v>881719.7</v>
      </c>
      <c r="FA117" s="108">
        <v>1165825.1000000001</v>
      </c>
      <c r="FB117" s="108">
        <v>253314.2</v>
      </c>
      <c r="FC117" s="108">
        <v>233037.5</v>
      </c>
      <c r="FD117" s="108">
        <v>263854</v>
      </c>
      <c r="FE117" s="108">
        <v>415619.4</v>
      </c>
      <c r="FF117" s="108">
        <v>70810.2</v>
      </c>
      <c r="FG117" s="108">
        <v>151312</v>
      </c>
      <c r="FH117" s="108">
        <v>253314.2</v>
      </c>
      <c r="FI117" s="108">
        <v>321650.8</v>
      </c>
      <c r="FJ117" s="108">
        <v>397850.7</v>
      </c>
      <c r="FK117" s="108">
        <v>486351.7</v>
      </c>
      <c r="FL117" s="108">
        <v>562231.19999999995</v>
      </c>
      <c r="FM117" s="108">
        <v>638194.1</v>
      </c>
      <c r="FN117" s="108">
        <v>750205.7</v>
      </c>
      <c r="FO117" s="108">
        <v>851041.4</v>
      </c>
      <c r="FP117" s="108">
        <v>935249</v>
      </c>
      <c r="FQ117" s="108">
        <v>1165825.1000000001</v>
      </c>
      <c r="FR117" s="108">
        <v>1533138.3</v>
      </c>
      <c r="FS117" s="108">
        <v>472569.8</v>
      </c>
      <c r="FT117" s="108">
        <v>393452</v>
      </c>
      <c r="FU117" s="108">
        <v>492756.7</v>
      </c>
      <c r="FV117" s="108">
        <v>174359.8</v>
      </c>
      <c r="FW117" s="108">
        <v>85190</v>
      </c>
      <c r="FX117" s="108">
        <v>154279.79999999999</v>
      </c>
      <c r="FY117" s="108">
        <v>472569.8</v>
      </c>
      <c r="FZ117" s="108">
        <v>521923</v>
      </c>
      <c r="GA117" s="108">
        <v>669320.1</v>
      </c>
      <c r="GB117" s="108">
        <v>866021.8</v>
      </c>
      <c r="GC117" s="108">
        <v>945112.3</v>
      </c>
      <c r="GD117" s="108">
        <v>1044828.2</v>
      </c>
      <c r="GE117" s="108">
        <v>1358778.5</v>
      </c>
      <c r="GF117" s="108">
        <v>1404181.8</v>
      </c>
      <c r="GG117" s="108">
        <v>1447152.5</v>
      </c>
      <c r="GH117" s="108">
        <v>1533138.3</v>
      </c>
      <c r="GJ117" s="85">
        <v>307496.8</v>
      </c>
      <c r="GK117" s="85">
        <v>201081.3</v>
      </c>
      <c r="GL117" s="85">
        <v>308547.59999999998</v>
      </c>
      <c r="GN117" s="85">
        <v>90893.3</v>
      </c>
      <c r="GO117" s="85">
        <v>169525.7</v>
      </c>
      <c r="GP117" s="85">
        <v>307496.8</v>
      </c>
      <c r="GQ117" s="85">
        <v>400869.2</v>
      </c>
      <c r="GR117" s="85">
        <v>431211.7</v>
      </c>
      <c r="GS117" s="85">
        <v>508578.1</v>
      </c>
      <c r="GT117" s="85">
        <v>580412.1</v>
      </c>
      <c r="GU117" s="85">
        <v>714451.1</v>
      </c>
      <c r="GV117" s="85">
        <v>817125.7</v>
      </c>
      <c r="GW117" s="85">
        <v>902251.1</v>
      </c>
      <c r="GX117" s="85">
        <v>937425.1</v>
      </c>
    </row>
    <row r="118" spans="1:206" s="85" customFormat="1" ht="24" x14ac:dyDescent="0.2">
      <c r="A118" s="99">
        <v>14112100</v>
      </c>
      <c r="B118" s="28" t="s">
        <v>593</v>
      </c>
      <c r="C118" s="76"/>
      <c r="D118" s="108">
        <v>410330.5</v>
      </c>
      <c r="E118" s="108">
        <v>54218.9</v>
      </c>
      <c r="F118" s="108">
        <v>168653.4</v>
      </c>
      <c r="G118" s="108">
        <v>48201.5</v>
      </c>
      <c r="H118" s="108">
        <v>139256.70000000001</v>
      </c>
      <c r="I118" s="108">
        <v>11464.2</v>
      </c>
      <c r="J118" s="108">
        <v>23926.9</v>
      </c>
      <c r="K118" s="108">
        <v>54218.9</v>
      </c>
      <c r="L118" s="108">
        <v>124591</v>
      </c>
      <c r="M118" s="108">
        <v>157942.5</v>
      </c>
      <c r="N118" s="108">
        <v>222872.3</v>
      </c>
      <c r="O118" s="108">
        <v>242800.7</v>
      </c>
      <c r="P118" s="108">
        <v>251903.3</v>
      </c>
      <c r="Q118" s="108">
        <v>271073.8</v>
      </c>
      <c r="R118" s="108">
        <v>340572.8</v>
      </c>
      <c r="S118" s="108">
        <v>357255.9</v>
      </c>
      <c r="T118" s="108">
        <v>410330.5</v>
      </c>
      <c r="U118" s="108">
        <v>500713.7</v>
      </c>
      <c r="V118" s="108">
        <v>125350.7</v>
      </c>
      <c r="W118" s="108">
        <v>148844.29999999999</v>
      </c>
      <c r="X118" s="108">
        <v>103259</v>
      </c>
      <c r="Y118" s="108">
        <v>123259.7</v>
      </c>
      <c r="Z118" s="108">
        <v>17279.099999999999</v>
      </c>
      <c r="AA118" s="108">
        <v>31676.1</v>
      </c>
      <c r="AB118" s="108">
        <v>125350.7</v>
      </c>
      <c r="AC118" s="108">
        <v>197069.8</v>
      </c>
      <c r="AD118" s="108">
        <v>219843.20000000001</v>
      </c>
      <c r="AE118" s="108">
        <v>274195</v>
      </c>
      <c r="AF118" s="108">
        <v>319287.40000000002</v>
      </c>
      <c r="AG118" s="108">
        <v>345313.7</v>
      </c>
      <c r="AH118" s="108">
        <v>377454</v>
      </c>
      <c r="AI118" s="108">
        <v>418405.6</v>
      </c>
      <c r="AJ118" s="108">
        <v>445861</v>
      </c>
      <c r="AK118" s="108">
        <v>500713.7</v>
      </c>
      <c r="AL118" s="108">
        <v>533415</v>
      </c>
      <c r="AM118" s="108">
        <v>119732.4</v>
      </c>
      <c r="AN118" s="108">
        <v>183156.2</v>
      </c>
      <c r="AO118" s="108">
        <v>85885.5</v>
      </c>
      <c r="AP118" s="108">
        <v>144640.9</v>
      </c>
      <c r="AQ118" s="108">
        <v>24733.8</v>
      </c>
      <c r="AR118" s="108">
        <v>72962.399999999994</v>
      </c>
      <c r="AS118" s="108">
        <v>119732.4</v>
      </c>
      <c r="AT118" s="108">
        <v>170232.1</v>
      </c>
      <c r="AU118" s="108">
        <v>201270.8</v>
      </c>
      <c r="AV118" s="108">
        <v>302888.59999999998</v>
      </c>
      <c r="AW118" s="108">
        <v>323603.3</v>
      </c>
      <c r="AX118" s="108">
        <v>353533.7</v>
      </c>
      <c r="AY118" s="108">
        <v>388774.1</v>
      </c>
      <c r="AZ118" s="108">
        <v>449926</v>
      </c>
      <c r="BA118" s="108">
        <v>509658.4</v>
      </c>
      <c r="BB118" s="108">
        <v>533415</v>
      </c>
      <c r="BC118" s="108">
        <v>680048.7</v>
      </c>
      <c r="BD118" s="108">
        <v>98765.7</v>
      </c>
      <c r="BE118" s="108">
        <v>206845.1</v>
      </c>
      <c r="BF118" s="108">
        <v>181666.5</v>
      </c>
      <c r="BG118" s="108">
        <v>192771.4</v>
      </c>
      <c r="BH118" s="108">
        <v>27366.5</v>
      </c>
      <c r="BI118" s="108">
        <v>71860.800000000003</v>
      </c>
      <c r="BJ118" s="108">
        <v>98765.7</v>
      </c>
      <c r="BK118" s="108">
        <v>170167.9</v>
      </c>
      <c r="BL118" s="108">
        <v>227128.3</v>
      </c>
      <c r="BM118" s="108">
        <v>305610.8</v>
      </c>
      <c r="BN118" s="108">
        <v>341682.8</v>
      </c>
      <c r="BO118" s="108">
        <v>431232</v>
      </c>
      <c r="BP118" s="108">
        <v>487277.3</v>
      </c>
      <c r="BQ118" s="108">
        <v>561237.30000000005</v>
      </c>
      <c r="BR118" s="108">
        <v>606666.80000000005</v>
      </c>
      <c r="BS118" s="108">
        <v>680048.7</v>
      </c>
      <c r="BT118" s="108">
        <v>783304.4</v>
      </c>
      <c r="BU118" s="108">
        <v>121959.9</v>
      </c>
      <c r="BV118" s="128">
        <v>184246.2</v>
      </c>
      <c r="BW118" s="128">
        <v>210218.9</v>
      </c>
      <c r="BX118" s="128">
        <v>266879.40000000002</v>
      </c>
      <c r="BY118" s="108">
        <v>31816.799999999999</v>
      </c>
      <c r="BZ118" s="108">
        <v>83325.399999999994</v>
      </c>
      <c r="CA118" s="108">
        <v>121959.9</v>
      </c>
      <c r="CB118" s="108">
        <v>198752.2</v>
      </c>
      <c r="CC118" s="108">
        <v>269810.90000000002</v>
      </c>
      <c r="CD118" s="108">
        <v>306206.09999999998</v>
      </c>
      <c r="CE118" s="108">
        <v>336932.1</v>
      </c>
      <c r="CF118" s="108">
        <v>468336.3</v>
      </c>
      <c r="CG118" s="108">
        <v>516425</v>
      </c>
      <c r="CH118" s="108">
        <v>555946.6</v>
      </c>
      <c r="CI118" s="108">
        <v>596609.4</v>
      </c>
      <c r="CJ118" s="108">
        <v>783304.4</v>
      </c>
      <c r="CK118" s="108">
        <v>993616.7</v>
      </c>
      <c r="CL118" s="108">
        <v>172575.4</v>
      </c>
      <c r="CM118" s="128">
        <v>211200.7</v>
      </c>
      <c r="CN118" s="128">
        <v>156257.9</v>
      </c>
      <c r="CO118" s="128">
        <v>453582.7</v>
      </c>
      <c r="CP118" s="108">
        <v>40368.199999999997</v>
      </c>
      <c r="CQ118" s="108">
        <v>103329.3</v>
      </c>
      <c r="CR118" s="108">
        <v>172575.4</v>
      </c>
      <c r="CS118" s="108">
        <v>250833</v>
      </c>
      <c r="CT118" s="108">
        <v>334988.09999999998</v>
      </c>
      <c r="CU118" s="108">
        <v>383776.1</v>
      </c>
      <c r="CV118" s="108">
        <v>428460.2</v>
      </c>
      <c r="CW118" s="108">
        <v>488307.8</v>
      </c>
      <c r="CX118" s="108">
        <v>540034</v>
      </c>
      <c r="CY118" s="108">
        <v>778080.3</v>
      </c>
      <c r="CZ118" s="108">
        <v>942370.2</v>
      </c>
      <c r="DA118" s="108">
        <v>993616.7</v>
      </c>
      <c r="DB118" s="108">
        <v>1381107.6</v>
      </c>
      <c r="DC118" s="108">
        <v>263174</v>
      </c>
      <c r="DD118" s="108">
        <v>356939.7</v>
      </c>
      <c r="DE118" s="108">
        <v>190117.2</v>
      </c>
      <c r="DF118" s="108">
        <v>570876.69999999995</v>
      </c>
      <c r="DG118" s="108">
        <v>136092.5</v>
      </c>
      <c r="DH118" s="108">
        <v>214795.5</v>
      </c>
      <c r="DI118" s="108">
        <v>263174</v>
      </c>
      <c r="DJ118" s="108">
        <v>360077.3</v>
      </c>
      <c r="DK118" s="108">
        <v>476410.6</v>
      </c>
      <c r="DL118" s="108">
        <v>620113.69999999995</v>
      </c>
      <c r="DM118" s="108">
        <v>682916.9</v>
      </c>
      <c r="DN118" s="108">
        <v>747583.3</v>
      </c>
      <c r="DO118" s="108">
        <v>810230.9</v>
      </c>
      <c r="DP118" s="108">
        <v>1042691.2</v>
      </c>
      <c r="DQ118" s="108">
        <v>1215825.3</v>
      </c>
      <c r="DR118" s="108">
        <v>1381107.6</v>
      </c>
      <c r="DS118" s="108">
        <v>947025.3</v>
      </c>
      <c r="DT118" s="108">
        <v>336133.1</v>
      </c>
      <c r="DU118" s="108">
        <v>333181.5</v>
      </c>
      <c r="DV118" s="108">
        <v>185648.7</v>
      </c>
      <c r="DW118" s="108">
        <v>92062</v>
      </c>
      <c r="DX118" s="108">
        <v>117343.8</v>
      </c>
      <c r="DY118" s="108">
        <v>232884.5</v>
      </c>
      <c r="DZ118" s="108">
        <v>336133.1</v>
      </c>
      <c r="EA118" s="108">
        <v>445333.3</v>
      </c>
      <c r="EB118" s="108">
        <v>583237.80000000005</v>
      </c>
      <c r="EC118" s="108">
        <v>669314.6</v>
      </c>
      <c r="ED118" s="108">
        <v>715168.3</v>
      </c>
      <c r="EE118" s="108">
        <v>800122.8</v>
      </c>
      <c r="EF118" s="108">
        <v>854963.3</v>
      </c>
      <c r="EG118" s="108">
        <v>865067.5</v>
      </c>
      <c r="EH118" s="108">
        <v>908714.9</v>
      </c>
      <c r="EI118" s="108">
        <v>947025.3</v>
      </c>
      <c r="EJ118" s="108">
        <v>881719.7</v>
      </c>
      <c r="EK118" s="108">
        <v>148536</v>
      </c>
      <c r="EL118" s="108">
        <v>148425.4</v>
      </c>
      <c r="EM118" s="108">
        <v>220711.9</v>
      </c>
      <c r="EN118" s="108">
        <v>364046.4</v>
      </c>
      <c r="EO118" s="108">
        <v>23956.9</v>
      </c>
      <c r="EP118" s="108">
        <v>53364.9</v>
      </c>
      <c r="EQ118" s="108">
        <v>148536</v>
      </c>
      <c r="ER118" s="108">
        <v>238232</v>
      </c>
      <c r="ES118" s="108">
        <v>251057.5</v>
      </c>
      <c r="ET118" s="108">
        <v>296961.40000000002</v>
      </c>
      <c r="EU118" s="108">
        <v>306783.3</v>
      </c>
      <c r="EV118" s="108">
        <v>388685.8</v>
      </c>
      <c r="EW118" s="108">
        <v>517673.3</v>
      </c>
      <c r="EX118" s="108">
        <v>630578.6</v>
      </c>
      <c r="EY118" s="108">
        <v>643592.6</v>
      </c>
      <c r="EZ118" s="108">
        <v>881719.7</v>
      </c>
      <c r="FA118" s="108">
        <v>1165825.1000000001</v>
      </c>
      <c r="FB118" s="108">
        <v>253314.2</v>
      </c>
      <c r="FC118" s="108">
        <v>233037.5</v>
      </c>
      <c r="FD118" s="108">
        <v>263854</v>
      </c>
      <c r="FE118" s="108">
        <v>415619.4</v>
      </c>
      <c r="FF118" s="108">
        <v>70810.2</v>
      </c>
      <c r="FG118" s="108">
        <v>151312</v>
      </c>
      <c r="FH118" s="108">
        <v>253314.2</v>
      </c>
      <c r="FI118" s="108">
        <v>321650.8</v>
      </c>
      <c r="FJ118" s="108">
        <v>397850.7</v>
      </c>
      <c r="FK118" s="108">
        <v>486351.7</v>
      </c>
      <c r="FL118" s="108">
        <v>562231.19999999995</v>
      </c>
      <c r="FM118" s="108">
        <v>638194.1</v>
      </c>
      <c r="FN118" s="108">
        <v>750205.7</v>
      </c>
      <c r="FO118" s="108">
        <v>851041.4</v>
      </c>
      <c r="FP118" s="108">
        <v>935249</v>
      </c>
      <c r="FQ118" s="108">
        <v>1165825.1000000001</v>
      </c>
      <c r="FR118" s="108">
        <v>1533138.3</v>
      </c>
      <c r="FS118" s="108">
        <v>472569.8</v>
      </c>
      <c r="FT118" s="108">
        <v>393452</v>
      </c>
      <c r="FU118" s="108">
        <v>492756.7</v>
      </c>
      <c r="FV118" s="108">
        <v>174359.8</v>
      </c>
      <c r="FW118" s="108">
        <v>85190</v>
      </c>
      <c r="FX118" s="108">
        <v>154279.79999999999</v>
      </c>
      <c r="FY118" s="108">
        <v>472569.8</v>
      </c>
      <c r="FZ118" s="108">
        <v>521923</v>
      </c>
      <c r="GA118" s="108">
        <v>669320.1</v>
      </c>
      <c r="GB118" s="108">
        <v>866021.8</v>
      </c>
      <c r="GC118" s="108">
        <v>945112.3</v>
      </c>
      <c r="GD118" s="108">
        <v>1044828.2</v>
      </c>
      <c r="GE118" s="108">
        <v>1358778.5</v>
      </c>
      <c r="GF118" s="108">
        <v>1404181.8</v>
      </c>
      <c r="GG118" s="108">
        <v>1447152.5</v>
      </c>
      <c r="GH118" s="108">
        <v>1533138.3</v>
      </c>
      <c r="GJ118" s="85">
        <v>307496.8</v>
      </c>
      <c r="GK118" s="85">
        <v>201081.3</v>
      </c>
      <c r="GL118" s="85">
        <v>308547.59999999998</v>
      </c>
      <c r="GN118" s="85">
        <v>90893.3</v>
      </c>
      <c r="GO118" s="85">
        <v>169525.7</v>
      </c>
      <c r="GP118" s="85">
        <v>307496.8</v>
      </c>
      <c r="GQ118" s="85">
        <v>400869.2</v>
      </c>
      <c r="GR118" s="85">
        <v>431211.7</v>
      </c>
      <c r="GS118" s="85">
        <v>508578.1</v>
      </c>
      <c r="GT118" s="85">
        <v>580412.1</v>
      </c>
      <c r="GU118" s="85">
        <v>714451.1</v>
      </c>
      <c r="GV118" s="85">
        <v>817125.7</v>
      </c>
      <c r="GW118" s="85">
        <v>902251.1</v>
      </c>
      <c r="GX118" s="85">
        <v>937425.1</v>
      </c>
    </row>
    <row r="119" spans="1:206" s="85" customFormat="1" ht="12" x14ac:dyDescent="0.2">
      <c r="A119" s="99">
        <v>1412</v>
      </c>
      <c r="B119" s="28" t="s">
        <v>594</v>
      </c>
      <c r="C119" s="76"/>
      <c r="D119" s="108">
        <v>925029.5</v>
      </c>
      <c r="E119" s="108">
        <v>6790.4</v>
      </c>
      <c r="F119" s="108">
        <v>801306.5</v>
      </c>
      <c r="G119" s="108">
        <v>64970.400000000001</v>
      </c>
      <c r="H119" s="108">
        <v>51962.2</v>
      </c>
      <c r="I119" s="108">
        <v>3368.1</v>
      </c>
      <c r="J119" s="108">
        <v>4990.3999999999996</v>
      </c>
      <c r="K119" s="108">
        <v>6790.4</v>
      </c>
      <c r="L119" s="108">
        <v>292126.59999999998</v>
      </c>
      <c r="M119" s="108">
        <v>311743.3</v>
      </c>
      <c r="N119" s="108">
        <v>808096.9</v>
      </c>
      <c r="O119" s="108">
        <v>819603.7</v>
      </c>
      <c r="P119" s="108">
        <v>860758</v>
      </c>
      <c r="Q119" s="108">
        <v>873067.3</v>
      </c>
      <c r="R119" s="108">
        <v>893744.5</v>
      </c>
      <c r="S119" s="108">
        <v>906185.2</v>
      </c>
      <c r="T119" s="108">
        <v>925029.5</v>
      </c>
      <c r="U119" s="108">
        <v>1134746</v>
      </c>
      <c r="V119" s="108">
        <v>17003.900000000001</v>
      </c>
      <c r="W119" s="108">
        <v>573529</v>
      </c>
      <c r="X119" s="108">
        <v>155204.29999999999</v>
      </c>
      <c r="Y119" s="108">
        <v>389008.8</v>
      </c>
      <c r="Z119" s="108">
        <v>13614.5</v>
      </c>
      <c r="AA119" s="108">
        <v>17003.900000000001</v>
      </c>
      <c r="AB119" s="108">
        <v>17003.900000000001</v>
      </c>
      <c r="AC119" s="108">
        <v>464593.5</v>
      </c>
      <c r="AD119" s="108">
        <v>497358.8</v>
      </c>
      <c r="AE119" s="108">
        <v>590532.9</v>
      </c>
      <c r="AF119" s="108">
        <v>608069.4</v>
      </c>
      <c r="AG119" s="108">
        <v>715166.2</v>
      </c>
      <c r="AH119" s="108">
        <v>745737.2</v>
      </c>
      <c r="AI119" s="108">
        <v>1119686.6000000001</v>
      </c>
      <c r="AJ119" s="108">
        <v>1125617.3</v>
      </c>
      <c r="AK119" s="108">
        <v>1134746</v>
      </c>
      <c r="AL119" s="108">
        <v>4284802.0999999996</v>
      </c>
      <c r="AM119" s="108">
        <v>7424</v>
      </c>
      <c r="AN119" s="108">
        <v>3469530.5</v>
      </c>
      <c r="AO119" s="108">
        <v>644439</v>
      </c>
      <c r="AP119" s="108">
        <v>163408.6</v>
      </c>
      <c r="AQ119" s="108">
        <v>5000</v>
      </c>
      <c r="AR119" s="108">
        <v>7424</v>
      </c>
      <c r="AS119" s="108">
        <v>7424</v>
      </c>
      <c r="AT119" s="108">
        <v>1111416.8999999999</v>
      </c>
      <c r="AU119" s="108">
        <v>3410736.7</v>
      </c>
      <c r="AV119" s="108">
        <v>3476954.5</v>
      </c>
      <c r="AW119" s="108">
        <v>3802895</v>
      </c>
      <c r="AX119" s="108">
        <v>3965437.7</v>
      </c>
      <c r="AY119" s="108">
        <v>4121393.5</v>
      </c>
      <c r="AZ119" s="108">
        <v>4178851</v>
      </c>
      <c r="BA119" s="108">
        <v>4211790.8</v>
      </c>
      <c r="BB119" s="108">
        <v>4284802.0999999996</v>
      </c>
      <c r="BC119" s="108">
        <v>4141398.3</v>
      </c>
      <c r="BD119" s="108">
        <v>28616</v>
      </c>
      <c r="BE119" s="108">
        <v>2386466.6</v>
      </c>
      <c r="BF119" s="108">
        <v>1483444.4</v>
      </c>
      <c r="BG119" s="108">
        <v>242871.3</v>
      </c>
      <c r="BH119" s="108">
        <v>0.6</v>
      </c>
      <c r="BI119" s="108">
        <v>11001.5</v>
      </c>
      <c r="BJ119" s="108">
        <v>28616</v>
      </c>
      <c r="BK119" s="108">
        <v>1760568.6</v>
      </c>
      <c r="BL119" s="108">
        <v>2009517.8</v>
      </c>
      <c r="BM119" s="108">
        <v>2415082.6</v>
      </c>
      <c r="BN119" s="108">
        <v>2771162.5</v>
      </c>
      <c r="BO119" s="108">
        <v>3695446.6</v>
      </c>
      <c r="BP119" s="108">
        <v>3898527</v>
      </c>
      <c r="BQ119" s="108">
        <v>3922340.9</v>
      </c>
      <c r="BR119" s="108">
        <v>4109127.3</v>
      </c>
      <c r="BS119" s="108">
        <v>4141398.3</v>
      </c>
      <c r="BT119" s="108">
        <v>3713058.6</v>
      </c>
      <c r="BU119" s="108">
        <v>39616.699999999997</v>
      </c>
      <c r="BV119" s="128">
        <v>2771471</v>
      </c>
      <c r="BW119" s="128">
        <v>321115.8</v>
      </c>
      <c r="BX119" s="128">
        <v>580855.1</v>
      </c>
      <c r="BY119" s="108">
        <v>298</v>
      </c>
      <c r="BZ119" s="108">
        <v>11135.4</v>
      </c>
      <c r="CA119" s="108">
        <v>39616.699999999997</v>
      </c>
      <c r="CB119" s="108">
        <v>2024929</v>
      </c>
      <c r="CC119" s="108">
        <v>2614665.6</v>
      </c>
      <c r="CD119" s="108">
        <v>2811087.7</v>
      </c>
      <c r="CE119" s="108">
        <v>3058460.3</v>
      </c>
      <c r="CF119" s="108">
        <v>3129989.8</v>
      </c>
      <c r="CG119" s="108">
        <v>3132203.5</v>
      </c>
      <c r="CH119" s="108">
        <v>3134726.8</v>
      </c>
      <c r="CI119" s="108">
        <v>3134882</v>
      </c>
      <c r="CJ119" s="108">
        <v>3713058.6</v>
      </c>
      <c r="CK119" s="108">
        <v>2648508.2000000002</v>
      </c>
      <c r="CL119" s="108">
        <v>363869.5</v>
      </c>
      <c r="CM119" s="128">
        <v>1827372</v>
      </c>
      <c r="CN119" s="128">
        <v>392388.7</v>
      </c>
      <c r="CO119" s="128">
        <v>64878</v>
      </c>
      <c r="CP119" s="108">
        <v>330734.09999999998</v>
      </c>
      <c r="CQ119" s="108">
        <v>333326.3</v>
      </c>
      <c r="CR119" s="108">
        <v>363869.5</v>
      </c>
      <c r="CS119" s="108">
        <v>1755179.8</v>
      </c>
      <c r="CT119" s="108">
        <v>1834077.1</v>
      </c>
      <c r="CU119" s="108">
        <v>2191241.5</v>
      </c>
      <c r="CV119" s="108">
        <v>2406456</v>
      </c>
      <c r="CW119" s="108">
        <v>2437654.2999999998</v>
      </c>
      <c r="CX119" s="108">
        <v>2583630.2000000002</v>
      </c>
      <c r="CY119" s="108">
        <v>2605918.5</v>
      </c>
      <c r="CZ119" s="108">
        <v>2624000.9</v>
      </c>
      <c r="DA119" s="108">
        <v>2648508.2000000002</v>
      </c>
      <c r="DB119" s="108">
        <v>6176064.5999999996</v>
      </c>
      <c r="DC119" s="108">
        <v>73116.399999999994</v>
      </c>
      <c r="DD119" s="108">
        <v>5390332.2999999998</v>
      </c>
      <c r="DE119" s="108">
        <v>613888.30000000005</v>
      </c>
      <c r="DF119" s="108">
        <v>98727.6</v>
      </c>
      <c r="DG119" s="108">
        <v>21045</v>
      </c>
      <c r="DH119" s="108">
        <v>48523.7</v>
      </c>
      <c r="DI119" s="108">
        <v>73116.399999999994</v>
      </c>
      <c r="DJ119" s="108">
        <v>3894453.6</v>
      </c>
      <c r="DK119" s="108">
        <v>5414130.4000000004</v>
      </c>
      <c r="DL119" s="108">
        <v>5463448.7000000002</v>
      </c>
      <c r="DM119" s="108">
        <v>5621485.7999999998</v>
      </c>
      <c r="DN119" s="108">
        <v>5807200.5999999996</v>
      </c>
      <c r="DO119" s="108">
        <v>6077337</v>
      </c>
      <c r="DP119" s="108">
        <v>6122097</v>
      </c>
      <c r="DQ119" s="108">
        <v>6139653.7999999998</v>
      </c>
      <c r="DR119" s="108">
        <v>6176064.5999999996</v>
      </c>
      <c r="DS119" s="108">
        <v>7349425.7999999998</v>
      </c>
      <c r="DT119" s="108">
        <v>4676522.7</v>
      </c>
      <c r="DU119" s="108">
        <v>1204630.8999999999</v>
      </c>
      <c r="DV119" s="108">
        <v>538444.6</v>
      </c>
      <c r="DW119" s="108">
        <v>929827.6</v>
      </c>
      <c r="DX119" s="108">
        <v>28989</v>
      </c>
      <c r="DY119" s="108">
        <v>36651.599999999999</v>
      </c>
      <c r="DZ119" s="108">
        <v>4676522.7</v>
      </c>
      <c r="EA119" s="108">
        <v>4687452.7</v>
      </c>
      <c r="EB119" s="108">
        <v>5871160.2000000002</v>
      </c>
      <c r="EC119" s="108">
        <v>5881153.5999999996</v>
      </c>
      <c r="ED119" s="108">
        <v>6137505.7999999998</v>
      </c>
      <c r="EE119" s="108">
        <v>6316309.2000000002</v>
      </c>
      <c r="EF119" s="108">
        <v>6419598.2000000002</v>
      </c>
      <c r="EG119" s="108">
        <v>6429166.5</v>
      </c>
      <c r="EH119" s="108">
        <v>6440565.4000000004</v>
      </c>
      <c r="EI119" s="108">
        <v>7349425.7999999998</v>
      </c>
      <c r="EJ119" s="108">
        <v>5086367.2</v>
      </c>
      <c r="EK119" s="108">
        <v>2959515</v>
      </c>
      <c r="EL119" s="108">
        <v>679398.3</v>
      </c>
      <c r="EM119" s="108">
        <v>628328.1</v>
      </c>
      <c r="EN119" s="108">
        <v>819125.8</v>
      </c>
      <c r="EO119" s="108">
        <v>772.2</v>
      </c>
      <c r="EP119" s="108">
        <v>6322.9</v>
      </c>
      <c r="EQ119" s="108">
        <v>2959515</v>
      </c>
      <c r="ER119" s="108">
        <v>3037416</v>
      </c>
      <c r="ES119" s="108">
        <v>3592519</v>
      </c>
      <c r="ET119" s="108">
        <v>3638913.3</v>
      </c>
      <c r="EU119" s="108">
        <v>3772504.9</v>
      </c>
      <c r="EV119" s="108">
        <v>4011235.2</v>
      </c>
      <c r="EW119" s="108">
        <v>4267241.4000000004</v>
      </c>
      <c r="EX119" s="108">
        <v>4526118.3</v>
      </c>
      <c r="EY119" s="108">
        <v>4944892</v>
      </c>
      <c r="EZ119" s="108">
        <v>5086367.2</v>
      </c>
      <c r="FA119" s="108">
        <v>5468779.2999999998</v>
      </c>
      <c r="FB119" s="108">
        <v>95039.1</v>
      </c>
      <c r="FC119" s="108">
        <v>3002962.4</v>
      </c>
      <c r="FD119" s="108">
        <v>1148606.7</v>
      </c>
      <c r="FE119" s="108">
        <v>1222171.1000000001</v>
      </c>
      <c r="FF119" s="108">
        <v>24904.3</v>
      </c>
      <c r="FG119" s="108">
        <v>47135.5</v>
      </c>
      <c r="FH119" s="108">
        <v>95039.1</v>
      </c>
      <c r="FI119" s="108">
        <v>2267272.2999999998</v>
      </c>
      <c r="FJ119" s="108">
        <v>2598783.2999999998</v>
      </c>
      <c r="FK119" s="108">
        <v>3098001.5</v>
      </c>
      <c r="FL119" s="108">
        <v>3498962</v>
      </c>
      <c r="FM119" s="108">
        <v>3969437.5</v>
      </c>
      <c r="FN119" s="108">
        <v>4246608.2</v>
      </c>
      <c r="FO119" s="108">
        <v>4512140.4000000004</v>
      </c>
      <c r="FP119" s="108">
        <v>4546359.2</v>
      </c>
      <c r="FQ119" s="108">
        <v>5468779.2999999998</v>
      </c>
      <c r="FR119" s="108">
        <v>4107212.7999999998</v>
      </c>
      <c r="FS119" s="108">
        <v>175608.7</v>
      </c>
      <c r="FT119" s="108">
        <v>2931916.2</v>
      </c>
      <c r="FU119" s="108">
        <v>751836.2</v>
      </c>
      <c r="FV119" s="108">
        <v>247851.7</v>
      </c>
      <c r="FW119" s="108">
        <v>492.9</v>
      </c>
      <c r="FX119" s="108">
        <v>3556.6</v>
      </c>
      <c r="FY119" s="108">
        <v>175608.7</v>
      </c>
      <c r="FZ119" s="108">
        <v>2233982.2000000002</v>
      </c>
      <c r="GA119" s="108">
        <v>2609638.6</v>
      </c>
      <c r="GB119" s="108">
        <v>3107524.9</v>
      </c>
      <c r="GC119" s="108">
        <v>3662227.8</v>
      </c>
      <c r="GD119" s="108">
        <v>3811649.9</v>
      </c>
      <c r="GE119" s="108">
        <v>3859361.1</v>
      </c>
      <c r="GF119" s="108">
        <v>3902317.8</v>
      </c>
      <c r="GG119" s="108">
        <v>3952012.5</v>
      </c>
      <c r="GH119" s="108">
        <v>4107212.7999999998</v>
      </c>
      <c r="GJ119" s="85">
        <v>351463</v>
      </c>
      <c r="GK119" s="85">
        <v>74953.899999999994</v>
      </c>
      <c r="GL119" s="85">
        <v>3914014.8</v>
      </c>
      <c r="GN119" s="85">
        <v>399.3</v>
      </c>
      <c r="GO119" s="85">
        <v>41432.5</v>
      </c>
      <c r="GP119" s="85">
        <v>351463</v>
      </c>
      <c r="GQ119" s="85">
        <v>359688.4</v>
      </c>
      <c r="GR119" s="85">
        <v>393314.9</v>
      </c>
      <c r="GS119" s="85">
        <v>426416.9</v>
      </c>
      <c r="GT119" s="85">
        <v>3792533.7</v>
      </c>
      <c r="GU119" s="85">
        <v>4192727.1</v>
      </c>
      <c r="GV119" s="85">
        <v>4340431.7</v>
      </c>
      <c r="GW119" s="85">
        <v>4517341.9000000004</v>
      </c>
      <c r="GX119" s="85">
        <v>4825394.5</v>
      </c>
    </row>
    <row r="120" spans="1:206" s="85" customFormat="1" ht="12" x14ac:dyDescent="0.2">
      <c r="A120" s="99">
        <v>14121</v>
      </c>
      <c r="B120" s="28" t="s">
        <v>595</v>
      </c>
      <c r="C120" s="76"/>
      <c r="D120" s="108">
        <v>150444.5</v>
      </c>
      <c r="E120" s="108">
        <v>6790.4</v>
      </c>
      <c r="F120" s="108">
        <v>26721.5</v>
      </c>
      <c r="G120" s="108">
        <v>64970.400000000001</v>
      </c>
      <c r="H120" s="108">
        <v>51962.2</v>
      </c>
      <c r="I120" s="108">
        <v>3368.1</v>
      </c>
      <c r="J120" s="108">
        <v>4990.3999999999996</v>
      </c>
      <c r="K120" s="108">
        <v>6790.4</v>
      </c>
      <c r="L120" s="108">
        <v>7541.6</v>
      </c>
      <c r="M120" s="108">
        <v>27158.3</v>
      </c>
      <c r="N120" s="108">
        <v>33511.9</v>
      </c>
      <c r="O120" s="108">
        <v>45018.7</v>
      </c>
      <c r="P120" s="108">
        <v>86173</v>
      </c>
      <c r="Q120" s="108">
        <v>98482.3</v>
      </c>
      <c r="R120" s="108">
        <v>119159.5</v>
      </c>
      <c r="S120" s="108">
        <v>131600.20000000001</v>
      </c>
      <c r="T120" s="108">
        <v>150444.5</v>
      </c>
      <c r="U120" s="108">
        <v>689772.5</v>
      </c>
      <c r="V120" s="108">
        <v>17003.900000000001</v>
      </c>
      <c r="W120" s="108">
        <v>128555.5</v>
      </c>
      <c r="X120" s="108">
        <v>155204.29999999999</v>
      </c>
      <c r="Y120" s="108">
        <v>389008.8</v>
      </c>
      <c r="Z120" s="108">
        <v>13614.5</v>
      </c>
      <c r="AA120" s="108">
        <v>17003.900000000001</v>
      </c>
      <c r="AB120" s="108">
        <v>17003.900000000001</v>
      </c>
      <c r="AC120" s="108">
        <v>19620</v>
      </c>
      <c r="AD120" s="108">
        <v>52385.3</v>
      </c>
      <c r="AE120" s="108">
        <v>145559.4</v>
      </c>
      <c r="AF120" s="108">
        <v>163095.9</v>
      </c>
      <c r="AG120" s="108">
        <v>270192.7</v>
      </c>
      <c r="AH120" s="108">
        <v>300763.7</v>
      </c>
      <c r="AI120" s="108">
        <v>674713.1</v>
      </c>
      <c r="AJ120" s="108">
        <v>680643.8</v>
      </c>
      <c r="AK120" s="108">
        <v>689772.5</v>
      </c>
      <c r="AL120" s="108">
        <v>2923222.3</v>
      </c>
      <c r="AM120" s="108">
        <v>7424</v>
      </c>
      <c r="AN120" s="108">
        <v>2365537.6</v>
      </c>
      <c r="AO120" s="108">
        <v>519012.3</v>
      </c>
      <c r="AP120" s="108">
        <v>31248.400000000001</v>
      </c>
      <c r="AQ120" s="108">
        <v>5000</v>
      </c>
      <c r="AR120" s="108">
        <v>7424</v>
      </c>
      <c r="AS120" s="108">
        <v>7424</v>
      </c>
      <c r="AT120" s="108">
        <v>7424</v>
      </c>
      <c r="AU120" s="108">
        <v>2306743.7999999998</v>
      </c>
      <c r="AV120" s="108">
        <v>2372961.6</v>
      </c>
      <c r="AW120" s="108">
        <v>2698902.1</v>
      </c>
      <c r="AX120" s="108">
        <v>2772643.2</v>
      </c>
      <c r="AY120" s="108">
        <v>2891973.9</v>
      </c>
      <c r="AZ120" s="108">
        <v>2917920.1</v>
      </c>
      <c r="BA120" s="108">
        <v>2922422.3</v>
      </c>
      <c r="BB120" s="108">
        <v>2923222.3</v>
      </c>
      <c r="BC120" s="108">
        <v>1826962.4</v>
      </c>
      <c r="BD120" s="108">
        <v>492.4</v>
      </c>
      <c r="BE120" s="108">
        <v>528007.19999999995</v>
      </c>
      <c r="BF120" s="108">
        <v>1266761.3999999999</v>
      </c>
      <c r="BG120" s="108">
        <v>31701.4</v>
      </c>
      <c r="BH120" s="108">
        <v>0.6</v>
      </c>
      <c r="BI120" s="108">
        <v>492.4</v>
      </c>
      <c r="BJ120" s="108">
        <v>492.4</v>
      </c>
      <c r="BK120" s="108">
        <v>53903.6</v>
      </c>
      <c r="BL120" s="108">
        <v>285506.8</v>
      </c>
      <c r="BM120" s="108">
        <v>528499.6</v>
      </c>
      <c r="BN120" s="108">
        <v>862224.9</v>
      </c>
      <c r="BO120" s="108">
        <v>1765159.8</v>
      </c>
      <c r="BP120" s="108">
        <v>1795261</v>
      </c>
      <c r="BQ120" s="108">
        <v>1818019.9</v>
      </c>
      <c r="BR120" s="108">
        <v>1826962.4</v>
      </c>
      <c r="BS120" s="108">
        <v>1826962.4</v>
      </c>
      <c r="BT120" s="108">
        <v>1615593</v>
      </c>
      <c r="BU120" s="108">
        <v>8455.4</v>
      </c>
      <c r="BV120" s="128">
        <v>1151876.6000000001</v>
      </c>
      <c r="BW120" s="128">
        <v>307335.59999999998</v>
      </c>
      <c r="BX120" s="128">
        <v>147925.4</v>
      </c>
      <c r="BY120" s="108">
        <v>0</v>
      </c>
      <c r="BZ120" s="108">
        <v>4596.8</v>
      </c>
      <c r="CA120" s="108">
        <v>8455.4</v>
      </c>
      <c r="CB120" s="108">
        <v>929392.2</v>
      </c>
      <c r="CC120" s="108">
        <v>966147.7</v>
      </c>
      <c r="CD120" s="108">
        <v>1160332</v>
      </c>
      <c r="CE120" s="108">
        <v>1396049.3</v>
      </c>
      <c r="CF120" s="108">
        <v>1467467.6</v>
      </c>
      <c r="CG120" s="108">
        <v>1467667.6</v>
      </c>
      <c r="CH120" s="108">
        <v>1469846.2</v>
      </c>
      <c r="CI120" s="108">
        <v>1469846.2</v>
      </c>
      <c r="CJ120" s="108">
        <v>1615593</v>
      </c>
      <c r="CK120" s="108">
        <v>1476183.8</v>
      </c>
      <c r="CL120" s="108">
        <v>6237.7</v>
      </c>
      <c r="CM120" s="128">
        <v>1307406.8</v>
      </c>
      <c r="CN120" s="128">
        <v>158884.70000000001</v>
      </c>
      <c r="CO120" s="128">
        <v>3654.6</v>
      </c>
      <c r="CP120" s="108">
        <v>317.7</v>
      </c>
      <c r="CQ120" s="108">
        <v>2737.7</v>
      </c>
      <c r="CR120" s="108">
        <v>6237.7</v>
      </c>
      <c r="CS120" s="108">
        <v>1025034.4</v>
      </c>
      <c r="CT120" s="108">
        <v>1072982.2</v>
      </c>
      <c r="CU120" s="108">
        <v>1313644.5</v>
      </c>
      <c r="CV120" s="108">
        <v>1347366.6</v>
      </c>
      <c r="CW120" s="108">
        <v>1347967.9</v>
      </c>
      <c r="CX120" s="108">
        <v>1472529.2</v>
      </c>
      <c r="CY120" s="108">
        <v>1472529.2</v>
      </c>
      <c r="CZ120" s="108">
        <v>1472529.2</v>
      </c>
      <c r="DA120" s="108">
        <v>1476183.8</v>
      </c>
      <c r="DB120" s="108">
        <v>2078778.8</v>
      </c>
      <c r="DC120" s="108">
        <v>3270.6</v>
      </c>
      <c r="DD120" s="108">
        <v>1519638.4</v>
      </c>
      <c r="DE120" s="108">
        <v>533917.30000000005</v>
      </c>
      <c r="DF120" s="108">
        <v>21952.5</v>
      </c>
      <c r="DG120" s="108">
        <v>3000</v>
      </c>
      <c r="DH120" s="108">
        <v>3270.6</v>
      </c>
      <c r="DI120" s="108">
        <v>3270.6</v>
      </c>
      <c r="DJ120" s="108">
        <v>25811.5</v>
      </c>
      <c r="DK120" s="108">
        <v>1516231.8</v>
      </c>
      <c r="DL120" s="108">
        <v>1522909</v>
      </c>
      <c r="DM120" s="108">
        <v>1655824.2</v>
      </c>
      <c r="DN120" s="108">
        <v>1821693.9</v>
      </c>
      <c r="DO120" s="108">
        <v>2056826.3</v>
      </c>
      <c r="DP120" s="108">
        <v>2057826.3</v>
      </c>
      <c r="DQ120" s="108">
        <v>2063891.4</v>
      </c>
      <c r="DR120" s="108">
        <v>2078778.8</v>
      </c>
      <c r="DS120" s="108">
        <v>2284727.6</v>
      </c>
      <c r="DT120" s="108">
        <v>63002.9</v>
      </c>
      <c r="DU120" s="108">
        <v>1184906.6000000001</v>
      </c>
      <c r="DV120" s="108">
        <v>516459.6</v>
      </c>
      <c r="DW120" s="108">
        <v>520358.5</v>
      </c>
      <c r="DX120" s="108">
        <v>11002.9</v>
      </c>
      <c r="DY120" s="108">
        <v>11502.9</v>
      </c>
      <c r="DZ120" s="108">
        <v>63002.9</v>
      </c>
      <c r="EA120" s="108">
        <v>69249.100000000006</v>
      </c>
      <c r="EB120" s="108">
        <v>1247909.5</v>
      </c>
      <c r="EC120" s="108">
        <v>1247909.5</v>
      </c>
      <c r="ED120" s="108">
        <v>1500081.1</v>
      </c>
      <c r="EE120" s="108">
        <v>1672060.6</v>
      </c>
      <c r="EF120" s="108">
        <v>1764369.1</v>
      </c>
      <c r="EG120" s="108">
        <v>1773377.4</v>
      </c>
      <c r="EH120" s="108">
        <v>1784177.4</v>
      </c>
      <c r="EI120" s="108">
        <v>2284727.6</v>
      </c>
      <c r="EJ120" s="108">
        <v>2176269.7999999998</v>
      </c>
      <c r="EK120" s="108">
        <v>280553</v>
      </c>
      <c r="EL120" s="108">
        <v>628668</v>
      </c>
      <c r="EM120" s="108">
        <v>593580.69999999995</v>
      </c>
      <c r="EN120" s="108">
        <v>673468.1</v>
      </c>
      <c r="EO120" s="108">
        <v>153</v>
      </c>
      <c r="EP120" s="108">
        <v>153</v>
      </c>
      <c r="EQ120" s="108">
        <v>280553</v>
      </c>
      <c r="ER120" s="108">
        <v>348822.6</v>
      </c>
      <c r="ES120" s="108">
        <v>884111.5</v>
      </c>
      <c r="ET120" s="108">
        <v>909221</v>
      </c>
      <c r="EU120" s="108">
        <v>1032829.2</v>
      </c>
      <c r="EV120" s="108">
        <v>1257195.5</v>
      </c>
      <c r="EW120" s="108">
        <v>1502801.7</v>
      </c>
      <c r="EX120" s="108">
        <v>1761664.6</v>
      </c>
      <c r="EY120" s="108">
        <v>2176064</v>
      </c>
      <c r="EZ120" s="108">
        <v>2176269.7999999998</v>
      </c>
      <c r="FA120" s="108">
        <v>3022900.2</v>
      </c>
      <c r="FB120" s="108">
        <v>29934.6</v>
      </c>
      <c r="FC120" s="108">
        <v>837914</v>
      </c>
      <c r="FD120" s="108">
        <v>1071232.6000000001</v>
      </c>
      <c r="FE120" s="108">
        <v>1083819</v>
      </c>
      <c r="FF120" s="108">
        <v>4734.6000000000004</v>
      </c>
      <c r="FG120" s="108">
        <v>4934.6000000000004</v>
      </c>
      <c r="FH120" s="108">
        <v>29934.6</v>
      </c>
      <c r="FI120" s="108">
        <v>60727.9</v>
      </c>
      <c r="FJ120" s="108">
        <v>381386.7</v>
      </c>
      <c r="FK120" s="108">
        <v>867848.6</v>
      </c>
      <c r="FL120" s="108">
        <v>1248048.6000000001</v>
      </c>
      <c r="FM120" s="108">
        <v>1685094.2</v>
      </c>
      <c r="FN120" s="108">
        <v>1939081.2</v>
      </c>
      <c r="FO120" s="108">
        <v>2189948.7000000002</v>
      </c>
      <c r="FP120" s="108">
        <v>2190948.7000000002</v>
      </c>
      <c r="FQ120" s="108">
        <v>3022900.2</v>
      </c>
      <c r="FR120" s="108">
        <v>1695791.7</v>
      </c>
      <c r="FS120" s="108">
        <v>15008.1</v>
      </c>
      <c r="FT120" s="108">
        <v>999909.9</v>
      </c>
      <c r="FU120" s="108">
        <v>546767.1</v>
      </c>
      <c r="FV120" s="108">
        <v>134106.6</v>
      </c>
      <c r="FW120" s="108">
        <v>8.1</v>
      </c>
      <c r="FX120" s="108">
        <v>8.1</v>
      </c>
      <c r="FY120" s="108">
        <v>15008.1</v>
      </c>
      <c r="FZ120" s="108">
        <v>161189.29999999999</v>
      </c>
      <c r="GA120" s="108">
        <v>521331.7</v>
      </c>
      <c r="GB120" s="108">
        <v>1014918</v>
      </c>
      <c r="GC120" s="108">
        <v>1533631.6</v>
      </c>
      <c r="GD120" s="108">
        <v>1554221.4</v>
      </c>
      <c r="GE120" s="108">
        <v>1561685.1</v>
      </c>
      <c r="GF120" s="108">
        <v>1564091.4</v>
      </c>
      <c r="GG120" s="108">
        <v>1573491.4</v>
      </c>
      <c r="GH120" s="108">
        <v>1695791.7</v>
      </c>
      <c r="GJ120" s="85">
        <v>0</v>
      </c>
      <c r="GK120" s="85">
        <v>1440.3</v>
      </c>
      <c r="GL120" s="85">
        <v>1307075.5</v>
      </c>
      <c r="GN120" s="85">
        <v>0</v>
      </c>
      <c r="GO120" s="85">
        <v>0</v>
      </c>
      <c r="GP120" s="85">
        <v>0</v>
      </c>
      <c r="GQ120" s="85">
        <v>0</v>
      </c>
      <c r="GR120" s="85">
        <v>0</v>
      </c>
      <c r="GS120" s="85">
        <v>1440.3</v>
      </c>
      <c r="GT120" s="85">
        <v>775456.2</v>
      </c>
      <c r="GU120" s="85">
        <v>1167938.2</v>
      </c>
      <c r="GV120" s="85">
        <v>1308515.8</v>
      </c>
      <c r="GW120" s="85">
        <v>1474221.5</v>
      </c>
      <c r="GX120" s="85">
        <v>1755607.9</v>
      </c>
    </row>
    <row r="121" spans="1:206" s="85" customFormat="1" ht="24" x14ac:dyDescent="0.2">
      <c r="A121" s="99">
        <v>14121100</v>
      </c>
      <c r="B121" s="28" t="s">
        <v>596</v>
      </c>
      <c r="C121" s="76"/>
      <c r="D121" s="108">
        <v>150444.5</v>
      </c>
      <c r="E121" s="108">
        <v>6790.4</v>
      </c>
      <c r="F121" s="108">
        <v>26721.5</v>
      </c>
      <c r="G121" s="108">
        <v>64970.400000000001</v>
      </c>
      <c r="H121" s="108">
        <v>51962.2</v>
      </c>
      <c r="I121" s="108">
        <v>3368.1</v>
      </c>
      <c r="J121" s="108">
        <v>4990.3999999999996</v>
      </c>
      <c r="K121" s="108">
        <v>6790.4</v>
      </c>
      <c r="L121" s="108">
        <v>7541.6</v>
      </c>
      <c r="M121" s="108">
        <v>27158.3</v>
      </c>
      <c r="N121" s="108">
        <v>33511.9</v>
      </c>
      <c r="O121" s="108">
        <v>45018.7</v>
      </c>
      <c r="P121" s="108">
        <v>86173</v>
      </c>
      <c r="Q121" s="108">
        <v>98482.3</v>
      </c>
      <c r="R121" s="108">
        <v>119159.5</v>
      </c>
      <c r="S121" s="108">
        <v>131600.20000000001</v>
      </c>
      <c r="T121" s="108">
        <v>150444.5</v>
      </c>
      <c r="U121" s="108">
        <v>689772.5</v>
      </c>
      <c r="V121" s="108">
        <v>17003.900000000001</v>
      </c>
      <c r="W121" s="108">
        <v>128555.5</v>
      </c>
      <c r="X121" s="108">
        <v>155204.29999999999</v>
      </c>
      <c r="Y121" s="108">
        <v>389008.8</v>
      </c>
      <c r="Z121" s="108">
        <v>13614.5</v>
      </c>
      <c r="AA121" s="108">
        <v>17003.900000000001</v>
      </c>
      <c r="AB121" s="108">
        <v>17003.900000000001</v>
      </c>
      <c r="AC121" s="108">
        <v>19620</v>
      </c>
      <c r="AD121" s="108">
        <v>52385.3</v>
      </c>
      <c r="AE121" s="108">
        <v>145559.4</v>
      </c>
      <c r="AF121" s="108">
        <v>163095.9</v>
      </c>
      <c r="AG121" s="108">
        <v>270192.7</v>
      </c>
      <c r="AH121" s="108">
        <v>300763.7</v>
      </c>
      <c r="AI121" s="108">
        <v>674713.1</v>
      </c>
      <c r="AJ121" s="108">
        <v>680643.8</v>
      </c>
      <c r="AK121" s="108">
        <v>689772.5</v>
      </c>
      <c r="AL121" s="108">
        <v>2923222.3</v>
      </c>
      <c r="AM121" s="108">
        <v>7424</v>
      </c>
      <c r="AN121" s="108">
        <v>2365537.6</v>
      </c>
      <c r="AO121" s="108">
        <v>519012.3</v>
      </c>
      <c r="AP121" s="108">
        <v>31248.400000000001</v>
      </c>
      <c r="AQ121" s="108">
        <v>5000</v>
      </c>
      <c r="AR121" s="108">
        <v>7424</v>
      </c>
      <c r="AS121" s="108">
        <v>7424</v>
      </c>
      <c r="AT121" s="108">
        <v>7424</v>
      </c>
      <c r="AU121" s="108">
        <v>2306743.7999999998</v>
      </c>
      <c r="AV121" s="108">
        <v>2372961.6</v>
      </c>
      <c r="AW121" s="108">
        <v>2698902.1</v>
      </c>
      <c r="AX121" s="108">
        <v>2772643.2</v>
      </c>
      <c r="AY121" s="108">
        <v>2891973.9</v>
      </c>
      <c r="AZ121" s="108">
        <v>2917920.1</v>
      </c>
      <c r="BA121" s="108">
        <v>2922422.3</v>
      </c>
      <c r="BB121" s="108">
        <v>2923222.3</v>
      </c>
      <c r="BC121" s="108">
        <v>1826962.4</v>
      </c>
      <c r="BD121" s="108">
        <v>492.4</v>
      </c>
      <c r="BE121" s="108">
        <v>528007.19999999995</v>
      </c>
      <c r="BF121" s="108">
        <v>1266761.3999999999</v>
      </c>
      <c r="BG121" s="108">
        <v>31701.4</v>
      </c>
      <c r="BH121" s="108">
        <v>0.6</v>
      </c>
      <c r="BI121" s="108">
        <v>492.4</v>
      </c>
      <c r="BJ121" s="108">
        <v>492.4</v>
      </c>
      <c r="BK121" s="108">
        <v>53903.6</v>
      </c>
      <c r="BL121" s="108">
        <v>285506.8</v>
      </c>
      <c r="BM121" s="108">
        <v>528499.6</v>
      </c>
      <c r="BN121" s="108">
        <v>862224.9</v>
      </c>
      <c r="BO121" s="108">
        <v>1765159.8</v>
      </c>
      <c r="BP121" s="108">
        <v>1795261</v>
      </c>
      <c r="BQ121" s="108">
        <v>1818019.9</v>
      </c>
      <c r="BR121" s="108">
        <v>1826962.4</v>
      </c>
      <c r="BS121" s="108">
        <v>1826962.4</v>
      </c>
      <c r="BT121" s="108">
        <v>1615593</v>
      </c>
      <c r="BU121" s="108">
        <v>8455.4</v>
      </c>
      <c r="BV121" s="128">
        <v>1151876.6000000001</v>
      </c>
      <c r="BW121" s="128">
        <v>307335.59999999998</v>
      </c>
      <c r="BX121" s="128">
        <v>147925.4</v>
      </c>
      <c r="BY121" s="108"/>
      <c r="BZ121" s="108">
        <v>4596.8</v>
      </c>
      <c r="CA121" s="108">
        <v>8455.4</v>
      </c>
      <c r="CB121" s="108">
        <v>929392.2</v>
      </c>
      <c r="CC121" s="108">
        <v>966147.7</v>
      </c>
      <c r="CD121" s="108">
        <v>1160332</v>
      </c>
      <c r="CE121" s="108">
        <v>1396049.3</v>
      </c>
      <c r="CF121" s="108">
        <v>1467467.6</v>
      </c>
      <c r="CG121" s="108">
        <v>1467667.6</v>
      </c>
      <c r="CH121" s="108">
        <v>1469846.2</v>
      </c>
      <c r="CI121" s="108">
        <v>1469846.2</v>
      </c>
      <c r="CJ121" s="108">
        <v>1615593</v>
      </c>
      <c r="CK121" s="108">
        <v>1476183.8</v>
      </c>
      <c r="CL121" s="108">
        <v>6237.7</v>
      </c>
      <c r="CM121" s="128">
        <v>1307406.8</v>
      </c>
      <c r="CN121" s="128">
        <v>158884.70000000001</v>
      </c>
      <c r="CO121" s="128">
        <v>3654.6</v>
      </c>
      <c r="CP121" s="108">
        <v>317.7</v>
      </c>
      <c r="CQ121" s="108">
        <v>2737.7</v>
      </c>
      <c r="CR121" s="108">
        <v>6237.7</v>
      </c>
      <c r="CS121" s="108">
        <v>1025034.4</v>
      </c>
      <c r="CT121" s="108">
        <v>1072982.2</v>
      </c>
      <c r="CU121" s="108">
        <v>1313644.5</v>
      </c>
      <c r="CV121" s="108">
        <v>1347366.6</v>
      </c>
      <c r="CW121" s="108">
        <v>1347967.9</v>
      </c>
      <c r="CX121" s="108">
        <v>1472529.2</v>
      </c>
      <c r="CY121" s="108">
        <v>1472529.2</v>
      </c>
      <c r="CZ121" s="108">
        <v>1472529.2</v>
      </c>
      <c r="DA121" s="108">
        <v>1476183.8</v>
      </c>
      <c r="DB121" s="108">
        <v>2078778.8</v>
      </c>
      <c r="DC121" s="108">
        <v>3270.6</v>
      </c>
      <c r="DD121" s="108">
        <v>1519638.4</v>
      </c>
      <c r="DE121" s="108">
        <v>533917.30000000005</v>
      </c>
      <c r="DF121" s="108">
        <v>21952.5</v>
      </c>
      <c r="DG121" s="108">
        <v>3000</v>
      </c>
      <c r="DH121" s="108">
        <v>3270.6</v>
      </c>
      <c r="DI121" s="108">
        <v>3270.6</v>
      </c>
      <c r="DJ121" s="108">
        <v>25811.5</v>
      </c>
      <c r="DK121" s="108">
        <v>1516231.8</v>
      </c>
      <c r="DL121" s="108">
        <v>1522909</v>
      </c>
      <c r="DM121" s="108">
        <v>1655824.2</v>
      </c>
      <c r="DN121" s="108">
        <v>1821693.9</v>
      </c>
      <c r="DO121" s="108">
        <v>2056826.3</v>
      </c>
      <c r="DP121" s="108">
        <v>2057826.3</v>
      </c>
      <c r="DQ121" s="108">
        <v>2063891.4</v>
      </c>
      <c r="DR121" s="108">
        <v>2078778.8</v>
      </c>
      <c r="DS121" s="108">
        <v>2284727.6</v>
      </c>
      <c r="DT121" s="108">
        <v>63002.9</v>
      </c>
      <c r="DU121" s="108">
        <v>1184906.6000000001</v>
      </c>
      <c r="DV121" s="108">
        <v>516459.6</v>
      </c>
      <c r="DW121" s="108">
        <v>520358.5</v>
      </c>
      <c r="DX121" s="108">
        <v>11002.9</v>
      </c>
      <c r="DY121" s="108">
        <v>11502.9</v>
      </c>
      <c r="DZ121" s="108">
        <v>63002.9</v>
      </c>
      <c r="EA121" s="108">
        <v>69249.100000000006</v>
      </c>
      <c r="EB121" s="108">
        <v>1247909.5</v>
      </c>
      <c r="EC121" s="108">
        <v>1247909.5</v>
      </c>
      <c r="ED121" s="108">
        <v>1500081.1</v>
      </c>
      <c r="EE121" s="108">
        <v>1672060.6</v>
      </c>
      <c r="EF121" s="108">
        <v>1764369.1</v>
      </c>
      <c r="EG121" s="108">
        <v>1773377.4</v>
      </c>
      <c r="EH121" s="108">
        <v>1784177.4</v>
      </c>
      <c r="EI121" s="108">
        <v>2284727.6</v>
      </c>
      <c r="EJ121" s="108">
        <v>2176269.7999999998</v>
      </c>
      <c r="EK121" s="108">
        <v>280553</v>
      </c>
      <c r="EL121" s="108">
        <v>628668</v>
      </c>
      <c r="EM121" s="108">
        <v>593580.69999999995</v>
      </c>
      <c r="EN121" s="108">
        <v>673468.1</v>
      </c>
      <c r="EO121" s="108">
        <v>153</v>
      </c>
      <c r="EP121" s="108">
        <v>153</v>
      </c>
      <c r="EQ121" s="108">
        <v>280553</v>
      </c>
      <c r="ER121" s="108">
        <v>348822.6</v>
      </c>
      <c r="ES121" s="108">
        <v>884111.5</v>
      </c>
      <c r="ET121" s="108">
        <v>909221</v>
      </c>
      <c r="EU121" s="108">
        <v>1032829.2</v>
      </c>
      <c r="EV121" s="108">
        <v>1257195.5</v>
      </c>
      <c r="EW121" s="108">
        <v>1502801.7</v>
      </c>
      <c r="EX121" s="108">
        <v>1761664.6</v>
      </c>
      <c r="EY121" s="108">
        <v>2176064</v>
      </c>
      <c r="EZ121" s="108">
        <v>2176269.7999999998</v>
      </c>
      <c r="FA121" s="108">
        <v>3022900.2</v>
      </c>
      <c r="FB121" s="108">
        <v>29934.6</v>
      </c>
      <c r="FC121" s="108">
        <v>837914</v>
      </c>
      <c r="FD121" s="108">
        <v>1071232.6000000001</v>
      </c>
      <c r="FE121" s="108">
        <v>1083819</v>
      </c>
      <c r="FF121" s="108">
        <v>4734.6000000000004</v>
      </c>
      <c r="FG121" s="108">
        <v>4934.6000000000004</v>
      </c>
      <c r="FH121" s="108">
        <v>29934.6</v>
      </c>
      <c r="FI121" s="108">
        <v>60727.9</v>
      </c>
      <c r="FJ121" s="108">
        <v>381386.7</v>
      </c>
      <c r="FK121" s="108">
        <v>867848.6</v>
      </c>
      <c r="FL121" s="108">
        <v>1248048.6000000001</v>
      </c>
      <c r="FM121" s="108">
        <v>1685094.2</v>
      </c>
      <c r="FN121" s="108">
        <v>1939081.2</v>
      </c>
      <c r="FO121" s="108">
        <v>2189948.7000000002</v>
      </c>
      <c r="FP121" s="108">
        <v>2190948.7000000002</v>
      </c>
      <c r="FQ121" s="108">
        <v>3022900.2</v>
      </c>
      <c r="FR121" s="108">
        <v>1695791.7</v>
      </c>
      <c r="FS121" s="108">
        <v>15008.1</v>
      </c>
      <c r="FT121" s="108">
        <v>999909.9</v>
      </c>
      <c r="FU121" s="108">
        <v>546767.1</v>
      </c>
      <c r="FV121" s="108">
        <v>134106.6</v>
      </c>
      <c r="FW121" s="108">
        <v>8.1</v>
      </c>
      <c r="FX121" s="108">
        <v>8.1</v>
      </c>
      <c r="FY121" s="108">
        <v>15008.1</v>
      </c>
      <c r="FZ121" s="108">
        <v>161189.29999999999</v>
      </c>
      <c r="GA121" s="108">
        <v>521331.7</v>
      </c>
      <c r="GB121" s="108">
        <v>1014918</v>
      </c>
      <c r="GC121" s="108">
        <v>1533631.6</v>
      </c>
      <c r="GD121" s="108">
        <v>1554221.4</v>
      </c>
      <c r="GE121" s="108">
        <v>1561685.1</v>
      </c>
      <c r="GF121" s="108">
        <v>1564091.4</v>
      </c>
      <c r="GG121" s="108">
        <v>1573491.4</v>
      </c>
      <c r="GH121" s="108">
        <v>1695791.7</v>
      </c>
      <c r="GK121" s="85">
        <v>1440.3</v>
      </c>
      <c r="GL121" s="85">
        <v>1307075.5</v>
      </c>
      <c r="GS121" s="85">
        <v>1440.3</v>
      </c>
      <c r="GT121" s="85">
        <v>775456.2</v>
      </c>
      <c r="GU121" s="85">
        <v>1167938.2</v>
      </c>
      <c r="GV121" s="85">
        <v>1308515.8</v>
      </c>
      <c r="GW121" s="85">
        <v>1474221.5</v>
      </c>
      <c r="GX121" s="85">
        <v>1755607.9</v>
      </c>
    </row>
    <row r="122" spans="1:206" s="85" customFormat="1" ht="12" x14ac:dyDescent="0.2">
      <c r="A122" s="99">
        <v>14122</v>
      </c>
      <c r="B122" s="28" t="s">
        <v>597</v>
      </c>
      <c r="C122" s="76"/>
      <c r="D122" s="108">
        <v>774585</v>
      </c>
      <c r="E122" s="108">
        <v>0</v>
      </c>
      <c r="F122" s="108">
        <v>774585</v>
      </c>
      <c r="G122" s="108">
        <v>0</v>
      </c>
      <c r="H122" s="108">
        <v>0</v>
      </c>
      <c r="I122" s="108">
        <v>0</v>
      </c>
      <c r="J122" s="108">
        <v>0</v>
      </c>
      <c r="K122" s="108">
        <v>0</v>
      </c>
      <c r="L122" s="108">
        <v>284585</v>
      </c>
      <c r="M122" s="108">
        <v>284585</v>
      </c>
      <c r="N122" s="108">
        <v>774585</v>
      </c>
      <c r="O122" s="108">
        <v>774585</v>
      </c>
      <c r="P122" s="108">
        <v>774585</v>
      </c>
      <c r="Q122" s="108">
        <v>774585</v>
      </c>
      <c r="R122" s="108">
        <v>774585</v>
      </c>
      <c r="S122" s="108">
        <v>774585</v>
      </c>
      <c r="T122" s="108">
        <v>774585</v>
      </c>
      <c r="U122" s="108">
        <v>444973.5</v>
      </c>
      <c r="V122" s="108">
        <v>0</v>
      </c>
      <c r="W122" s="108">
        <v>444973.5</v>
      </c>
      <c r="X122" s="108">
        <v>0</v>
      </c>
      <c r="Y122" s="108">
        <v>0</v>
      </c>
      <c r="Z122" s="108">
        <v>0</v>
      </c>
      <c r="AA122" s="108">
        <v>0</v>
      </c>
      <c r="AB122" s="108">
        <v>0</v>
      </c>
      <c r="AC122" s="108">
        <v>444973.5</v>
      </c>
      <c r="AD122" s="108">
        <v>444973.5</v>
      </c>
      <c r="AE122" s="108">
        <v>444973.5</v>
      </c>
      <c r="AF122" s="108">
        <v>444973.5</v>
      </c>
      <c r="AG122" s="108">
        <v>444973.5</v>
      </c>
      <c r="AH122" s="108">
        <v>444973.5</v>
      </c>
      <c r="AI122" s="108">
        <v>444973.5</v>
      </c>
      <c r="AJ122" s="108">
        <v>444973.5</v>
      </c>
      <c r="AK122" s="108">
        <v>444973.5</v>
      </c>
      <c r="AL122" s="108">
        <v>1361579.8</v>
      </c>
      <c r="AM122" s="108">
        <v>0</v>
      </c>
      <c r="AN122" s="108">
        <v>1103992.8999999999</v>
      </c>
      <c r="AO122" s="108">
        <v>125426.7</v>
      </c>
      <c r="AP122" s="108">
        <v>132160.20000000001</v>
      </c>
      <c r="AQ122" s="108">
        <v>0</v>
      </c>
      <c r="AR122" s="108">
        <v>0</v>
      </c>
      <c r="AS122" s="108">
        <v>0</v>
      </c>
      <c r="AT122" s="108">
        <v>1103992.8999999999</v>
      </c>
      <c r="AU122" s="108">
        <v>1103992.8999999999</v>
      </c>
      <c r="AV122" s="108">
        <v>1103992.8999999999</v>
      </c>
      <c r="AW122" s="108">
        <v>1103992.8999999999</v>
      </c>
      <c r="AX122" s="108">
        <v>1192794.5</v>
      </c>
      <c r="AY122" s="108">
        <v>1229419.6000000001</v>
      </c>
      <c r="AZ122" s="108">
        <v>1260930.8999999999</v>
      </c>
      <c r="BA122" s="108">
        <v>1289368.5</v>
      </c>
      <c r="BB122" s="108">
        <v>1361579.8</v>
      </c>
      <c r="BC122" s="108">
        <v>2314435.9</v>
      </c>
      <c r="BD122" s="108">
        <v>28123.599999999999</v>
      </c>
      <c r="BE122" s="108">
        <v>1858459.4</v>
      </c>
      <c r="BF122" s="108">
        <v>216683</v>
      </c>
      <c r="BG122" s="108">
        <v>211169.9</v>
      </c>
      <c r="BH122" s="108">
        <v>0</v>
      </c>
      <c r="BI122" s="108">
        <v>10509.1</v>
      </c>
      <c r="BJ122" s="108">
        <v>28123.599999999999</v>
      </c>
      <c r="BK122" s="108">
        <v>1706665</v>
      </c>
      <c r="BL122" s="108">
        <v>1724011</v>
      </c>
      <c r="BM122" s="108">
        <v>1886583</v>
      </c>
      <c r="BN122" s="108">
        <v>1908937.6</v>
      </c>
      <c r="BO122" s="108">
        <v>1930286.8</v>
      </c>
      <c r="BP122" s="108">
        <v>2103266</v>
      </c>
      <c r="BQ122" s="108">
        <v>2104321</v>
      </c>
      <c r="BR122" s="108">
        <v>2282164.9</v>
      </c>
      <c r="BS122" s="108">
        <v>2314435.9</v>
      </c>
      <c r="BT122" s="108">
        <v>2097465.6</v>
      </c>
      <c r="BU122" s="108">
        <v>31161.3</v>
      </c>
      <c r="BV122" s="128">
        <v>1619594.4</v>
      </c>
      <c r="BW122" s="128">
        <v>13780.2</v>
      </c>
      <c r="BX122" s="128">
        <v>432929.7</v>
      </c>
      <c r="BY122" s="108">
        <v>298</v>
      </c>
      <c r="BZ122" s="108">
        <v>6538.6</v>
      </c>
      <c r="CA122" s="108">
        <v>31161.3</v>
      </c>
      <c r="CB122" s="108">
        <v>1095536.8</v>
      </c>
      <c r="CC122" s="108">
        <v>1648517.9</v>
      </c>
      <c r="CD122" s="108">
        <v>1650755.7</v>
      </c>
      <c r="CE122" s="108">
        <v>1662411</v>
      </c>
      <c r="CF122" s="108">
        <v>1662522.2</v>
      </c>
      <c r="CG122" s="108">
        <v>1664535.9</v>
      </c>
      <c r="CH122" s="108">
        <v>1664880.6</v>
      </c>
      <c r="CI122" s="108">
        <v>1665035.8</v>
      </c>
      <c r="CJ122" s="108">
        <v>2097465.6</v>
      </c>
      <c r="CK122" s="108">
        <v>1172324.3999999999</v>
      </c>
      <c r="CL122" s="108">
        <v>357631.8</v>
      </c>
      <c r="CM122" s="128">
        <v>519965.2</v>
      </c>
      <c r="CN122" s="128">
        <v>233504</v>
      </c>
      <c r="CO122" s="128">
        <v>61223.4</v>
      </c>
      <c r="CP122" s="108">
        <v>330416.40000000002</v>
      </c>
      <c r="CQ122" s="108">
        <v>330588.59999999998</v>
      </c>
      <c r="CR122" s="108">
        <v>357631.8</v>
      </c>
      <c r="CS122" s="108">
        <v>730145.4</v>
      </c>
      <c r="CT122" s="108">
        <v>761094.9</v>
      </c>
      <c r="CU122" s="108">
        <v>877597</v>
      </c>
      <c r="CV122" s="108">
        <v>1059089.3999999999</v>
      </c>
      <c r="CW122" s="108">
        <v>1089686.3999999999</v>
      </c>
      <c r="CX122" s="108">
        <v>1111101</v>
      </c>
      <c r="CY122" s="108">
        <v>1133389.3</v>
      </c>
      <c r="CZ122" s="108">
        <v>1151471.7</v>
      </c>
      <c r="DA122" s="108">
        <v>1172324.3999999999</v>
      </c>
      <c r="DB122" s="108">
        <v>4097285.8</v>
      </c>
      <c r="DC122" s="108">
        <v>69845.8</v>
      </c>
      <c r="DD122" s="108">
        <v>3870693.9</v>
      </c>
      <c r="DE122" s="108">
        <v>79971</v>
      </c>
      <c r="DF122" s="108">
        <v>76775.100000000006</v>
      </c>
      <c r="DG122" s="108">
        <v>18045</v>
      </c>
      <c r="DH122" s="108">
        <v>45253.1</v>
      </c>
      <c r="DI122" s="108">
        <v>69845.8</v>
      </c>
      <c r="DJ122" s="108">
        <v>3868642.1</v>
      </c>
      <c r="DK122" s="108">
        <v>3897898.6</v>
      </c>
      <c r="DL122" s="108">
        <v>3940539.7</v>
      </c>
      <c r="DM122" s="108">
        <v>3965661.6</v>
      </c>
      <c r="DN122" s="108">
        <v>3985506.7</v>
      </c>
      <c r="DO122" s="108">
        <v>4020510.7</v>
      </c>
      <c r="DP122" s="108">
        <v>4064270.7</v>
      </c>
      <c r="DQ122" s="108">
        <v>4075762.4</v>
      </c>
      <c r="DR122" s="108">
        <v>4097285.8</v>
      </c>
      <c r="DS122" s="108">
        <v>5064698.2</v>
      </c>
      <c r="DT122" s="108">
        <v>4613519.8</v>
      </c>
      <c r="DU122" s="108">
        <v>19724.3</v>
      </c>
      <c r="DV122" s="108">
        <v>21985</v>
      </c>
      <c r="DW122" s="108">
        <v>409469.1</v>
      </c>
      <c r="DX122" s="108">
        <v>17986.099999999999</v>
      </c>
      <c r="DY122" s="108">
        <v>25148.7</v>
      </c>
      <c r="DZ122" s="108">
        <v>4613519.8</v>
      </c>
      <c r="EA122" s="108">
        <v>4618203.5999999996</v>
      </c>
      <c r="EB122" s="108">
        <v>4623250.7</v>
      </c>
      <c r="EC122" s="108">
        <v>4633244.0999999996</v>
      </c>
      <c r="ED122" s="108">
        <v>4637424.7</v>
      </c>
      <c r="EE122" s="108">
        <v>4644248.5999999996</v>
      </c>
      <c r="EF122" s="108">
        <v>4655229.0999999996</v>
      </c>
      <c r="EG122" s="108">
        <v>4655789.0999999996</v>
      </c>
      <c r="EH122" s="108">
        <v>4656388</v>
      </c>
      <c r="EI122" s="108">
        <v>5064698.2</v>
      </c>
      <c r="EJ122" s="108">
        <v>2910097.4</v>
      </c>
      <c r="EK122" s="108">
        <v>2678962</v>
      </c>
      <c r="EL122" s="108">
        <v>50730.3</v>
      </c>
      <c r="EM122" s="108">
        <v>34747.4</v>
      </c>
      <c r="EN122" s="108">
        <v>145657.70000000001</v>
      </c>
      <c r="EO122" s="108">
        <v>619.20000000000005</v>
      </c>
      <c r="EP122" s="108">
        <v>6169.9</v>
      </c>
      <c r="EQ122" s="108">
        <v>2678962</v>
      </c>
      <c r="ER122" s="108">
        <v>2688593.4</v>
      </c>
      <c r="ES122" s="108">
        <v>2708407.5</v>
      </c>
      <c r="ET122" s="108">
        <v>2729692.3</v>
      </c>
      <c r="EU122" s="108">
        <v>2739675.7</v>
      </c>
      <c r="EV122" s="108">
        <v>2754039.7</v>
      </c>
      <c r="EW122" s="108">
        <v>2764439.7</v>
      </c>
      <c r="EX122" s="108">
        <v>2764453.7</v>
      </c>
      <c r="EY122" s="108">
        <v>2768828</v>
      </c>
      <c r="EZ122" s="108">
        <v>2910097.4</v>
      </c>
      <c r="FA122" s="108">
        <v>2445879.1</v>
      </c>
      <c r="FB122" s="108">
        <v>65104.5</v>
      </c>
      <c r="FC122" s="108">
        <v>2165048.4</v>
      </c>
      <c r="FD122" s="108">
        <v>77374.100000000006</v>
      </c>
      <c r="FE122" s="108">
        <v>138352.1</v>
      </c>
      <c r="FF122" s="108">
        <v>20169.7</v>
      </c>
      <c r="FG122" s="108">
        <v>42200.9</v>
      </c>
      <c r="FH122" s="108">
        <v>65104.5</v>
      </c>
      <c r="FI122" s="108">
        <v>2206544.4</v>
      </c>
      <c r="FJ122" s="108">
        <v>2217396.6</v>
      </c>
      <c r="FK122" s="108">
        <v>2230152.9</v>
      </c>
      <c r="FL122" s="108">
        <v>2250913.4</v>
      </c>
      <c r="FM122" s="108">
        <v>2284343.2999999998</v>
      </c>
      <c r="FN122" s="108">
        <v>2307527</v>
      </c>
      <c r="FO122" s="108">
        <v>2322191.7000000002</v>
      </c>
      <c r="FP122" s="108">
        <v>2355410.5</v>
      </c>
      <c r="FQ122" s="108">
        <v>2445879.1</v>
      </c>
      <c r="FR122" s="108">
        <v>2411421.1</v>
      </c>
      <c r="FS122" s="108">
        <v>160600.6</v>
      </c>
      <c r="FT122" s="108">
        <v>1932006.3</v>
      </c>
      <c r="FU122" s="108">
        <v>205069.1</v>
      </c>
      <c r="FV122" s="108">
        <v>113745.1</v>
      </c>
      <c r="FW122" s="108">
        <v>484.8</v>
      </c>
      <c r="FX122" s="108">
        <v>3548.5</v>
      </c>
      <c r="FY122" s="108">
        <v>160600.6</v>
      </c>
      <c r="FZ122" s="108">
        <v>2072792.9</v>
      </c>
      <c r="GA122" s="108">
        <v>2088306.9</v>
      </c>
      <c r="GB122" s="108">
        <v>2092606.9</v>
      </c>
      <c r="GC122" s="108">
        <v>2128596.2000000002</v>
      </c>
      <c r="GD122" s="108">
        <v>2257428.5</v>
      </c>
      <c r="GE122" s="108">
        <v>2297676</v>
      </c>
      <c r="GF122" s="108">
        <v>2338226.4</v>
      </c>
      <c r="GG122" s="108">
        <v>2378521.1</v>
      </c>
      <c r="GH122" s="108">
        <v>2411421.1</v>
      </c>
      <c r="GJ122" s="85">
        <v>351463</v>
      </c>
      <c r="GK122" s="85">
        <v>73513.600000000006</v>
      </c>
      <c r="GL122" s="85">
        <v>2606939.2999999998</v>
      </c>
      <c r="GN122" s="85">
        <v>399.3</v>
      </c>
      <c r="GO122" s="85">
        <v>41432.5</v>
      </c>
      <c r="GP122" s="85">
        <v>351463</v>
      </c>
      <c r="GQ122" s="85">
        <v>359688.4</v>
      </c>
      <c r="GR122" s="85">
        <v>393314.9</v>
      </c>
      <c r="GS122" s="85">
        <v>424976.6</v>
      </c>
      <c r="GT122" s="85">
        <v>3017077.5</v>
      </c>
      <c r="GU122" s="85">
        <v>3024788.9</v>
      </c>
      <c r="GV122" s="85">
        <v>3031915.9</v>
      </c>
      <c r="GW122" s="85">
        <v>3043120.4</v>
      </c>
      <c r="GX122" s="85">
        <v>3069786.6</v>
      </c>
    </row>
    <row r="123" spans="1:206" s="85" customFormat="1" ht="24" x14ac:dyDescent="0.2">
      <c r="A123" s="99">
        <v>14122100</v>
      </c>
      <c r="B123" s="28" t="s">
        <v>598</v>
      </c>
      <c r="C123" s="76"/>
      <c r="D123" s="108">
        <v>774585</v>
      </c>
      <c r="E123" s="108">
        <v>0</v>
      </c>
      <c r="F123" s="108">
        <v>774585</v>
      </c>
      <c r="G123" s="108">
        <v>0</v>
      </c>
      <c r="H123" s="108">
        <v>0</v>
      </c>
      <c r="I123" s="108"/>
      <c r="J123" s="108"/>
      <c r="K123" s="108"/>
      <c r="L123" s="108">
        <v>284585</v>
      </c>
      <c r="M123" s="108">
        <v>284585</v>
      </c>
      <c r="N123" s="108">
        <v>774585</v>
      </c>
      <c r="O123" s="108">
        <v>774585</v>
      </c>
      <c r="P123" s="108">
        <v>774585</v>
      </c>
      <c r="Q123" s="108">
        <v>774585</v>
      </c>
      <c r="R123" s="108">
        <v>774585</v>
      </c>
      <c r="S123" s="108">
        <v>774585</v>
      </c>
      <c r="T123" s="108">
        <v>774585</v>
      </c>
      <c r="U123" s="108">
        <v>444973.5</v>
      </c>
      <c r="V123" s="108">
        <v>0</v>
      </c>
      <c r="W123" s="108">
        <v>444973.5</v>
      </c>
      <c r="X123" s="108">
        <v>0</v>
      </c>
      <c r="Y123" s="108">
        <v>0</v>
      </c>
      <c r="Z123" s="108"/>
      <c r="AA123" s="108"/>
      <c r="AB123" s="108"/>
      <c r="AC123" s="108">
        <v>444973.5</v>
      </c>
      <c r="AD123" s="108">
        <v>444973.5</v>
      </c>
      <c r="AE123" s="108">
        <v>444973.5</v>
      </c>
      <c r="AF123" s="108">
        <v>444973.5</v>
      </c>
      <c r="AG123" s="108">
        <v>444973.5</v>
      </c>
      <c r="AH123" s="108">
        <v>444973.5</v>
      </c>
      <c r="AI123" s="108">
        <v>444973.5</v>
      </c>
      <c r="AJ123" s="108">
        <v>444973.5</v>
      </c>
      <c r="AK123" s="108">
        <v>444973.5</v>
      </c>
      <c r="AL123" s="108">
        <v>1361579.8</v>
      </c>
      <c r="AM123" s="108">
        <v>0</v>
      </c>
      <c r="AN123" s="108">
        <v>1103992.8999999999</v>
      </c>
      <c r="AO123" s="108">
        <v>125426.7</v>
      </c>
      <c r="AP123" s="108">
        <v>132160.20000000001</v>
      </c>
      <c r="AQ123" s="108"/>
      <c r="AR123" s="108"/>
      <c r="AS123" s="108"/>
      <c r="AT123" s="108">
        <v>1103992.8999999999</v>
      </c>
      <c r="AU123" s="108">
        <v>1103992.8999999999</v>
      </c>
      <c r="AV123" s="108">
        <v>1103992.8999999999</v>
      </c>
      <c r="AW123" s="108">
        <v>1103992.8999999999</v>
      </c>
      <c r="AX123" s="108">
        <v>1192794.5</v>
      </c>
      <c r="AY123" s="108">
        <v>1229419.6000000001</v>
      </c>
      <c r="AZ123" s="108">
        <v>1260930.8999999999</v>
      </c>
      <c r="BA123" s="108">
        <v>1289368.5</v>
      </c>
      <c r="BB123" s="108">
        <v>1361579.8</v>
      </c>
      <c r="BC123" s="108">
        <v>1575771.6</v>
      </c>
      <c r="BD123" s="108"/>
      <c r="BE123" s="108">
        <v>1575771.6</v>
      </c>
      <c r="BF123" s="108">
        <v>0</v>
      </c>
      <c r="BG123" s="108">
        <v>0</v>
      </c>
      <c r="BH123" s="108"/>
      <c r="BI123" s="108"/>
      <c r="BJ123" s="108"/>
      <c r="BK123" s="108">
        <v>1575771.6</v>
      </c>
      <c r="BL123" s="108">
        <v>1575771.6</v>
      </c>
      <c r="BM123" s="108">
        <v>1575771.6</v>
      </c>
      <c r="BN123" s="108">
        <v>1575771.6</v>
      </c>
      <c r="BO123" s="108">
        <v>1575771.6</v>
      </c>
      <c r="BP123" s="108">
        <v>1575771.6</v>
      </c>
      <c r="BQ123" s="108">
        <v>1575771.6</v>
      </c>
      <c r="BR123" s="108">
        <v>1575771.6</v>
      </c>
      <c r="BS123" s="108">
        <v>1575771.6</v>
      </c>
      <c r="BT123" s="108">
        <v>547625.69999999995</v>
      </c>
      <c r="BU123" s="108"/>
      <c r="BV123" s="128">
        <v>547625.69999999995</v>
      </c>
      <c r="BW123" s="128"/>
      <c r="BX123" s="128">
        <v>0</v>
      </c>
      <c r="BY123" s="108"/>
      <c r="BZ123" s="108"/>
      <c r="CA123" s="108"/>
      <c r="CB123" s="108">
        <v>547625.69999999995</v>
      </c>
      <c r="CC123" s="108">
        <v>547625.69999999995</v>
      </c>
      <c r="CD123" s="108">
        <v>547625.69999999995</v>
      </c>
      <c r="CE123" s="108">
        <v>547625.69999999995</v>
      </c>
      <c r="CF123" s="108">
        <v>547625.69999999995</v>
      </c>
      <c r="CG123" s="108">
        <v>547625.69999999995</v>
      </c>
      <c r="CH123" s="108">
        <v>547625.69999999995</v>
      </c>
      <c r="CI123" s="108">
        <v>547625.69999999995</v>
      </c>
      <c r="CJ123" s="108">
        <v>547625.69999999995</v>
      </c>
      <c r="CK123" s="108">
        <v>310915.40000000002</v>
      </c>
      <c r="CL123" s="108"/>
      <c r="CM123" s="128">
        <v>310915.40000000002</v>
      </c>
      <c r="CN123" s="128">
        <v>0</v>
      </c>
      <c r="CO123" s="128">
        <v>0</v>
      </c>
      <c r="CP123" s="108"/>
      <c r="CQ123" s="108"/>
      <c r="CR123" s="108"/>
      <c r="CS123" s="108">
        <v>310915.40000000002</v>
      </c>
      <c r="CT123" s="108">
        <v>310915.40000000002</v>
      </c>
      <c r="CU123" s="108">
        <v>310915.40000000002</v>
      </c>
      <c r="CV123" s="108">
        <v>310915.40000000002</v>
      </c>
      <c r="CW123" s="108">
        <v>310915.40000000002</v>
      </c>
      <c r="CX123" s="108">
        <v>310915.40000000002</v>
      </c>
      <c r="CY123" s="108">
        <v>310915.40000000002</v>
      </c>
      <c r="CZ123" s="108">
        <v>310915.40000000002</v>
      </c>
      <c r="DA123" s="108">
        <v>310915.40000000002</v>
      </c>
      <c r="DB123" s="108">
        <v>3777018.3</v>
      </c>
      <c r="DC123" s="108">
        <v>0</v>
      </c>
      <c r="DD123" s="108">
        <v>3777018.3</v>
      </c>
      <c r="DE123" s="108">
        <v>0</v>
      </c>
      <c r="DF123" s="108">
        <v>0</v>
      </c>
      <c r="DG123" s="108"/>
      <c r="DH123" s="108"/>
      <c r="DI123" s="108"/>
      <c r="DJ123" s="108">
        <v>3777018.3</v>
      </c>
      <c r="DK123" s="108">
        <v>3777018.3</v>
      </c>
      <c r="DL123" s="108">
        <v>3777018.3</v>
      </c>
      <c r="DM123" s="108">
        <v>3777018.3</v>
      </c>
      <c r="DN123" s="108">
        <v>3777018.3</v>
      </c>
      <c r="DO123" s="108">
        <v>3777018.3</v>
      </c>
      <c r="DP123" s="108">
        <v>3777018.3</v>
      </c>
      <c r="DQ123" s="108">
        <v>3777018.3</v>
      </c>
      <c r="DR123" s="108">
        <v>3777018.3</v>
      </c>
      <c r="DS123" s="108">
        <v>4579813.5</v>
      </c>
      <c r="DT123" s="108">
        <v>4579813.5</v>
      </c>
      <c r="DU123" s="108">
        <v>0</v>
      </c>
      <c r="DV123" s="108">
        <v>0</v>
      </c>
      <c r="DW123" s="108">
        <v>0</v>
      </c>
      <c r="DX123" s="108"/>
      <c r="DY123" s="108"/>
      <c r="DZ123" s="108">
        <v>4579813.5</v>
      </c>
      <c r="EA123" s="108">
        <v>4579813.5</v>
      </c>
      <c r="EB123" s="108">
        <v>4579813.4000000004</v>
      </c>
      <c r="EC123" s="108">
        <v>4579813.5</v>
      </c>
      <c r="ED123" s="108">
        <v>4579813.5</v>
      </c>
      <c r="EE123" s="108">
        <v>4579813.5</v>
      </c>
      <c r="EF123" s="108">
        <v>4579813.5</v>
      </c>
      <c r="EG123" s="108">
        <v>4579813.5</v>
      </c>
      <c r="EH123" s="108">
        <v>4579813.5</v>
      </c>
      <c r="EI123" s="108">
        <v>4579813.5</v>
      </c>
      <c r="EJ123" s="108">
        <v>2643996.2999999998</v>
      </c>
      <c r="EK123" s="108">
        <v>2643996.2999999998</v>
      </c>
      <c r="EL123" s="108">
        <v>0</v>
      </c>
      <c r="EM123" s="108">
        <v>0</v>
      </c>
      <c r="EN123" s="108">
        <v>0</v>
      </c>
      <c r="EO123" s="108"/>
      <c r="EP123" s="108"/>
      <c r="EQ123" s="108">
        <v>2643996.2999999998</v>
      </c>
      <c r="ER123" s="108">
        <v>2643996.2999999998</v>
      </c>
      <c r="ES123" s="108">
        <v>2643996.2999999998</v>
      </c>
      <c r="ET123" s="108">
        <v>2643996.2999999998</v>
      </c>
      <c r="EU123" s="108">
        <v>2643996.2999999998</v>
      </c>
      <c r="EV123" s="108">
        <v>2643996.2999999998</v>
      </c>
      <c r="EW123" s="108">
        <v>2643996.2999999998</v>
      </c>
      <c r="EX123" s="108">
        <v>2643996.2999999998</v>
      </c>
      <c r="EY123" s="108">
        <v>2643996.2999999998</v>
      </c>
      <c r="EZ123" s="108">
        <v>2643996.2999999998</v>
      </c>
      <c r="FA123" s="108">
        <v>2070764.1</v>
      </c>
      <c r="FB123" s="108">
        <v>0</v>
      </c>
      <c r="FC123" s="108">
        <v>2070764.1</v>
      </c>
      <c r="FD123" s="108">
        <v>0</v>
      </c>
      <c r="FE123" s="108">
        <v>0</v>
      </c>
      <c r="FF123" s="108"/>
      <c r="FG123" s="108"/>
      <c r="FH123" s="108"/>
      <c r="FI123" s="108">
        <v>2070764.1</v>
      </c>
      <c r="FJ123" s="108">
        <v>2070764.1</v>
      </c>
      <c r="FK123" s="108">
        <v>2070764.1</v>
      </c>
      <c r="FL123" s="108">
        <v>2070764.1</v>
      </c>
      <c r="FM123" s="108">
        <v>2070764.1</v>
      </c>
      <c r="FN123" s="108">
        <v>2070764.1</v>
      </c>
      <c r="FO123" s="108">
        <v>2070764.1</v>
      </c>
      <c r="FP123" s="108">
        <v>2070764.1</v>
      </c>
      <c r="FQ123" s="108">
        <v>2070764.1</v>
      </c>
      <c r="FR123" s="108">
        <v>1893542.7</v>
      </c>
      <c r="FS123" s="108"/>
      <c r="FT123" s="108">
        <v>1893542.7</v>
      </c>
      <c r="FU123" s="108"/>
      <c r="FV123" s="108">
        <v>0</v>
      </c>
      <c r="FW123" s="108"/>
      <c r="FX123" s="108"/>
      <c r="FY123" s="108"/>
      <c r="FZ123" s="108">
        <v>1893542.7</v>
      </c>
      <c r="GA123" s="108">
        <v>1893542.7</v>
      </c>
      <c r="GB123" s="108">
        <v>1893542.7</v>
      </c>
      <c r="GC123" s="108">
        <v>1893542.7</v>
      </c>
      <c r="GD123" s="108">
        <v>1893542.7</v>
      </c>
      <c r="GE123" s="108">
        <v>1893542.7</v>
      </c>
      <c r="GF123" s="108">
        <v>1893542.7</v>
      </c>
      <c r="GG123" s="108">
        <v>1893542.7</v>
      </c>
      <c r="GH123" s="108">
        <v>1893542.7</v>
      </c>
      <c r="GK123" s="85">
        <v>0</v>
      </c>
      <c r="GL123" s="85">
        <v>2565273.2000000002</v>
      </c>
      <c r="GT123" s="85">
        <v>2565273.2000000002</v>
      </c>
      <c r="GU123" s="85">
        <v>2565273.2000000002</v>
      </c>
      <c r="GV123" s="85">
        <v>2565273.2000000002</v>
      </c>
      <c r="GW123" s="85">
        <v>2565273.2000000002</v>
      </c>
      <c r="GX123" s="85">
        <v>2565273.2000000002</v>
      </c>
    </row>
    <row r="124" spans="1:206" s="85" customFormat="1" ht="12" x14ac:dyDescent="0.2">
      <c r="A124" s="99">
        <v>14122200</v>
      </c>
      <c r="B124" s="28" t="s">
        <v>673</v>
      </c>
      <c r="C124" s="76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  <c r="S124" s="108"/>
      <c r="T124" s="108"/>
      <c r="U124" s="108"/>
      <c r="V124" s="108"/>
      <c r="W124" s="108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8">
        <v>738664.3</v>
      </c>
      <c r="BD124" s="108">
        <v>28123.599999999999</v>
      </c>
      <c r="BE124" s="108">
        <v>282687.8</v>
      </c>
      <c r="BF124" s="108">
        <v>216683</v>
      </c>
      <c r="BG124" s="108">
        <v>211169.9</v>
      </c>
      <c r="BH124" s="108"/>
      <c r="BI124" s="108">
        <v>10509.1</v>
      </c>
      <c r="BJ124" s="108">
        <v>28123.599999999999</v>
      </c>
      <c r="BK124" s="108">
        <v>130893.4</v>
      </c>
      <c r="BL124" s="108">
        <v>148239.4</v>
      </c>
      <c r="BM124" s="108">
        <v>310811.40000000002</v>
      </c>
      <c r="BN124" s="108">
        <v>333166</v>
      </c>
      <c r="BO124" s="108">
        <v>354515.20000000001</v>
      </c>
      <c r="BP124" s="108">
        <v>527494.40000000002</v>
      </c>
      <c r="BQ124" s="108">
        <v>528549.4</v>
      </c>
      <c r="BR124" s="108">
        <v>706393.3</v>
      </c>
      <c r="BS124" s="108">
        <v>738664.3</v>
      </c>
      <c r="BT124" s="108">
        <v>1549839.9</v>
      </c>
      <c r="BU124" s="108">
        <v>31161.3</v>
      </c>
      <c r="BV124" s="128">
        <v>1071968.7</v>
      </c>
      <c r="BW124" s="128">
        <v>13780.2</v>
      </c>
      <c r="BX124" s="128">
        <v>432929.7</v>
      </c>
      <c r="BY124" s="108">
        <v>298</v>
      </c>
      <c r="BZ124" s="108">
        <v>6538.6</v>
      </c>
      <c r="CA124" s="108">
        <v>31161.3</v>
      </c>
      <c r="CB124" s="108">
        <v>547911.1</v>
      </c>
      <c r="CC124" s="108">
        <v>1100892.2</v>
      </c>
      <c r="CD124" s="108">
        <v>1103130</v>
      </c>
      <c r="CE124" s="108">
        <v>1114785.3</v>
      </c>
      <c r="CF124" s="108">
        <v>1114896.5</v>
      </c>
      <c r="CG124" s="108">
        <v>1116910.2</v>
      </c>
      <c r="CH124" s="108">
        <v>1117254.8999999999</v>
      </c>
      <c r="CI124" s="108">
        <v>1117410.1000000001</v>
      </c>
      <c r="CJ124" s="108">
        <v>1549839.9</v>
      </c>
      <c r="CK124" s="108">
        <v>861409</v>
      </c>
      <c r="CL124" s="108">
        <v>357631.8</v>
      </c>
      <c r="CM124" s="128">
        <v>209049.8</v>
      </c>
      <c r="CN124" s="128">
        <v>233504</v>
      </c>
      <c r="CO124" s="128">
        <v>61223.4</v>
      </c>
      <c r="CP124" s="108">
        <v>330416.40000000002</v>
      </c>
      <c r="CQ124" s="108">
        <v>330588.59999999998</v>
      </c>
      <c r="CR124" s="108">
        <v>357631.8</v>
      </c>
      <c r="CS124" s="108">
        <v>419230</v>
      </c>
      <c r="CT124" s="108">
        <v>450179.5</v>
      </c>
      <c r="CU124" s="108">
        <v>566681.59999999998</v>
      </c>
      <c r="CV124" s="108">
        <v>748174</v>
      </c>
      <c r="CW124" s="108">
        <v>778771</v>
      </c>
      <c r="CX124" s="108">
        <v>800185.6</v>
      </c>
      <c r="CY124" s="108">
        <v>822473.9</v>
      </c>
      <c r="CZ124" s="108">
        <v>840556.3</v>
      </c>
      <c r="DA124" s="108">
        <v>861409</v>
      </c>
      <c r="DB124" s="108">
        <v>320267.5</v>
      </c>
      <c r="DC124" s="108">
        <v>69845.8</v>
      </c>
      <c r="DD124" s="108">
        <v>93675.6</v>
      </c>
      <c r="DE124" s="108">
        <v>79971</v>
      </c>
      <c r="DF124" s="108">
        <v>76775.100000000006</v>
      </c>
      <c r="DG124" s="108">
        <v>18045</v>
      </c>
      <c r="DH124" s="108">
        <v>45253.1</v>
      </c>
      <c r="DI124" s="108">
        <v>69845.8</v>
      </c>
      <c r="DJ124" s="108">
        <v>91623.8</v>
      </c>
      <c r="DK124" s="108">
        <v>120880.3</v>
      </c>
      <c r="DL124" s="108">
        <v>163521.4</v>
      </c>
      <c r="DM124" s="108">
        <v>188643.3</v>
      </c>
      <c r="DN124" s="108">
        <v>208488.4</v>
      </c>
      <c r="DO124" s="108">
        <v>243492.4</v>
      </c>
      <c r="DP124" s="108">
        <v>287252.40000000002</v>
      </c>
      <c r="DQ124" s="108">
        <v>298744.09999999998</v>
      </c>
      <c r="DR124" s="108">
        <v>320267.5</v>
      </c>
      <c r="DS124" s="108">
        <v>484884.7</v>
      </c>
      <c r="DT124" s="108">
        <v>33706.300000000003</v>
      </c>
      <c r="DU124" s="108">
        <v>19724.3</v>
      </c>
      <c r="DV124" s="108">
        <v>21985</v>
      </c>
      <c r="DW124" s="108">
        <v>409469.1</v>
      </c>
      <c r="DX124" s="108">
        <v>17986.099999999999</v>
      </c>
      <c r="DY124" s="108">
        <v>25148.7</v>
      </c>
      <c r="DZ124" s="108">
        <v>33706.300000000003</v>
      </c>
      <c r="EA124" s="108">
        <v>38390.1</v>
      </c>
      <c r="EB124" s="108">
        <v>43437.3</v>
      </c>
      <c r="EC124" s="108">
        <v>53430.6</v>
      </c>
      <c r="ED124" s="108">
        <v>57611.199999999997</v>
      </c>
      <c r="EE124" s="108">
        <v>64435.1</v>
      </c>
      <c r="EF124" s="108">
        <v>75415.600000000006</v>
      </c>
      <c r="EG124" s="108">
        <v>75975.600000000006</v>
      </c>
      <c r="EH124" s="108">
        <v>76574.5</v>
      </c>
      <c r="EI124" s="108">
        <v>484884.7</v>
      </c>
      <c r="EJ124" s="108">
        <v>266101.09999999998</v>
      </c>
      <c r="EK124" s="108">
        <v>34965.699999999997</v>
      </c>
      <c r="EL124" s="108">
        <v>50730.3</v>
      </c>
      <c r="EM124" s="108">
        <v>34747.4</v>
      </c>
      <c r="EN124" s="108">
        <v>145657.70000000001</v>
      </c>
      <c r="EO124" s="108">
        <v>619.20000000000005</v>
      </c>
      <c r="EP124" s="108">
        <v>6169.9</v>
      </c>
      <c r="EQ124" s="108">
        <v>34965.699999999997</v>
      </c>
      <c r="ER124" s="108">
        <v>44597.1</v>
      </c>
      <c r="ES124" s="108">
        <v>64411.199999999997</v>
      </c>
      <c r="ET124" s="108">
        <v>85696</v>
      </c>
      <c r="EU124" s="108">
        <v>95679.4</v>
      </c>
      <c r="EV124" s="108">
        <v>110043.4</v>
      </c>
      <c r="EW124" s="108">
        <v>120443.4</v>
      </c>
      <c r="EX124" s="108">
        <v>120457.4</v>
      </c>
      <c r="EY124" s="108">
        <v>124831.7</v>
      </c>
      <c r="EZ124" s="108">
        <v>266101.09999999998</v>
      </c>
      <c r="FA124" s="108">
        <v>375115</v>
      </c>
      <c r="FB124" s="108">
        <v>65104.5</v>
      </c>
      <c r="FC124" s="108">
        <v>94284.3</v>
      </c>
      <c r="FD124" s="108">
        <v>77374.100000000006</v>
      </c>
      <c r="FE124" s="108">
        <v>138352.1</v>
      </c>
      <c r="FF124" s="108">
        <v>20169.7</v>
      </c>
      <c r="FG124" s="108">
        <v>42200.9</v>
      </c>
      <c r="FH124" s="108">
        <v>65104.5</v>
      </c>
      <c r="FI124" s="108">
        <v>135780.29999999999</v>
      </c>
      <c r="FJ124" s="108">
        <v>146632.5</v>
      </c>
      <c r="FK124" s="108">
        <v>159388.79999999999</v>
      </c>
      <c r="FL124" s="108">
        <v>180149.3</v>
      </c>
      <c r="FM124" s="108">
        <v>213579.2</v>
      </c>
      <c r="FN124" s="108">
        <v>236762.9</v>
      </c>
      <c r="FO124" s="108">
        <v>251427.6</v>
      </c>
      <c r="FP124" s="108">
        <v>284646.40000000002</v>
      </c>
      <c r="FQ124" s="108">
        <v>375115</v>
      </c>
      <c r="FR124" s="108">
        <v>517878.4</v>
      </c>
      <c r="FS124" s="108">
        <v>160600.6</v>
      </c>
      <c r="FT124" s="108">
        <v>38463.599999999999</v>
      </c>
      <c r="FU124" s="108">
        <v>205069.1</v>
      </c>
      <c r="FV124" s="108">
        <v>113745.1</v>
      </c>
      <c r="FW124" s="108">
        <v>484.8</v>
      </c>
      <c r="FX124" s="108">
        <v>3548.5</v>
      </c>
      <c r="FY124" s="108">
        <v>160600.6</v>
      </c>
      <c r="FZ124" s="108">
        <v>179250.2</v>
      </c>
      <c r="GA124" s="108">
        <v>194764.2</v>
      </c>
      <c r="GB124" s="108">
        <v>199064.2</v>
      </c>
      <c r="GC124" s="108">
        <v>235053.5</v>
      </c>
      <c r="GD124" s="108">
        <v>363885.8</v>
      </c>
      <c r="GE124" s="108">
        <v>404133.3</v>
      </c>
      <c r="GF124" s="108">
        <v>444683.7</v>
      </c>
      <c r="GG124" s="108">
        <v>484978.4</v>
      </c>
      <c r="GH124" s="108">
        <v>517878.4</v>
      </c>
      <c r="GJ124" s="85">
        <v>351463</v>
      </c>
      <c r="GK124" s="85">
        <v>73513.600000000006</v>
      </c>
      <c r="GL124" s="85">
        <v>41666.1</v>
      </c>
      <c r="GN124" s="85">
        <v>399.3</v>
      </c>
      <c r="GO124" s="85">
        <v>41432.5</v>
      </c>
      <c r="GP124" s="85">
        <v>351463</v>
      </c>
      <c r="GQ124" s="85">
        <v>359688.4</v>
      </c>
      <c r="GR124" s="85">
        <v>393314.9</v>
      </c>
      <c r="GS124" s="85">
        <v>424976.6</v>
      </c>
      <c r="GT124" s="85">
        <v>451804.3</v>
      </c>
      <c r="GU124" s="85">
        <v>459515.7</v>
      </c>
      <c r="GV124" s="85">
        <v>466642.7</v>
      </c>
      <c r="GW124" s="85">
        <v>477847.2</v>
      </c>
      <c r="GX124" s="85">
        <v>504513.4</v>
      </c>
    </row>
    <row r="125" spans="1:206" s="85" customFormat="1" ht="24" x14ac:dyDescent="0.2">
      <c r="A125" s="99">
        <v>1415</v>
      </c>
      <c r="B125" s="28" t="s">
        <v>713</v>
      </c>
      <c r="C125" s="76"/>
      <c r="D125" s="108">
        <v>1900336.8</v>
      </c>
      <c r="E125" s="108">
        <v>504946.7</v>
      </c>
      <c r="F125" s="108">
        <v>253806.9</v>
      </c>
      <c r="G125" s="108">
        <v>322511.2</v>
      </c>
      <c r="H125" s="108">
        <v>819072</v>
      </c>
      <c r="I125" s="108">
        <v>70747.600000000006</v>
      </c>
      <c r="J125" s="108">
        <v>469376.6</v>
      </c>
      <c r="K125" s="108">
        <v>504946.7</v>
      </c>
      <c r="L125" s="108">
        <v>503978.6</v>
      </c>
      <c r="M125" s="108">
        <v>532525.1</v>
      </c>
      <c r="N125" s="108">
        <v>758753.6</v>
      </c>
      <c r="O125" s="108">
        <v>799610.4</v>
      </c>
      <c r="P125" s="108">
        <v>838230.4</v>
      </c>
      <c r="Q125" s="108">
        <v>1081264.8</v>
      </c>
      <c r="R125" s="108">
        <v>1135915.5</v>
      </c>
      <c r="S125" s="108">
        <v>1179747.7</v>
      </c>
      <c r="T125" s="108">
        <v>1900336.8</v>
      </c>
      <c r="U125" s="108">
        <v>3220671.9</v>
      </c>
      <c r="V125" s="108">
        <v>787448.6</v>
      </c>
      <c r="W125" s="108">
        <v>775249.7</v>
      </c>
      <c r="X125" s="108">
        <v>800014.4</v>
      </c>
      <c r="Y125" s="108">
        <v>857959.2</v>
      </c>
      <c r="Z125" s="108">
        <v>33120.400000000001</v>
      </c>
      <c r="AA125" s="108">
        <v>62547.1</v>
      </c>
      <c r="AB125" s="108">
        <v>787448.6</v>
      </c>
      <c r="AC125" s="108">
        <v>815337.1</v>
      </c>
      <c r="AD125" s="108">
        <v>1502670.8</v>
      </c>
      <c r="AE125" s="108">
        <v>1562698.3</v>
      </c>
      <c r="AF125" s="108">
        <v>1597051.2</v>
      </c>
      <c r="AG125" s="108">
        <v>2316184.6</v>
      </c>
      <c r="AH125" s="108">
        <v>2362712.7000000002</v>
      </c>
      <c r="AI125" s="108">
        <v>2413985.6</v>
      </c>
      <c r="AJ125" s="108">
        <v>3164825</v>
      </c>
      <c r="AK125" s="108">
        <v>3220671.9</v>
      </c>
      <c r="AL125" s="108">
        <v>3251564.9</v>
      </c>
      <c r="AM125" s="108">
        <v>797289</v>
      </c>
      <c r="AN125" s="108">
        <v>811744.7</v>
      </c>
      <c r="AO125" s="108">
        <v>807860.5</v>
      </c>
      <c r="AP125" s="108">
        <v>834670.7</v>
      </c>
      <c r="AQ125" s="108">
        <v>27563</v>
      </c>
      <c r="AR125" s="108">
        <v>764467.7</v>
      </c>
      <c r="AS125" s="108">
        <v>797289</v>
      </c>
      <c r="AT125" s="108">
        <v>842839.7</v>
      </c>
      <c r="AU125" s="108">
        <v>880928.4</v>
      </c>
      <c r="AV125" s="108">
        <v>1609033.7</v>
      </c>
      <c r="AW125" s="108">
        <v>1658086.8</v>
      </c>
      <c r="AX125" s="108">
        <v>2369440.1</v>
      </c>
      <c r="AY125" s="108">
        <v>2416894.2000000002</v>
      </c>
      <c r="AZ125" s="108">
        <v>2466429.7000000002</v>
      </c>
      <c r="BA125" s="108">
        <v>3188886.6</v>
      </c>
      <c r="BB125" s="108">
        <v>3251564.9</v>
      </c>
      <c r="BC125" s="108">
        <v>4095157</v>
      </c>
      <c r="BD125" s="108">
        <v>810833.8</v>
      </c>
      <c r="BE125" s="108">
        <v>1561078.4</v>
      </c>
      <c r="BF125" s="108">
        <v>842857.7</v>
      </c>
      <c r="BG125" s="108">
        <v>880387.1</v>
      </c>
      <c r="BH125" s="108">
        <v>27603</v>
      </c>
      <c r="BI125" s="108">
        <v>760278.4</v>
      </c>
      <c r="BJ125" s="108">
        <v>810833.8</v>
      </c>
      <c r="BK125" s="108">
        <v>853487</v>
      </c>
      <c r="BL125" s="108">
        <v>1594023.5</v>
      </c>
      <c r="BM125" s="108">
        <v>2371912.2000000002</v>
      </c>
      <c r="BN125" s="108">
        <v>2415549.9</v>
      </c>
      <c r="BO125" s="108">
        <v>3159134.3</v>
      </c>
      <c r="BP125" s="108">
        <v>3214769.9</v>
      </c>
      <c r="BQ125" s="108">
        <v>3268453.7</v>
      </c>
      <c r="BR125" s="108">
        <v>4020744.9</v>
      </c>
      <c r="BS125" s="108">
        <v>4095157</v>
      </c>
      <c r="BT125" s="108">
        <v>3719931.2</v>
      </c>
      <c r="BU125" s="108">
        <v>842565.4</v>
      </c>
      <c r="BV125" s="128">
        <v>910782</v>
      </c>
      <c r="BW125" s="128">
        <v>958665.2</v>
      </c>
      <c r="BX125" s="128">
        <v>1007918.6</v>
      </c>
      <c r="BY125" s="108">
        <v>36501.800000000003</v>
      </c>
      <c r="BZ125" s="108">
        <v>792510.8</v>
      </c>
      <c r="CA125" s="108">
        <v>842565.4</v>
      </c>
      <c r="CB125" s="108">
        <v>898535.7</v>
      </c>
      <c r="CC125" s="108">
        <v>1677661.9</v>
      </c>
      <c r="CD125" s="108">
        <v>1753347.4</v>
      </c>
      <c r="CE125" s="108">
        <v>1830965.4</v>
      </c>
      <c r="CF125" s="108">
        <v>2626972.4</v>
      </c>
      <c r="CG125" s="108">
        <v>2712012.6</v>
      </c>
      <c r="CH125" s="108">
        <v>2799346.4</v>
      </c>
      <c r="CI125" s="108">
        <v>3603871.8</v>
      </c>
      <c r="CJ125" s="108">
        <v>3719931.2</v>
      </c>
      <c r="CK125" s="108">
        <v>3365088.3</v>
      </c>
      <c r="CL125" s="108">
        <v>998658.4</v>
      </c>
      <c r="CM125" s="128">
        <v>1038346.1</v>
      </c>
      <c r="CN125" s="128">
        <v>1021117.6</v>
      </c>
      <c r="CO125" s="128">
        <v>306966.2</v>
      </c>
      <c r="CP125" s="108">
        <v>64507.4</v>
      </c>
      <c r="CQ125" s="108">
        <v>106989.8</v>
      </c>
      <c r="CR125" s="108">
        <v>998658.4</v>
      </c>
      <c r="CS125" s="108">
        <v>1094121.7</v>
      </c>
      <c r="CT125" s="108">
        <v>1937997.8</v>
      </c>
      <c r="CU125" s="108">
        <v>2037004.5</v>
      </c>
      <c r="CV125" s="108">
        <v>2127321.6</v>
      </c>
      <c r="CW125" s="108">
        <v>2954786</v>
      </c>
      <c r="CX125" s="108">
        <v>3058122.1</v>
      </c>
      <c r="CY125" s="108">
        <v>3143385</v>
      </c>
      <c r="CZ125" s="108">
        <v>3229227</v>
      </c>
      <c r="DA125" s="108">
        <v>3365088.3</v>
      </c>
      <c r="DB125" s="108">
        <v>7495298.2000000002</v>
      </c>
      <c r="DC125" s="108">
        <v>183532.2</v>
      </c>
      <c r="DD125" s="108">
        <v>285793.40000000002</v>
      </c>
      <c r="DE125" s="108">
        <v>326097.09999999998</v>
      </c>
      <c r="DF125" s="108">
        <v>6699875.5</v>
      </c>
      <c r="DG125" s="108">
        <v>49584.800000000003</v>
      </c>
      <c r="DH125" s="108">
        <v>98643.8</v>
      </c>
      <c r="DI125" s="108">
        <v>183532.2</v>
      </c>
      <c r="DJ125" s="108">
        <v>261274.8</v>
      </c>
      <c r="DK125" s="108">
        <v>346344.3</v>
      </c>
      <c r="DL125" s="108">
        <v>469325.6</v>
      </c>
      <c r="DM125" s="108">
        <v>550736.9</v>
      </c>
      <c r="DN125" s="108">
        <v>625429.80000000005</v>
      </c>
      <c r="DO125" s="108">
        <v>795422.7</v>
      </c>
      <c r="DP125" s="108">
        <v>1818433.7</v>
      </c>
      <c r="DQ125" s="108">
        <v>2274413.5</v>
      </c>
      <c r="DR125" s="108">
        <v>7495298.2000000002</v>
      </c>
      <c r="DS125" s="108">
        <v>2155357.6</v>
      </c>
      <c r="DT125" s="108">
        <v>351438.9</v>
      </c>
      <c r="DU125" s="108">
        <v>321231.2</v>
      </c>
      <c r="DV125" s="108">
        <v>210658</v>
      </c>
      <c r="DW125" s="108">
        <v>1272029.5</v>
      </c>
      <c r="DX125" s="108">
        <v>193871.7</v>
      </c>
      <c r="DY125" s="108">
        <v>250973.9</v>
      </c>
      <c r="DZ125" s="108">
        <v>351438.9</v>
      </c>
      <c r="EA125" s="108">
        <v>459179.7</v>
      </c>
      <c r="EB125" s="108">
        <v>547905.19999999995</v>
      </c>
      <c r="EC125" s="108">
        <v>672670.1</v>
      </c>
      <c r="ED125" s="108">
        <v>764514.5</v>
      </c>
      <c r="EE125" s="108">
        <v>764631.1</v>
      </c>
      <c r="EF125" s="108">
        <v>883328.1</v>
      </c>
      <c r="EG125" s="108">
        <v>984821.5</v>
      </c>
      <c r="EH125" s="108">
        <v>1106694.8999999999</v>
      </c>
      <c r="EI125" s="108">
        <v>2155357.6</v>
      </c>
      <c r="EJ125" s="108">
        <v>2518792.5</v>
      </c>
      <c r="EK125" s="108">
        <v>326252.5</v>
      </c>
      <c r="EL125" s="108">
        <v>536629.19999999995</v>
      </c>
      <c r="EM125" s="108">
        <v>465444</v>
      </c>
      <c r="EN125" s="108">
        <v>1190466.8</v>
      </c>
      <c r="EO125" s="108">
        <v>83450.399999999994</v>
      </c>
      <c r="EP125" s="108">
        <v>187487.1</v>
      </c>
      <c r="EQ125" s="108">
        <v>326252.5</v>
      </c>
      <c r="ER125" s="108">
        <v>431370.6</v>
      </c>
      <c r="ES125" s="108">
        <v>567241.4</v>
      </c>
      <c r="ET125" s="108">
        <v>862881.7</v>
      </c>
      <c r="EU125" s="108">
        <v>1009005.9</v>
      </c>
      <c r="EV125" s="108">
        <v>1157751.3999999999</v>
      </c>
      <c r="EW125" s="108">
        <v>1328325.7</v>
      </c>
      <c r="EX125" s="108">
        <v>1492859.9</v>
      </c>
      <c r="EY125" s="108">
        <v>1825256.9</v>
      </c>
      <c r="EZ125" s="108">
        <v>2518792.5</v>
      </c>
      <c r="FA125" s="108">
        <v>2045847</v>
      </c>
      <c r="FB125" s="108">
        <v>352593.6</v>
      </c>
      <c r="FC125" s="108">
        <v>520895.1</v>
      </c>
      <c r="FD125" s="108">
        <v>418535.8</v>
      </c>
      <c r="FE125" s="108">
        <v>753822.5</v>
      </c>
      <c r="FF125" s="108">
        <v>115193.8</v>
      </c>
      <c r="FG125" s="108">
        <v>210258.5</v>
      </c>
      <c r="FH125" s="108">
        <v>352593.6</v>
      </c>
      <c r="FI125" s="108">
        <v>566799.19999999995</v>
      </c>
      <c r="FJ125" s="108">
        <v>707608.6</v>
      </c>
      <c r="FK125" s="108">
        <v>873488.7</v>
      </c>
      <c r="FL125" s="108">
        <v>1002169.4</v>
      </c>
      <c r="FM125" s="108">
        <v>1092550.5</v>
      </c>
      <c r="FN125" s="108">
        <v>1292024.5</v>
      </c>
      <c r="FO125" s="108">
        <v>1568569.3</v>
      </c>
      <c r="FP125" s="108">
        <v>1701933.6</v>
      </c>
      <c r="FQ125" s="108">
        <v>2045847</v>
      </c>
      <c r="FR125" s="108">
        <v>2200498.2000000002</v>
      </c>
      <c r="FS125" s="108">
        <v>375947.9</v>
      </c>
      <c r="FT125" s="108">
        <v>526813.1</v>
      </c>
      <c r="FU125" s="108">
        <v>541892</v>
      </c>
      <c r="FV125" s="108">
        <v>755845.2</v>
      </c>
      <c r="FW125" s="108">
        <v>92218.6</v>
      </c>
      <c r="FX125" s="108">
        <v>178933.8</v>
      </c>
      <c r="FY125" s="108">
        <v>375947.9</v>
      </c>
      <c r="FZ125" s="108">
        <v>521384.5</v>
      </c>
      <c r="GA125" s="108">
        <v>706798.6</v>
      </c>
      <c r="GB125" s="108">
        <v>902761</v>
      </c>
      <c r="GC125" s="108">
        <v>1128918.6000000001</v>
      </c>
      <c r="GD125" s="108">
        <v>1235113.1000000001</v>
      </c>
      <c r="GE125" s="108">
        <v>1444653</v>
      </c>
      <c r="GF125" s="108">
        <v>1675542.1</v>
      </c>
      <c r="GG125" s="108">
        <v>1884205.4</v>
      </c>
      <c r="GH125" s="108">
        <v>2200498.2000000002</v>
      </c>
      <c r="GJ125" s="85">
        <v>274627.40000000002</v>
      </c>
      <c r="GK125" s="85">
        <v>336857.7</v>
      </c>
      <c r="GL125" s="85">
        <v>493869.3</v>
      </c>
      <c r="GN125" s="85">
        <v>76818</v>
      </c>
      <c r="GO125" s="85">
        <v>204966.3</v>
      </c>
      <c r="GP125" s="85">
        <v>274627.40000000002</v>
      </c>
      <c r="GQ125" s="85">
        <v>354037.3</v>
      </c>
      <c r="GR125" s="85">
        <v>437803.4</v>
      </c>
      <c r="GS125" s="85">
        <v>611485.1</v>
      </c>
      <c r="GT125" s="85">
        <v>782157</v>
      </c>
      <c r="GU125" s="85">
        <v>919374.3</v>
      </c>
      <c r="GV125" s="85">
        <v>1105354.3999999999</v>
      </c>
      <c r="GW125" s="85">
        <v>1266510.7</v>
      </c>
      <c r="GX125" s="85">
        <v>1457530.8</v>
      </c>
    </row>
    <row r="126" spans="1:206" s="85" customFormat="1" ht="36" x14ac:dyDescent="0.2">
      <c r="A126" s="99">
        <v>14151</v>
      </c>
      <c r="B126" s="28" t="s">
        <v>714</v>
      </c>
      <c r="C126" s="76"/>
      <c r="D126" s="108">
        <v>0</v>
      </c>
      <c r="E126" s="108">
        <v>40033.800000000003</v>
      </c>
      <c r="F126" s="108">
        <v>-40033.800000000003</v>
      </c>
      <c r="G126" s="108">
        <v>0</v>
      </c>
      <c r="H126" s="108">
        <v>0</v>
      </c>
      <c r="I126" s="108">
        <v>40033.800000000003</v>
      </c>
      <c r="J126" s="108">
        <v>40033.800000000003</v>
      </c>
      <c r="K126" s="108">
        <v>40033.800000000003</v>
      </c>
      <c r="L126" s="108">
        <v>0</v>
      </c>
      <c r="M126" s="108">
        <v>0</v>
      </c>
      <c r="N126" s="108">
        <v>0</v>
      </c>
      <c r="O126" s="108">
        <v>0</v>
      </c>
      <c r="P126" s="108">
        <v>0</v>
      </c>
      <c r="Q126" s="108">
        <v>0</v>
      </c>
      <c r="R126" s="108">
        <v>0</v>
      </c>
      <c r="S126" s="108">
        <v>0</v>
      </c>
      <c r="T126" s="108">
        <v>0</v>
      </c>
      <c r="U126" s="108">
        <v>0</v>
      </c>
      <c r="V126" s="108">
        <v>0</v>
      </c>
      <c r="W126" s="108">
        <v>0</v>
      </c>
      <c r="X126" s="108">
        <v>0</v>
      </c>
      <c r="Y126" s="108">
        <v>0</v>
      </c>
      <c r="Z126" s="108">
        <v>0</v>
      </c>
      <c r="AA126" s="108">
        <v>0</v>
      </c>
      <c r="AB126" s="108">
        <v>0</v>
      </c>
      <c r="AC126" s="108">
        <v>0</v>
      </c>
      <c r="AD126" s="108">
        <v>0</v>
      </c>
      <c r="AE126" s="108">
        <v>0</v>
      </c>
      <c r="AF126" s="108">
        <v>0</v>
      </c>
      <c r="AG126" s="108">
        <v>0</v>
      </c>
      <c r="AH126" s="108">
        <v>0</v>
      </c>
      <c r="AI126" s="108">
        <v>0</v>
      </c>
      <c r="AJ126" s="108">
        <v>0</v>
      </c>
      <c r="AK126" s="108">
        <v>0</v>
      </c>
      <c r="AL126" s="108">
        <v>0</v>
      </c>
      <c r="AM126" s="108">
        <v>0</v>
      </c>
      <c r="AN126" s="108">
        <v>0</v>
      </c>
      <c r="AO126" s="108">
        <v>0</v>
      </c>
      <c r="AP126" s="108">
        <v>0</v>
      </c>
      <c r="AQ126" s="108">
        <v>0</v>
      </c>
      <c r="AR126" s="108">
        <v>0</v>
      </c>
      <c r="AS126" s="108">
        <v>0</v>
      </c>
      <c r="AT126" s="108">
        <v>0</v>
      </c>
      <c r="AU126" s="108">
        <v>0</v>
      </c>
      <c r="AV126" s="108">
        <v>0</v>
      </c>
      <c r="AW126" s="108">
        <v>0</v>
      </c>
      <c r="AX126" s="108">
        <v>0</v>
      </c>
      <c r="AY126" s="108">
        <v>0</v>
      </c>
      <c r="AZ126" s="108">
        <v>0</v>
      </c>
      <c r="BA126" s="108">
        <v>0</v>
      </c>
      <c r="BB126" s="108">
        <v>0</v>
      </c>
      <c r="BC126" s="108">
        <v>2993.1</v>
      </c>
      <c r="BD126" s="108">
        <v>0</v>
      </c>
      <c r="BE126" s="108">
        <v>6</v>
      </c>
      <c r="BF126" s="108">
        <v>0</v>
      </c>
      <c r="BG126" s="108">
        <v>2987.1</v>
      </c>
      <c r="BH126" s="108">
        <v>0</v>
      </c>
      <c r="BI126" s="128">
        <v>0</v>
      </c>
      <c r="BJ126" s="108">
        <v>0</v>
      </c>
      <c r="BK126" s="108">
        <v>6</v>
      </c>
      <c r="BL126" s="108">
        <v>6</v>
      </c>
      <c r="BM126" s="108">
        <v>6</v>
      </c>
      <c r="BN126" s="108">
        <v>6</v>
      </c>
      <c r="BO126" s="108">
        <v>6</v>
      </c>
      <c r="BP126" s="108">
        <v>6</v>
      </c>
      <c r="BQ126" s="108">
        <v>6</v>
      </c>
      <c r="BR126" s="108">
        <v>15.1</v>
      </c>
      <c r="BS126" s="108">
        <v>2993.1</v>
      </c>
      <c r="BT126" s="108">
        <v>149563.1</v>
      </c>
      <c r="BU126" s="108">
        <v>1841</v>
      </c>
      <c r="BV126" s="128">
        <v>26612</v>
      </c>
      <c r="BW126" s="128">
        <v>58793.4</v>
      </c>
      <c r="BX126" s="128">
        <v>62316.7</v>
      </c>
      <c r="BY126" s="108">
        <v>0</v>
      </c>
      <c r="BZ126" s="108">
        <v>825.9</v>
      </c>
      <c r="CA126" s="108">
        <v>1841</v>
      </c>
      <c r="CB126" s="108">
        <v>3368.4</v>
      </c>
      <c r="CC126" s="108">
        <v>11726.3</v>
      </c>
      <c r="CD126" s="108">
        <v>28453</v>
      </c>
      <c r="CE126" s="108">
        <v>49404.4</v>
      </c>
      <c r="CF126" s="108">
        <v>66636.5</v>
      </c>
      <c r="CG126" s="108">
        <v>87246.399999999994</v>
      </c>
      <c r="CH126" s="108">
        <v>111664.9</v>
      </c>
      <c r="CI126" s="108">
        <v>131178.70000000001</v>
      </c>
      <c r="CJ126" s="108">
        <v>149563.1</v>
      </c>
      <c r="CK126" s="108">
        <v>216640.4</v>
      </c>
      <c r="CL126" s="108">
        <v>35884.9</v>
      </c>
      <c r="CM126" s="128">
        <v>66097.899999999994</v>
      </c>
      <c r="CN126" s="128">
        <v>50488.5</v>
      </c>
      <c r="CO126" s="128">
        <v>64169.1</v>
      </c>
      <c r="CP126" s="108">
        <v>15727.7</v>
      </c>
      <c r="CQ126" s="108">
        <v>18856.099999999999</v>
      </c>
      <c r="CR126" s="108">
        <v>35884.9</v>
      </c>
      <c r="CS126" s="108">
        <v>63389.7</v>
      </c>
      <c r="CT126" s="108">
        <v>80207.399999999994</v>
      </c>
      <c r="CU126" s="108">
        <v>101982.8</v>
      </c>
      <c r="CV126" s="108">
        <v>123068</v>
      </c>
      <c r="CW126" s="108">
        <v>133240.29999999999</v>
      </c>
      <c r="CX126" s="108">
        <v>152471.29999999999</v>
      </c>
      <c r="CY126" s="108">
        <v>172718.4</v>
      </c>
      <c r="CZ126" s="108">
        <v>196379.9</v>
      </c>
      <c r="DA126" s="108">
        <v>216640.4</v>
      </c>
      <c r="DB126" s="108">
        <v>5682394.4000000004</v>
      </c>
      <c r="DC126" s="108">
        <v>23237.9</v>
      </c>
      <c r="DD126" s="108">
        <v>57519.3</v>
      </c>
      <c r="DE126" s="108">
        <v>113446.5</v>
      </c>
      <c r="DF126" s="108">
        <v>5488190.7000000002</v>
      </c>
      <c r="DG126" s="108">
        <v>9940.7000000000007</v>
      </c>
      <c r="DH126" s="108">
        <v>14004.5</v>
      </c>
      <c r="DI126" s="108">
        <v>23237.9</v>
      </c>
      <c r="DJ126" s="108">
        <v>40109.1</v>
      </c>
      <c r="DK126" s="108">
        <v>66106.899999999994</v>
      </c>
      <c r="DL126" s="108">
        <v>80757.2</v>
      </c>
      <c r="DM126" s="108">
        <v>93697.7</v>
      </c>
      <c r="DN126" s="108">
        <v>109942.8</v>
      </c>
      <c r="DO126" s="108">
        <v>194203.7</v>
      </c>
      <c r="DP126" s="108">
        <v>245870.1</v>
      </c>
      <c r="DQ126" s="108">
        <v>602805.80000000005</v>
      </c>
      <c r="DR126" s="108">
        <v>5682394.4000000004</v>
      </c>
      <c r="DS126" s="108">
        <v>325718.5</v>
      </c>
      <c r="DT126" s="108">
        <v>65490.3</v>
      </c>
      <c r="DU126" s="108">
        <v>78997.3</v>
      </c>
      <c r="DV126" s="108">
        <v>84607.5</v>
      </c>
      <c r="DW126" s="108">
        <v>96623.4</v>
      </c>
      <c r="DX126" s="108">
        <v>55788.9</v>
      </c>
      <c r="DY126" s="108">
        <v>57664.5</v>
      </c>
      <c r="DZ126" s="108">
        <v>65490.3</v>
      </c>
      <c r="EA126" s="108">
        <v>89468</v>
      </c>
      <c r="EB126" s="108">
        <v>118206.7</v>
      </c>
      <c r="EC126" s="108">
        <v>144487.6</v>
      </c>
      <c r="ED126" s="108">
        <v>167847.3</v>
      </c>
      <c r="EE126" s="108">
        <v>213964.5</v>
      </c>
      <c r="EF126" s="108">
        <v>229095.1</v>
      </c>
      <c r="EG126" s="108">
        <v>249870.5</v>
      </c>
      <c r="EH126" s="108">
        <v>293788.79999999999</v>
      </c>
      <c r="EI126" s="108">
        <v>325718.5</v>
      </c>
      <c r="EJ126" s="108">
        <v>465503.5</v>
      </c>
      <c r="EK126" s="108">
        <v>76822.2</v>
      </c>
      <c r="EL126" s="108">
        <v>121432.6</v>
      </c>
      <c r="EM126" s="108">
        <v>105314.9</v>
      </c>
      <c r="EN126" s="108">
        <v>161933.79999999999</v>
      </c>
      <c r="EO126" s="108">
        <v>27845.7</v>
      </c>
      <c r="EP126" s="108">
        <v>42144.7</v>
      </c>
      <c r="EQ126" s="108">
        <v>76822.2</v>
      </c>
      <c r="ER126" s="108">
        <v>107127.3</v>
      </c>
      <c r="ES126" s="128">
        <v>165660.6</v>
      </c>
      <c r="ET126" s="108">
        <v>198254.8</v>
      </c>
      <c r="EU126" s="108">
        <v>238550.2</v>
      </c>
      <c r="EV126" s="108">
        <v>271867.5</v>
      </c>
      <c r="EW126" s="108">
        <v>303569.7</v>
      </c>
      <c r="EX126" s="108">
        <v>344366.5</v>
      </c>
      <c r="EY126" s="108">
        <v>400395.9</v>
      </c>
      <c r="EZ126" s="108">
        <v>465503.5</v>
      </c>
      <c r="FA126" s="108">
        <v>448936.4</v>
      </c>
      <c r="FB126" s="108">
        <v>128704.6</v>
      </c>
      <c r="FC126" s="108">
        <v>159786.9</v>
      </c>
      <c r="FD126" s="108">
        <v>84341</v>
      </c>
      <c r="FE126" s="108">
        <v>76103.899999999994</v>
      </c>
      <c r="FF126" s="108">
        <v>60756.9</v>
      </c>
      <c r="FG126" s="108">
        <v>96017.9</v>
      </c>
      <c r="FH126" s="108">
        <v>128704.6</v>
      </c>
      <c r="FI126" s="128">
        <v>185988.9</v>
      </c>
      <c r="FJ126" s="128">
        <v>246300.7</v>
      </c>
      <c r="FK126" s="108">
        <v>288491.5</v>
      </c>
      <c r="FL126" s="108">
        <v>326493.8</v>
      </c>
      <c r="FM126" s="108">
        <v>345828</v>
      </c>
      <c r="FN126" s="108">
        <v>372832.5</v>
      </c>
      <c r="FO126" s="108">
        <v>407960.3</v>
      </c>
      <c r="FP126" s="108">
        <v>424102.6</v>
      </c>
      <c r="FQ126" s="108">
        <v>448936.4</v>
      </c>
      <c r="FR126" s="108">
        <v>566208.30000000005</v>
      </c>
      <c r="FS126" s="108">
        <v>75358</v>
      </c>
      <c r="FT126" s="108">
        <v>155145.60000000001</v>
      </c>
      <c r="FU126" s="108">
        <v>194368.3</v>
      </c>
      <c r="FV126" s="108">
        <v>141336.4</v>
      </c>
      <c r="FW126" s="108">
        <v>28030.5</v>
      </c>
      <c r="FX126" s="108">
        <v>39342.6</v>
      </c>
      <c r="FY126" s="128">
        <v>75358</v>
      </c>
      <c r="FZ126" s="108">
        <v>112239.8</v>
      </c>
      <c r="GA126" s="108">
        <v>190080.1</v>
      </c>
      <c r="GB126" s="108">
        <v>230503.6</v>
      </c>
      <c r="GC126" s="108">
        <v>357320.4</v>
      </c>
      <c r="GD126" s="108">
        <v>378441.5</v>
      </c>
      <c r="GE126" s="108">
        <v>424871.9</v>
      </c>
      <c r="GF126" s="108">
        <v>478866.7</v>
      </c>
      <c r="GG126" s="108">
        <v>516665.3</v>
      </c>
      <c r="GH126" s="108">
        <v>566208.30000000005</v>
      </c>
      <c r="GJ126" s="85">
        <v>62032.5</v>
      </c>
      <c r="GK126" s="85">
        <v>78090</v>
      </c>
      <c r="GL126" s="85">
        <v>130529.7</v>
      </c>
      <c r="GN126" s="85">
        <v>21890.5</v>
      </c>
      <c r="GO126" s="85">
        <v>37455.199999999997</v>
      </c>
      <c r="GP126" s="85">
        <v>62032.5</v>
      </c>
      <c r="GQ126" s="85">
        <v>85839.4</v>
      </c>
      <c r="GR126" s="85">
        <v>108505.4</v>
      </c>
      <c r="GS126" s="85">
        <v>140122.5</v>
      </c>
      <c r="GT126" s="85">
        <v>214945.5</v>
      </c>
      <c r="GU126" s="85">
        <v>235379.4</v>
      </c>
      <c r="GV126" s="85">
        <v>270652.2</v>
      </c>
      <c r="GW126" s="85">
        <v>306034.7</v>
      </c>
      <c r="GX126" s="85">
        <v>337496.7</v>
      </c>
    </row>
    <row r="127" spans="1:206" s="94" customFormat="1" ht="36" x14ac:dyDescent="0.2">
      <c r="A127" s="99">
        <v>14151100</v>
      </c>
      <c r="B127" s="28" t="s">
        <v>707</v>
      </c>
      <c r="C127" s="93"/>
      <c r="D127" s="128">
        <v>0</v>
      </c>
      <c r="E127" s="128">
        <v>40033.800000000003</v>
      </c>
      <c r="F127" s="128">
        <v>-40033.800000000003</v>
      </c>
      <c r="G127" s="128">
        <v>0</v>
      </c>
      <c r="H127" s="128">
        <v>0</v>
      </c>
      <c r="I127" s="128">
        <v>40033.800000000003</v>
      </c>
      <c r="J127" s="128">
        <v>40033.800000000003</v>
      </c>
      <c r="K127" s="128">
        <v>40033.800000000003</v>
      </c>
      <c r="L127" s="128"/>
      <c r="M127" s="128"/>
      <c r="N127" s="128"/>
      <c r="O127" s="128"/>
      <c r="P127" s="128"/>
      <c r="Q127" s="128"/>
      <c r="R127" s="128"/>
      <c r="S127" s="128"/>
      <c r="T127" s="128">
        <v>0</v>
      </c>
      <c r="U127" s="128"/>
      <c r="V127" s="128"/>
      <c r="W127" s="128"/>
      <c r="X127" s="128"/>
      <c r="Y127" s="128"/>
      <c r="Z127" s="128"/>
      <c r="AA127" s="128"/>
      <c r="AB127" s="128"/>
      <c r="AC127" s="128"/>
      <c r="AD127" s="128"/>
      <c r="AE127" s="128"/>
      <c r="AF127" s="128"/>
      <c r="AG127" s="128"/>
      <c r="AH127" s="128"/>
      <c r="AI127" s="128"/>
      <c r="AJ127" s="128"/>
      <c r="AK127" s="128"/>
      <c r="AL127" s="128"/>
      <c r="AM127" s="128">
        <v>0</v>
      </c>
      <c r="AN127" s="128">
        <v>0</v>
      </c>
      <c r="AO127" s="128">
        <v>0</v>
      </c>
      <c r="AP127" s="128">
        <v>0</v>
      </c>
      <c r="AQ127" s="128"/>
      <c r="AR127" s="128"/>
      <c r="AS127" s="128"/>
      <c r="AT127" s="128"/>
      <c r="AU127" s="128"/>
      <c r="AV127" s="128"/>
      <c r="AW127" s="128"/>
      <c r="AX127" s="128"/>
      <c r="AY127" s="128"/>
      <c r="AZ127" s="128"/>
      <c r="BA127" s="128"/>
      <c r="BB127" s="128"/>
      <c r="BC127" s="128">
        <v>2993.1</v>
      </c>
      <c r="BD127" s="128"/>
      <c r="BE127" s="128">
        <v>6</v>
      </c>
      <c r="BF127" s="128">
        <v>0</v>
      </c>
      <c r="BG127" s="128">
        <v>2987.1</v>
      </c>
      <c r="BH127" s="128"/>
      <c r="BI127" s="108"/>
      <c r="BJ127" s="128"/>
      <c r="BK127" s="128">
        <v>6</v>
      </c>
      <c r="BL127" s="128">
        <v>6</v>
      </c>
      <c r="BM127" s="128">
        <v>6</v>
      </c>
      <c r="BN127" s="128">
        <v>6</v>
      </c>
      <c r="BO127" s="128">
        <v>6</v>
      </c>
      <c r="BP127" s="128">
        <v>6</v>
      </c>
      <c r="BQ127" s="128">
        <v>6</v>
      </c>
      <c r="BR127" s="128">
        <v>15.1</v>
      </c>
      <c r="BS127" s="128">
        <v>2993.1</v>
      </c>
      <c r="BT127" s="128">
        <v>1843.3</v>
      </c>
      <c r="BU127" s="128">
        <v>1628</v>
      </c>
      <c r="BV127" s="128">
        <v>212.9</v>
      </c>
      <c r="BW127" s="128">
        <v>-741.2</v>
      </c>
      <c r="BX127" s="128">
        <v>743.6</v>
      </c>
      <c r="BY127" s="128"/>
      <c r="BZ127" s="128">
        <v>825.9</v>
      </c>
      <c r="CA127" s="128">
        <v>1628</v>
      </c>
      <c r="CB127" s="128">
        <v>1651.2</v>
      </c>
      <c r="CC127" s="128">
        <v>1659.1</v>
      </c>
      <c r="CD127" s="128">
        <v>1840.9</v>
      </c>
      <c r="CE127" s="128">
        <v>1107.3</v>
      </c>
      <c r="CF127" s="128">
        <v>1108.5</v>
      </c>
      <c r="CG127" s="128">
        <v>1099.7</v>
      </c>
      <c r="CH127" s="128">
        <v>1832.9</v>
      </c>
      <c r="CI127" s="128">
        <v>1832.9</v>
      </c>
      <c r="CJ127" s="128">
        <v>1843.3</v>
      </c>
      <c r="CK127" s="128">
        <v>6714.8</v>
      </c>
      <c r="CL127" s="128"/>
      <c r="CM127" s="128">
        <v>3736.5</v>
      </c>
      <c r="CN127" s="128">
        <v>2101.3000000000002</v>
      </c>
      <c r="CO127" s="128">
        <v>877</v>
      </c>
      <c r="CP127" s="128"/>
      <c r="CQ127" s="128"/>
      <c r="CR127" s="128"/>
      <c r="CS127" s="128"/>
      <c r="CT127" s="128">
        <v>26.2</v>
      </c>
      <c r="CU127" s="128">
        <v>3736.5</v>
      </c>
      <c r="CV127" s="128">
        <v>5837.8</v>
      </c>
      <c r="CW127" s="128">
        <v>5837.8</v>
      </c>
      <c r="CX127" s="128">
        <v>5837.8</v>
      </c>
      <c r="CY127" s="128">
        <v>5837.8</v>
      </c>
      <c r="CZ127" s="128">
        <v>6714.8</v>
      </c>
      <c r="DA127" s="128">
        <v>6714.8</v>
      </c>
      <c r="DB127" s="128">
        <v>5426486.0999999996</v>
      </c>
      <c r="DC127" s="128">
        <v>5.2</v>
      </c>
      <c r="DD127" s="128">
        <v>0.1</v>
      </c>
      <c r="DE127" s="128">
        <v>60337.2</v>
      </c>
      <c r="DF127" s="128">
        <v>5366143.5999999996</v>
      </c>
      <c r="DG127" s="128"/>
      <c r="DH127" s="128"/>
      <c r="DI127" s="128">
        <v>5.2</v>
      </c>
      <c r="DJ127" s="128">
        <v>5.2</v>
      </c>
      <c r="DK127" s="128">
        <v>5.3</v>
      </c>
      <c r="DL127" s="128">
        <v>5.3</v>
      </c>
      <c r="DM127" s="128">
        <v>5.3</v>
      </c>
      <c r="DN127" s="128">
        <v>5.3</v>
      </c>
      <c r="DO127" s="128">
        <v>60342.5</v>
      </c>
      <c r="DP127" s="128">
        <v>60342.5</v>
      </c>
      <c r="DQ127" s="128">
        <v>400777.8</v>
      </c>
      <c r="DR127" s="128">
        <v>5426486.0999999996</v>
      </c>
      <c r="DS127" s="128">
        <v>60912.6</v>
      </c>
      <c r="DT127" s="128">
        <v>39417.699999999997</v>
      </c>
      <c r="DU127" s="128">
        <v>21362.3</v>
      </c>
      <c r="DV127" s="128">
        <v>0</v>
      </c>
      <c r="DW127" s="128">
        <v>132.6</v>
      </c>
      <c r="DX127" s="128">
        <v>39417.699999999997</v>
      </c>
      <c r="DY127" s="128">
        <v>39417.699999999997</v>
      </c>
      <c r="DZ127" s="128">
        <v>39417.699999999997</v>
      </c>
      <c r="EA127" s="128">
        <v>39420</v>
      </c>
      <c r="EB127" s="128">
        <v>60780</v>
      </c>
      <c r="EC127" s="128">
        <v>60780</v>
      </c>
      <c r="ED127" s="128">
        <v>60780</v>
      </c>
      <c r="EE127" s="128">
        <v>60780</v>
      </c>
      <c r="EF127" s="128">
        <v>60780</v>
      </c>
      <c r="EG127" s="128">
        <v>60861</v>
      </c>
      <c r="EH127" s="128">
        <v>60860.9</v>
      </c>
      <c r="EI127" s="128">
        <v>60912.6</v>
      </c>
      <c r="EJ127" s="128">
        <v>72651.7</v>
      </c>
      <c r="EK127" s="128">
        <v>11502</v>
      </c>
      <c r="EL127" s="128">
        <v>24445.3</v>
      </c>
      <c r="EM127" s="128">
        <v>3828.3</v>
      </c>
      <c r="EN127" s="128">
        <v>32876.1</v>
      </c>
      <c r="EO127" s="128"/>
      <c r="EP127" s="128">
        <v>10</v>
      </c>
      <c r="EQ127" s="128">
        <v>11502</v>
      </c>
      <c r="ER127" s="128">
        <v>15339.7</v>
      </c>
      <c r="ES127" s="128">
        <v>35574.199999999997</v>
      </c>
      <c r="ET127" s="128">
        <v>35947.300000000003</v>
      </c>
      <c r="EU127" s="128">
        <v>35947.300000000003</v>
      </c>
      <c r="EV127" s="128">
        <v>39521.5</v>
      </c>
      <c r="EW127" s="128">
        <v>39775.599999999999</v>
      </c>
      <c r="EX127" s="128">
        <v>44081.2</v>
      </c>
      <c r="EY127" s="128">
        <v>48053.3</v>
      </c>
      <c r="EZ127" s="128">
        <v>72651.7</v>
      </c>
      <c r="FA127" s="128">
        <v>71045.3</v>
      </c>
      <c r="FB127" s="128">
        <v>11617.3</v>
      </c>
      <c r="FC127" s="128">
        <v>50953.1</v>
      </c>
      <c r="FD127" s="128">
        <v>7367.2</v>
      </c>
      <c r="FE127" s="128">
        <v>1107.7</v>
      </c>
      <c r="FF127" s="128"/>
      <c r="FG127" s="128">
        <v>11617.3</v>
      </c>
      <c r="FH127" s="128">
        <v>11617.3</v>
      </c>
      <c r="FI127" s="128">
        <v>19795.099999999999</v>
      </c>
      <c r="FJ127" s="128">
        <v>52291</v>
      </c>
      <c r="FK127" s="128">
        <v>62570.400000000001</v>
      </c>
      <c r="FL127" s="128">
        <v>69854.8</v>
      </c>
      <c r="FM127" s="128">
        <v>69929.7</v>
      </c>
      <c r="FN127" s="128">
        <v>69937.600000000006</v>
      </c>
      <c r="FO127" s="128">
        <v>70000</v>
      </c>
      <c r="FP127" s="128">
        <v>71347.8</v>
      </c>
      <c r="FQ127" s="128">
        <v>71045.3</v>
      </c>
      <c r="FR127" s="128">
        <v>224850.6</v>
      </c>
      <c r="FS127" s="128">
        <v>1.1000000000000001</v>
      </c>
      <c r="FT127" s="128">
        <v>58733.7</v>
      </c>
      <c r="FU127" s="128">
        <v>120767.4</v>
      </c>
      <c r="FV127" s="128">
        <v>45348.4</v>
      </c>
      <c r="FW127" s="128">
        <v>1.1000000000000001</v>
      </c>
      <c r="FX127" s="128">
        <v>1.1000000000000001</v>
      </c>
      <c r="FY127" s="128">
        <v>1.1000000000000001</v>
      </c>
      <c r="FZ127" s="128">
        <v>1.1000000000000001</v>
      </c>
      <c r="GA127" s="128">
        <v>44718.7</v>
      </c>
      <c r="GB127" s="128">
        <v>58734.8</v>
      </c>
      <c r="GC127" s="128">
        <v>143974.20000000001</v>
      </c>
      <c r="GD127" s="128">
        <v>150983.9</v>
      </c>
      <c r="GE127" s="128">
        <v>179502.2</v>
      </c>
      <c r="GF127" s="128">
        <v>187891</v>
      </c>
      <c r="GG127" s="128">
        <v>207189</v>
      </c>
      <c r="GH127" s="128">
        <v>224850.6</v>
      </c>
      <c r="GJ127" s="94">
        <v>24447.9</v>
      </c>
      <c r="GK127" s="94">
        <v>20728.599999999999</v>
      </c>
      <c r="GL127" s="94">
        <v>71287.5</v>
      </c>
      <c r="GN127" s="94">
        <v>162.19999999999999</v>
      </c>
      <c r="GO127" s="94">
        <v>9539.1</v>
      </c>
      <c r="GP127" s="94">
        <v>24447.9</v>
      </c>
      <c r="GQ127" s="94">
        <v>24447.9</v>
      </c>
      <c r="GR127" s="94">
        <v>37850.9</v>
      </c>
      <c r="GS127" s="94">
        <v>45176.5</v>
      </c>
      <c r="GT127" s="94">
        <v>96260</v>
      </c>
      <c r="GU127" s="94">
        <v>104754.4</v>
      </c>
      <c r="GV127" s="94">
        <v>116464</v>
      </c>
      <c r="GW127" s="94">
        <v>127063.3</v>
      </c>
      <c r="GX127" s="94">
        <v>128646.3</v>
      </c>
    </row>
    <row r="128" spans="1:206" s="94" customFormat="1" ht="24" x14ac:dyDescent="0.2">
      <c r="A128" s="77">
        <v>14151200</v>
      </c>
      <c r="B128" s="28" t="s">
        <v>688</v>
      </c>
      <c r="C128" s="93"/>
      <c r="D128" s="128"/>
      <c r="E128" s="128"/>
      <c r="F128" s="128"/>
      <c r="G128" s="128"/>
      <c r="H128" s="128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  <c r="AA128" s="128"/>
      <c r="AB128" s="128"/>
      <c r="AC128" s="128"/>
      <c r="AD128" s="128"/>
      <c r="AE128" s="128"/>
      <c r="AF128" s="128"/>
      <c r="AG128" s="128"/>
      <c r="AH128" s="128"/>
      <c r="AI128" s="128"/>
      <c r="AJ128" s="128"/>
      <c r="AK128" s="128"/>
      <c r="AL128" s="128"/>
      <c r="AM128" s="128"/>
      <c r="AN128" s="128"/>
      <c r="AO128" s="128"/>
      <c r="AP128" s="128"/>
      <c r="AQ128" s="128"/>
      <c r="AR128" s="128"/>
      <c r="AS128" s="128"/>
      <c r="AT128" s="128"/>
      <c r="AU128" s="128"/>
      <c r="AV128" s="128"/>
      <c r="AW128" s="128"/>
      <c r="AX128" s="128"/>
      <c r="AY128" s="128"/>
      <c r="AZ128" s="128"/>
      <c r="BA128" s="128"/>
      <c r="BB128" s="128"/>
      <c r="BC128" s="128"/>
      <c r="BD128" s="128"/>
      <c r="BE128" s="128"/>
      <c r="BF128" s="128"/>
      <c r="BG128" s="128"/>
      <c r="BH128" s="128"/>
      <c r="BI128" s="108"/>
      <c r="BJ128" s="128"/>
      <c r="BK128" s="128"/>
      <c r="BL128" s="128"/>
      <c r="BM128" s="128"/>
      <c r="BN128" s="128"/>
      <c r="BO128" s="128"/>
      <c r="BP128" s="128"/>
      <c r="BQ128" s="128"/>
      <c r="BR128" s="128"/>
      <c r="BS128" s="128"/>
      <c r="BT128" s="128">
        <v>147719.79999999999</v>
      </c>
      <c r="BU128" s="128">
        <v>213</v>
      </c>
      <c r="BV128" s="128">
        <v>26399.1</v>
      </c>
      <c r="BW128" s="128">
        <v>59534.6</v>
      </c>
      <c r="BX128" s="128">
        <v>61573.1</v>
      </c>
      <c r="BY128" s="128"/>
      <c r="BZ128" s="128"/>
      <c r="CA128" s="128">
        <v>213</v>
      </c>
      <c r="CB128" s="128">
        <v>1717.2</v>
      </c>
      <c r="CC128" s="128">
        <v>10067.200000000001</v>
      </c>
      <c r="CD128" s="128">
        <v>26612.1</v>
      </c>
      <c r="CE128" s="128">
        <v>48297.1</v>
      </c>
      <c r="CF128" s="128">
        <v>65528</v>
      </c>
      <c r="CG128" s="128">
        <v>86146.7</v>
      </c>
      <c r="CH128" s="128">
        <v>109832</v>
      </c>
      <c r="CI128" s="128">
        <v>129345.8</v>
      </c>
      <c r="CJ128" s="128">
        <v>147719.79999999999</v>
      </c>
      <c r="CK128" s="128">
        <v>209925.6</v>
      </c>
      <c r="CL128" s="128">
        <v>35884.9</v>
      </c>
      <c r="CM128" s="128">
        <v>62361.4</v>
      </c>
      <c r="CN128" s="128">
        <v>48387.199999999997</v>
      </c>
      <c r="CO128" s="128">
        <v>63292.1</v>
      </c>
      <c r="CP128" s="128">
        <v>15727.7</v>
      </c>
      <c r="CQ128" s="128">
        <v>18856.099999999999</v>
      </c>
      <c r="CR128" s="128">
        <v>35884.9</v>
      </c>
      <c r="CS128" s="128">
        <v>63389.7</v>
      </c>
      <c r="CT128" s="128">
        <v>80181.2</v>
      </c>
      <c r="CU128" s="128">
        <v>98246.3</v>
      </c>
      <c r="CV128" s="128">
        <v>117230.2</v>
      </c>
      <c r="CW128" s="128">
        <v>127402.5</v>
      </c>
      <c r="CX128" s="128">
        <v>146633.5</v>
      </c>
      <c r="CY128" s="128">
        <v>166880.6</v>
      </c>
      <c r="CZ128" s="128">
        <v>189665.1</v>
      </c>
      <c r="DA128" s="128">
        <v>209925.6</v>
      </c>
      <c r="DB128" s="128">
        <v>255908.3</v>
      </c>
      <c r="DC128" s="128">
        <v>23232.7</v>
      </c>
      <c r="DD128" s="128">
        <v>57519.199999999997</v>
      </c>
      <c r="DE128" s="128">
        <v>53109.3</v>
      </c>
      <c r="DF128" s="128">
        <v>122047.1</v>
      </c>
      <c r="DG128" s="128">
        <v>9940.7000000000007</v>
      </c>
      <c r="DH128" s="128">
        <v>14004.5</v>
      </c>
      <c r="DI128" s="128">
        <v>23232.7</v>
      </c>
      <c r="DJ128" s="128">
        <v>40103.9</v>
      </c>
      <c r="DK128" s="128">
        <v>66101.600000000006</v>
      </c>
      <c r="DL128" s="128">
        <v>80751.899999999994</v>
      </c>
      <c r="DM128" s="128">
        <v>93692.4</v>
      </c>
      <c r="DN128" s="128">
        <v>109937.5</v>
      </c>
      <c r="DO128" s="128">
        <v>133861.20000000001</v>
      </c>
      <c r="DP128" s="128">
        <v>185527.6</v>
      </c>
      <c r="DQ128" s="128">
        <v>202028</v>
      </c>
      <c r="DR128" s="128">
        <v>255908.3</v>
      </c>
      <c r="DS128" s="128">
        <v>264805.90000000002</v>
      </c>
      <c r="DT128" s="128">
        <v>26072.6</v>
      </c>
      <c r="DU128" s="128">
        <v>57635</v>
      </c>
      <c r="DV128" s="128">
        <v>84607.5</v>
      </c>
      <c r="DW128" s="128">
        <v>96490.8</v>
      </c>
      <c r="DX128" s="128">
        <v>16371.2</v>
      </c>
      <c r="DY128" s="128">
        <v>18246.8</v>
      </c>
      <c r="DZ128" s="128">
        <v>26072.6</v>
      </c>
      <c r="EA128" s="128">
        <v>50048</v>
      </c>
      <c r="EB128" s="128">
        <v>57426.7</v>
      </c>
      <c r="EC128" s="128">
        <v>83707.600000000006</v>
      </c>
      <c r="ED128" s="128">
        <v>107067.3</v>
      </c>
      <c r="EE128" s="128">
        <v>153184.5</v>
      </c>
      <c r="EF128" s="128">
        <v>168315.1</v>
      </c>
      <c r="EG128" s="128">
        <v>189009.5</v>
      </c>
      <c r="EH128" s="128">
        <v>232927.9</v>
      </c>
      <c r="EI128" s="128">
        <v>264805.90000000002</v>
      </c>
      <c r="EJ128" s="128">
        <v>392851.8</v>
      </c>
      <c r="EK128" s="128">
        <v>65320.2</v>
      </c>
      <c r="EL128" s="128">
        <v>96987.3</v>
      </c>
      <c r="EM128" s="128">
        <v>101486.6</v>
      </c>
      <c r="EN128" s="128">
        <v>129057.7</v>
      </c>
      <c r="EO128" s="128">
        <v>27845.7</v>
      </c>
      <c r="EP128" s="128">
        <v>42134.7</v>
      </c>
      <c r="EQ128" s="128">
        <v>65320.2</v>
      </c>
      <c r="ER128" s="128">
        <v>91787.6</v>
      </c>
      <c r="ES128" s="108">
        <v>130086.39999999999</v>
      </c>
      <c r="ET128" s="128">
        <v>162307.5</v>
      </c>
      <c r="EU128" s="128">
        <v>202602.9</v>
      </c>
      <c r="EV128" s="128">
        <v>232346</v>
      </c>
      <c r="EW128" s="128">
        <v>263794.09999999998</v>
      </c>
      <c r="EX128" s="128">
        <v>300285.3</v>
      </c>
      <c r="EY128" s="128">
        <v>352342.6</v>
      </c>
      <c r="EZ128" s="128">
        <v>392851.8</v>
      </c>
      <c r="FA128" s="128">
        <v>377891.1</v>
      </c>
      <c r="FB128" s="128">
        <v>117087.3</v>
      </c>
      <c r="FC128" s="128">
        <v>108833.8</v>
      </c>
      <c r="FD128" s="128">
        <v>76973.8</v>
      </c>
      <c r="FE128" s="128">
        <v>74996.2</v>
      </c>
      <c r="FF128" s="128">
        <v>60756.9</v>
      </c>
      <c r="FG128" s="128">
        <v>84400.6</v>
      </c>
      <c r="FH128" s="128">
        <v>117087.3</v>
      </c>
      <c r="FI128" s="108">
        <v>166193.79999999999</v>
      </c>
      <c r="FJ128" s="108">
        <v>194009.7</v>
      </c>
      <c r="FK128" s="128">
        <v>225921.1</v>
      </c>
      <c r="FL128" s="128">
        <v>256639</v>
      </c>
      <c r="FM128" s="128">
        <v>275898.3</v>
      </c>
      <c r="FN128" s="128">
        <v>302894.90000000002</v>
      </c>
      <c r="FO128" s="128">
        <v>337960.3</v>
      </c>
      <c r="FP128" s="128">
        <v>352754.8</v>
      </c>
      <c r="FQ128" s="128">
        <v>377891.1</v>
      </c>
      <c r="FR128" s="128">
        <v>341357.7</v>
      </c>
      <c r="FS128" s="128">
        <v>75356.899999999994</v>
      </c>
      <c r="FT128" s="128">
        <v>96411.9</v>
      </c>
      <c r="FU128" s="128">
        <v>73600.899999999994</v>
      </c>
      <c r="FV128" s="128">
        <v>95988</v>
      </c>
      <c r="FW128" s="128">
        <v>28029.4</v>
      </c>
      <c r="FX128" s="128">
        <v>39341.5</v>
      </c>
      <c r="FY128" s="108">
        <v>75356.899999999994</v>
      </c>
      <c r="FZ128" s="128">
        <v>112238.7</v>
      </c>
      <c r="GA128" s="128">
        <v>145361.4</v>
      </c>
      <c r="GB128" s="128">
        <v>171768.8</v>
      </c>
      <c r="GC128" s="128">
        <v>213346.2</v>
      </c>
      <c r="GD128" s="128">
        <v>227457.6</v>
      </c>
      <c r="GE128" s="128">
        <v>245369.7</v>
      </c>
      <c r="GF128" s="128">
        <v>290975.7</v>
      </c>
      <c r="GG128" s="128">
        <v>309476.3</v>
      </c>
      <c r="GH128" s="128">
        <v>341357.7</v>
      </c>
      <c r="GJ128" s="94">
        <v>37584.6</v>
      </c>
      <c r="GK128" s="94">
        <v>57361.4</v>
      </c>
      <c r="GL128" s="94">
        <v>59242.2</v>
      </c>
      <c r="GN128" s="94">
        <v>21728.3</v>
      </c>
      <c r="GO128" s="94">
        <v>27916.1</v>
      </c>
      <c r="GP128" s="94">
        <v>37584.6</v>
      </c>
      <c r="GQ128" s="94">
        <v>61391.5</v>
      </c>
      <c r="GR128" s="94">
        <v>70654.5</v>
      </c>
      <c r="GS128" s="94">
        <v>94946</v>
      </c>
      <c r="GT128" s="94">
        <v>118685.5</v>
      </c>
      <c r="GU128" s="94">
        <v>130625</v>
      </c>
      <c r="GV128" s="94">
        <v>154188.20000000001</v>
      </c>
      <c r="GW128" s="94">
        <v>178971.4</v>
      </c>
      <c r="GX128" s="94">
        <v>208850.4</v>
      </c>
    </row>
    <row r="129" spans="1:206" s="85" customFormat="1" ht="12" x14ac:dyDescent="0.2">
      <c r="A129" s="99">
        <v>14152</v>
      </c>
      <c r="B129" s="28" t="s">
        <v>601</v>
      </c>
      <c r="C129" s="76"/>
      <c r="D129" s="108">
        <v>1800915.5</v>
      </c>
      <c r="E129" s="108">
        <v>447237.4</v>
      </c>
      <c r="F129" s="108">
        <v>274208.8</v>
      </c>
      <c r="G129" s="108">
        <v>293755</v>
      </c>
      <c r="H129" s="108">
        <v>785714.3</v>
      </c>
      <c r="I129" s="108">
        <v>24652.400000000001</v>
      </c>
      <c r="J129" s="108">
        <v>418704.5</v>
      </c>
      <c r="K129" s="108">
        <v>447237.4</v>
      </c>
      <c r="L129" s="108">
        <v>477850.2</v>
      </c>
      <c r="M129" s="108">
        <v>502363.4</v>
      </c>
      <c r="N129" s="108">
        <v>721446.2</v>
      </c>
      <c r="O129" s="108">
        <v>752128.8</v>
      </c>
      <c r="P129" s="108">
        <v>782989</v>
      </c>
      <c r="Q129" s="108">
        <v>1015201.2</v>
      </c>
      <c r="R129" s="108">
        <v>1058024.7</v>
      </c>
      <c r="S129" s="108">
        <v>1093481.8</v>
      </c>
      <c r="T129" s="108">
        <v>1800915.5</v>
      </c>
      <c r="U129" s="108">
        <v>3125014.9</v>
      </c>
      <c r="V129" s="108">
        <v>759778.6</v>
      </c>
      <c r="W129" s="108">
        <v>754324.4</v>
      </c>
      <c r="X129" s="108">
        <v>778931</v>
      </c>
      <c r="Y129" s="108">
        <v>831980.9</v>
      </c>
      <c r="Z129" s="108">
        <v>24541.599999999999</v>
      </c>
      <c r="AA129" s="108">
        <v>47730.2</v>
      </c>
      <c r="AB129" s="108">
        <v>759778.6</v>
      </c>
      <c r="AC129" s="108">
        <v>781186.3</v>
      </c>
      <c r="AD129" s="108">
        <v>1463202.6</v>
      </c>
      <c r="AE129" s="108">
        <v>1514103</v>
      </c>
      <c r="AF129" s="108">
        <v>1542080</v>
      </c>
      <c r="AG129" s="108">
        <v>2255064.6</v>
      </c>
      <c r="AH129" s="108">
        <v>2293034</v>
      </c>
      <c r="AI129" s="108">
        <v>2337931</v>
      </c>
      <c r="AJ129" s="108">
        <v>3081150.6</v>
      </c>
      <c r="AK129" s="108">
        <v>3125014.9</v>
      </c>
      <c r="AL129" s="108">
        <v>3152398.6</v>
      </c>
      <c r="AM129" s="108">
        <v>782942</v>
      </c>
      <c r="AN129" s="108">
        <v>781529.1</v>
      </c>
      <c r="AO129" s="108">
        <v>784351.2</v>
      </c>
      <c r="AP129" s="108">
        <v>803576.3</v>
      </c>
      <c r="AQ129" s="108">
        <v>23823.4</v>
      </c>
      <c r="AR129" s="108">
        <v>754906.5</v>
      </c>
      <c r="AS129" s="108">
        <v>782942</v>
      </c>
      <c r="AT129" s="108">
        <v>822014.9</v>
      </c>
      <c r="AU129" s="108">
        <v>845847.3</v>
      </c>
      <c r="AV129" s="108">
        <v>1564471.1</v>
      </c>
      <c r="AW129" s="108">
        <v>1605516.3</v>
      </c>
      <c r="AX129" s="108">
        <v>2311012.7999999998</v>
      </c>
      <c r="AY129" s="108">
        <v>2348822.2999999998</v>
      </c>
      <c r="AZ129" s="108">
        <v>2389938.2000000002</v>
      </c>
      <c r="BA129" s="108">
        <v>3103283.8</v>
      </c>
      <c r="BB129" s="108">
        <v>3152398.6</v>
      </c>
      <c r="BC129" s="108">
        <v>3988423.5</v>
      </c>
      <c r="BD129" s="108">
        <v>790942.8</v>
      </c>
      <c r="BE129" s="108">
        <v>1537249.3</v>
      </c>
      <c r="BF129" s="108">
        <v>818789.7</v>
      </c>
      <c r="BG129" s="108">
        <v>841441.7</v>
      </c>
      <c r="BH129" s="108">
        <v>21044.9</v>
      </c>
      <c r="BI129" s="108">
        <v>747589.6</v>
      </c>
      <c r="BJ129" s="108">
        <v>790942.8</v>
      </c>
      <c r="BK129" s="108">
        <v>826135.5</v>
      </c>
      <c r="BL129" s="108">
        <v>1558382.9</v>
      </c>
      <c r="BM129" s="108">
        <v>2328192.1</v>
      </c>
      <c r="BN129" s="108">
        <v>2362903.9</v>
      </c>
      <c r="BO129" s="108">
        <v>3099369.4</v>
      </c>
      <c r="BP129" s="108">
        <v>3146981.8</v>
      </c>
      <c r="BQ129" s="108">
        <v>3190605.9</v>
      </c>
      <c r="BR129" s="108">
        <v>3932442.6</v>
      </c>
      <c r="BS129" s="108">
        <v>3988423.5</v>
      </c>
      <c r="BT129" s="108">
        <v>3441517.1</v>
      </c>
      <c r="BU129" s="108">
        <v>811107.2</v>
      </c>
      <c r="BV129" s="128">
        <v>854349.1</v>
      </c>
      <c r="BW129" s="128">
        <v>873817.7</v>
      </c>
      <c r="BX129" s="128">
        <v>902243.1</v>
      </c>
      <c r="BY129" s="108">
        <v>27764.1</v>
      </c>
      <c r="BZ129" s="108">
        <v>771140</v>
      </c>
      <c r="CA129" s="108">
        <v>811107.2</v>
      </c>
      <c r="CB129" s="108">
        <v>855478.3</v>
      </c>
      <c r="CC129" s="108">
        <v>1617506.5</v>
      </c>
      <c r="CD129" s="108">
        <v>1665456.3</v>
      </c>
      <c r="CE129" s="108">
        <v>1713945</v>
      </c>
      <c r="CF129" s="108">
        <v>2484703.7999999998</v>
      </c>
      <c r="CG129" s="108">
        <v>2539274</v>
      </c>
      <c r="CH129" s="108">
        <v>2593114.5</v>
      </c>
      <c r="CI129" s="108">
        <v>3366173.7</v>
      </c>
      <c r="CJ129" s="108">
        <v>3441517.1</v>
      </c>
      <c r="CK129" s="108">
        <v>2966396.2</v>
      </c>
      <c r="CL129" s="108">
        <v>932852.7</v>
      </c>
      <c r="CM129" s="128">
        <v>928115.19999999995</v>
      </c>
      <c r="CN129" s="128">
        <v>920187.7</v>
      </c>
      <c r="CO129" s="128">
        <v>185240.6</v>
      </c>
      <c r="CP129" s="108">
        <v>40392.5</v>
      </c>
      <c r="CQ129" s="108">
        <v>69682.5</v>
      </c>
      <c r="CR129" s="108">
        <v>932852.7</v>
      </c>
      <c r="CS129" s="108">
        <v>987945.3</v>
      </c>
      <c r="CT129" s="108">
        <v>1802335.8</v>
      </c>
      <c r="CU129" s="108">
        <v>1860967.9</v>
      </c>
      <c r="CV129" s="108">
        <v>1915327.9</v>
      </c>
      <c r="CW129" s="108">
        <v>2719637</v>
      </c>
      <c r="CX129" s="108">
        <v>2781155.6</v>
      </c>
      <c r="CY129" s="108">
        <v>2831528.6</v>
      </c>
      <c r="CZ129" s="108">
        <v>2880265.6</v>
      </c>
      <c r="DA129" s="108">
        <v>2966396.2</v>
      </c>
      <c r="DB129" s="108">
        <v>665062.30000000005</v>
      </c>
      <c r="DC129" s="108">
        <v>116207.8</v>
      </c>
      <c r="DD129" s="108">
        <v>173678.6</v>
      </c>
      <c r="DE129" s="108">
        <v>161855.70000000001</v>
      </c>
      <c r="DF129" s="108">
        <v>213320.2</v>
      </c>
      <c r="DG129" s="108">
        <v>29402.799999999999</v>
      </c>
      <c r="DH129" s="108">
        <v>58065.2</v>
      </c>
      <c r="DI129" s="108">
        <v>116207.8</v>
      </c>
      <c r="DJ129" s="108">
        <v>159492.70000000001</v>
      </c>
      <c r="DK129" s="108">
        <v>200684.2</v>
      </c>
      <c r="DL129" s="108">
        <v>289886.40000000002</v>
      </c>
      <c r="DM129" s="108">
        <v>340944.5</v>
      </c>
      <c r="DN129" s="108">
        <v>385595.7</v>
      </c>
      <c r="DO129" s="108">
        <v>451742.1</v>
      </c>
      <c r="DP129" s="108">
        <v>507023.8</v>
      </c>
      <c r="DQ129" s="108">
        <v>561607.30000000005</v>
      </c>
      <c r="DR129" s="108">
        <v>665062.30000000005</v>
      </c>
      <c r="DS129" s="108">
        <v>723106.9</v>
      </c>
      <c r="DT129" s="108">
        <v>145868.20000000001</v>
      </c>
      <c r="DU129" s="108">
        <v>183019.7</v>
      </c>
      <c r="DV129" s="108">
        <v>181211.1</v>
      </c>
      <c r="DW129" s="108">
        <v>213007.9</v>
      </c>
      <c r="DX129" s="108">
        <v>30435.1</v>
      </c>
      <c r="DY129" s="108">
        <v>71070.2</v>
      </c>
      <c r="DZ129" s="108">
        <v>145868.20000000001</v>
      </c>
      <c r="EA129" s="108">
        <v>206972.2</v>
      </c>
      <c r="EB129" s="108">
        <v>250067.8</v>
      </c>
      <c r="EC129" s="108">
        <v>328887.90000000002</v>
      </c>
      <c r="ED129" s="108">
        <v>375831</v>
      </c>
      <c r="EE129" s="108">
        <v>422705.1</v>
      </c>
      <c r="EF129" s="108">
        <v>510099</v>
      </c>
      <c r="EG129" s="108">
        <v>567799.6</v>
      </c>
      <c r="EH129" s="108">
        <v>626798.4</v>
      </c>
      <c r="EI129" s="108">
        <v>723106.9</v>
      </c>
      <c r="EJ129" s="108">
        <v>1023834.2</v>
      </c>
      <c r="EK129" s="108">
        <v>194947.1</v>
      </c>
      <c r="EL129" s="108">
        <v>193766.6</v>
      </c>
      <c r="EM129" s="108">
        <v>282416</v>
      </c>
      <c r="EN129" s="108">
        <v>352704.5</v>
      </c>
      <c r="EO129" s="108">
        <v>41932.5</v>
      </c>
      <c r="EP129" s="108">
        <v>117362.2</v>
      </c>
      <c r="EQ129" s="108">
        <v>194947.1</v>
      </c>
      <c r="ER129" s="108">
        <v>250681.60000000001</v>
      </c>
      <c r="ES129" s="108">
        <v>305882.40000000002</v>
      </c>
      <c r="ET129" s="108">
        <v>388713.7</v>
      </c>
      <c r="EU129" s="108">
        <v>472154.6</v>
      </c>
      <c r="EV129" s="108">
        <v>559396.30000000005</v>
      </c>
      <c r="EW129" s="108">
        <v>671129.7</v>
      </c>
      <c r="EX129" s="108">
        <v>765492.7</v>
      </c>
      <c r="EY129" s="108">
        <v>855203.9</v>
      </c>
      <c r="EZ129" s="108">
        <v>1023834.2</v>
      </c>
      <c r="FA129" s="108">
        <v>1311788</v>
      </c>
      <c r="FB129" s="108">
        <v>212064.9</v>
      </c>
      <c r="FC129" s="108">
        <v>262674.59999999998</v>
      </c>
      <c r="FD129" s="108">
        <v>255376.8</v>
      </c>
      <c r="FE129" s="108">
        <v>581671.69999999995</v>
      </c>
      <c r="FF129" s="108">
        <v>52760.6</v>
      </c>
      <c r="FG129" s="108">
        <v>113915.2</v>
      </c>
      <c r="FH129" s="108">
        <v>212064.9</v>
      </c>
      <c r="FI129" s="108">
        <v>310340.59999999998</v>
      </c>
      <c r="FJ129" s="108">
        <v>372498.1</v>
      </c>
      <c r="FK129" s="108">
        <v>474739.5</v>
      </c>
      <c r="FL129" s="108">
        <v>547307.4</v>
      </c>
      <c r="FM129" s="108">
        <v>611031.1</v>
      </c>
      <c r="FN129" s="108">
        <v>730116.3</v>
      </c>
      <c r="FO129" s="108">
        <v>938807.9</v>
      </c>
      <c r="FP129" s="108">
        <v>1051730.7</v>
      </c>
      <c r="FQ129" s="108">
        <v>1311788</v>
      </c>
      <c r="FR129" s="108">
        <v>1413049.6</v>
      </c>
      <c r="FS129" s="108">
        <v>255854.2</v>
      </c>
      <c r="FT129" s="108">
        <v>297343.40000000002</v>
      </c>
      <c r="FU129" s="108">
        <v>306829.8</v>
      </c>
      <c r="FV129" s="108">
        <v>553022.19999999995</v>
      </c>
      <c r="FW129" s="108">
        <v>45531.7</v>
      </c>
      <c r="FX129" s="108">
        <v>113664.5</v>
      </c>
      <c r="FY129" s="108">
        <v>255854.2</v>
      </c>
      <c r="FZ129" s="108">
        <v>343003.5</v>
      </c>
      <c r="GA129" s="108">
        <v>429680.6</v>
      </c>
      <c r="GB129" s="108">
        <v>553197.6</v>
      </c>
      <c r="GC129" s="108">
        <v>637104.6</v>
      </c>
      <c r="GD129" s="108">
        <v>711263.2</v>
      </c>
      <c r="GE129" s="108">
        <v>860027.4</v>
      </c>
      <c r="GF129" s="108">
        <v>1014882</v>
      </c>
      <c r="GG129" s="108">
        <v>1173809.5</v>
      </c>
      <c r="GH129" s="108">
        <v>1413049.6</v>
      </c>
      <c r="GJ129" s="85">
        <v>171479.6</v>
      </c>
      <c r="GK129" s="85">
        <v>227874.7</v>
      </c>
      <c r="GL129" s="85">
        <v>296438.2</v>
      </c>
      <c r="GN129" s="85">
        <v>41916.699999999997</v>
      </c>
      <c r="GO129" s="85">
        <v>141854.5</v>
      </c>
      <c r="GP129" s="85">
        <v>171479.6</v>
      </c>
      <c r="GQ129" s="85">
        <v>206463.4</v>
      </c>
      <c r="GR129" s="85">
        <v>262160.59999999998</v>
      </c>
      <c r="GS129" s="85">
        <v>399354.3</v>
      </c>
      <c r="GT129" s="85">
        <v>466951.4</v>
      </c>
      <c r="GU129" s="85">
        <v>553154.6</v>
      </c>
      <c r="GV129" s="85">
        <v>695792.5</v>
      </c>
      <c r="GW129" s="85">
        <v>809070.8</v>
      </c>
      <c r="GX129" s="85">
        <v>937019.7</v>
      </c>
    </row>
    <row r="130" spans="1:206" s="85" customFormat="1" ht="12" x14ac:dyDescent="0.2">
      <c r="A130" s="99">
        <v>14152100</v>
      </c>
      <c r="B130" s="28" t="s">
        <v>602</v>
      </c>
      <c r="C130" s="76"/>
      <c r="D130" s="108">
        <v>0</v>
      </c>
      <c r="E130" s="108">
        <v>0</v>
      </c>
      <c r="F130" s="108">
        <v>0</v>
      </c>
      <c r="G130" s="108">
        <v>0</v>
      </c>
      <c r="H130" s="108">
        <v>0</v>
      </c>
      <c r="I130" s="108">
        <v>188.3</v>
      </c>
      <c r="J130" s="108"/>
      <c r="K130" s="108"/>
      <c r="L130" s="108">
        <v>58</v>
      </c>
      <c r="M130" s="108"/>
      <c r="N130" s="108"/>
      <c r="O130" s="108"/>
      <c r="P130" s="108"/>
      <c r="Q130" s="108"/>
      <c r="R130" s="108"/>
      <c r="S130" s="108"/>
      <c r="T130" s="108">
        <v>0</v>
      </c>
      <c r="U130" s="108">
        <v>0</v>
      </c>
      <c r="V130" s="108">
        <v>0</v>
      </c>
      <c r="W130" s="108">
        <v>0</v>
      </c>
      <c r="X130" s="108">
        <v>0</v>
      </c>
      <c r="Y130" s="108">
        <v>0</v>
      </c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>
        <v>-30</v>
      </c>
      <c r="AM130" s="108">
        <v>0</v>
      </c>
      <c r="AN130" s="108">
        <v>0</v>
      </c>
      <c r="AO130" s="108">
        <v>0</v>
      </c>
      <c r="AP130" s="108">
        <v>-30</v>
      </c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>
        <v>20.8</v>
      </c>
      <c r="BB130" s="108">
        <v>-30</v>
      </c>
      <c r="BC130" s="108"/>
      <c r="BD130" s="108"/>
      <c r="BE130" s="108">
        <v>0</v>
      </c>
      <c r="BF130" s="108">
        <v>0</v>
      </c>
      <c r="BG130" s="108">
        <v>0</v>
      </c>
      <c r="BH130" s="108">
        <v>1.7</v>
      </c>
      <c r="BI130" s="108"/>
      <c r="BJ130" s="108"/>
      <c r="BK130" s="108"/>
      <c r="BL130" s="108"/>
      <c r="BM130" s="108"/>
      <c r="BN130" s="108"/>
      <c r="BO130" s="108"/>
      <c r="BP130" s="108"/>
      <c r="BQ130" s="108"/>
      <c r="BR130" s="108"/>
      <c r="BS130" s="108"/>
      <c r="BT130" s="108"/>
      <c r="BU130" s="108"/>
      <c r="BV130" s="128"/>
      <c r="BW130" s="128"/>
      <c r="BX130" s="128"/>
      <c r="BY130" s="108"/>
      <c r="BZ130" s="108"/>
      <c r="CA130" s="108"/>
      <c r="CB130" s="108"/>
      <c r="CC130" s="108"/>
      <c r="CD130" s="108"/>
      <c r="CE130" s="108"/>
      <c r="CF130" s="108"/>
      <c r="CG130" s="108"/>
      <c r="CH130" s="108"/>
      <c r="CI130" s="108"/>
      <c r="CJ130" s="108"/>
      <c r="CK130" s="108"/>
      <c r="CL130" s="108"/>
      <c r="CM130" s="128"/>
      <c r="CN130" s="128"/>
      <c r="CO130" s="128">
        <v>0</v>
      </c>
      <c r="CP130" s="108"/>
      <c r="CQ130" s="108"/>
      <c r="CR130" s="108"/>
      <c r="CS130" s="108"/>
      <c r="CT130" s="108"/>
      <c r="CU130" s="108"/>
      <c r="CV130" s="108"/>
      <c r="CW130" s="108"/>
      <c r="CX130" s="108"/>
      <c r="CY130" s="108"/>
      <c r="CZ130" s="108"/>
      <c r="DA130" s="108"/>
      <c r="DB130" s="108"/>
      <c r="DC130" s="108">
        <v>0</v>
      </c>
      <c r="DD130" s="108">
        <v>0</v>
      </c>
      <c r="DE130" s="108">
        <v>0</v>
      </c>
      <c r="DF130" s="108">
        <v>0</v>
      </c>
      <c r="DG130" s="108"/>
      <c r="DH130" s="108"/>
      <c r="DI130" s="108"/>
      <c r="DJ130" s="108"/>
      <c r="DK130" s="108"/>
      <c r="DL130" s="108"/>
      <c r="DM130" s="108"/>
      <c r="DN130" s="108"/>
      <c r="DO130" s="108"/>
      <c r="DP130" s="108"/>
      <c r="DQ130" s="108"/>
      <c r="DR130" s="108"/>
      <c r="DS130" s="108">
        <v>0</v>
      </c>
      <c r="DT130" s="108">
        <v>0</v>
      </c>
      <c r="DU130" s="108">
        <v>0</v>
      </c>
      <c r="DV130" s="108">
        <v>0</v>
      </c>
      <c r="DW130" s="108">
        <v>0</v>
      </c>
      <c r="DX130" s="108"/>
      <c r="DY130" s="108"/>
      <c r="DZ130" s="108"/>
      <c r="EA130" s="108"/>
      <c r="EB130" s="108"/>
      <c r="EC130" s="108"/>
      <c r="ED130" s="108"/>
      <c r="EE130" s="108"/>
      <c r="EF130" s="108"/>
      <c r="EG130" s="108"/>
      <c r="EH130" s="108"/>
      <c r="EI130" s="108">
        <v>0</v>
      </c>
      <c r="EJ130" s="108"/>
      <c r="EK130" s="108">
        <v>0</v>
      </c>
      <c r="EL130" s="108">
        <v>0</v>
      </c>
      <c r="EM130" s="108">
        <v>0</v>
      </c>
      <c r="EN130" s="108">
        <v>0</v>
      </c>
      <c r="EO130" s="108"/>
      <c r="EP130" s="108"/>
      <c r="EQ130" s="108"/>
      <c r="ER130" s="108"/>
      <c r="ES130" s="108"/>
      <c r="ET130" s="108"/>
      <c r="EU130" s="108"/>
      <c r="EV130" s="108"/>
      <c r="EW130" s="108"/>
      <c r="EX130" s="108"/>
      <c r="EY130" s="108"/>
      <c r="EZ130" s="108"/>
      <c r="FA130" s="108">
        <v>0</v>
      </c>
      <c r="FB130" s="108">
        <v>0</v>
      </c>
      <c r="FC130" s="108">
        <v>0</v>
      </c>
      <c r="FD130" s="108">
        <v>0</v>
      </c>
      <c r="FE130" s="108">
        <v>0</v>
      </c>
      <c r="FF130" s="108"/>
      <c r="FG130" s="108"/>
      <c r="FH130" s="108"/>
      <c r="FI130" s="108"/>
      <c r="FJ130" s="108"/>
      <c r="FK130" s="108"/>
      <c r="FL130" s="108"/>
      <c r="FM130" s="108"/>
      <c r="FN130" s="108"/>
      <c r="FO130" s="108"/>
      <c r="FP130" s="108"/>
      <c r="FQ130" s="108">
        <v>0</v>
      </c>
      <c r="FR130" s="108"/>
      <c r="FS130" s="108"/>
      <c r="FT130" s="108"/>
      <c r="FU130" s="108"/>
      <c r="FV130" s="108">
        <v>0</v>
      </c>
      <c r="FW130" s="108"/>
      <c r="FX130" s="108"/>
      <c r="FY130" s="108"/>
      <c r="FZ130" s="108"/>
      <c r="GA130" s="108"/>
      <c r="GB130" s="108"/>
      <c r="GC130" s="108"/>
      <c r="GD130" s="108"/>
      <c r="GE130" s="108"/>
      <c r="GF130" s="108"/>
      <c r="GG130" s="108"/>
      <c r="GH130" s="108"/>
      <c r="GK130" s="85">
        <v>0</v>
      </c>
      <c r="GL130" s="85">
        <v>0</v>
      </c>
    </row>
    <row r="131" spans="1:206" s="85" customFormat="1" ht="12" x14ac:dyDescent="0.2">
      <c r="A131" s="99">
        <v>14152110</v>
      </c>
      <c r="B131" s="28" t="s">
        <v>658</v>
      </c>
      <c r="C131" s="76"/>
      <c r="D131" s="108">
        <v>241269.5</v>
      </c>
      <c r="E131" s="108">
        <v>65035.199999999997</v>
      </c>
      <c r="F131" s="108">
        <v>62366.400000000001</v>
      </c>
      <c r="G131" s="108">
        <v>59527.3</v>
      </c>
      <c r="H131" s="108">
        <v>54340.6</v>
      </c>
      <c r="I131" s="108">
        <v>16660.400000000001</v>
      </c>
      <c r="J131" s="108">
        <v>44391.9</v>
      </c>
      <c r="K131" s="108">
        <v>65035.199999999997</v>
      </c>
      <c r="L131" s="108">
        <v>87612.9</v>
      </c>
      <c r="M131" s="108">
        <v>104427.1</v>
      </c>
      <c r="N131" s="108">
        <v>127401.60000000001</v>
      </c>
      <c r="O131" s="108">
        <v>150752.6</v>
      </c>
      <c r="P131" s="108">
        <v>166786.20000000001</v>
      </c>
      <c r="Q131" s="108">
        <v>186928.9</v>
      </c>
      <c r="R131" s="108">
        <v>209152.2</v>
      </c>
      <c r="S131" s="108">
        <v>222815.2</v>
      </c>
      <c r="T131" s="108">
        <v>241269.5</v>
      </c>
      <c r="U131" s="108">
        <v>208380.3</v>
      </c>
      <c r="V131" s="108">
        <v>57251.1</v>
      </c>
      <c r="W131" s="108">
        <v>44381.4</v>
      </c>
      <c r="X131" s="108">
        <v>47310.2</v>
      </c>
      <c r="Y131" s="108">
        <v>59437.599999999999</v>
      </c>
      <c r="Z131" s="108">
        <v>17164.900000000001</v>
      </c>
      <c r="AA131" s="108">
        <v>32635</v>
      </c>
      <c r="AB131" s="108">
        <v>57251.1</v>
      </c>
      <c r="AC131" s="108">
        <v>71199.7</v>
      </c>
      <c r="AD131" s="108">
        <v>85505.600000000006</v>
      </c>
      <c r="AE131" s="108">
        <v>101632.5</v>
      </c>
      <c r="AF131" s="108">
        <v>119940.7</v>
      </c>
      <c r="AG131" s="108">
        <v>129965.6</v>
      </c>
      <c r="AH131" s="108">
        <v>148942.70000000001</v>
      </c>
      <c r="AI131" s="108">
        <v>174966.39999999999</v>
      </c>
      <c r="AJ131" s="108">
        <v>187820.2</v>
      </c>
      <c r="AK131" s="108">
        <v>208380.3</v>
      </c>
      <c r="AL131" s="108">
        <v>243578</v>
      </c>
      <c r="AM131" s="108">
        <v>41827.699999999997</v>
      </c>
      <c r="AN131" s="108">
        <v>69659.7</v>
      </c>
      <c r="AO131" s="108">
        <v>65204.9</v>
      </c>
      <c r="AP131" s="108">
        <v>66885.7</v>
      </c>
      <c r="AQ131" s="108">
        <v>17055.8</v>
      </c>
      <c r="AR131" s="108">
        <v>26144.6</v>
      </c>
      <c r="AS131" s="108">
        <v>41827.699999999997</v>
      </c>
      <c r="AT131" s="108">
        <v>70965.7</v>
      </c>
      <c r="AU131" s="108">
        <v>85736.8</v>
      </c>
      <c r="AV131" s="108">
        <v>111487.4</v>
      </c>
      <c r="AW131" s="108">
        <v>139900</v>
      </c>
      <c r="AX131" s="108">
        <v>159280.20000000001</v>
      </c>
      <c r="AY131" s="108">
        <v>176692.3</v>
      </c>
      <c r="AZ131" s="108">
        <v>203468.79999999999</v>
      </c>
      <c r="BA131" s="108">
        <v>215713.9</v>
      </c>
      <c r="BB131" s="108">
        <v>243578</v>
      </c>
      <c r="BC131" s="108">
        <v>276430.8</v>
      </c>
      <c r="BD131" s="108">
        <v>58470.2</v>
      </c>
      <c r="BE131" s="108">
        <v>69429</v>
      </c>
      <c r="BF131" s="108">
        <v>68269.8</v>
      </c>
      <c r="BG131" s="108">
        <v>80261.8</v>
      </c>
      <c r="BH131" s="108">
        <v>14935.2</v>
      </c>
      <c r="BI131" s="108">
        <v>29828.5</v>
      </c>
      <c r="BJ131" s="108">
        <v>58470.2</v>
      </c>
      <c r="BK131" s="108">
        <v>82258.899999999994</v>
      </c>
      <c r="BL131" s="108">
        <v>100010.4</v>
      </c>
      <c r="BM131" s="108">
        <v>127899.2</v>
      </c>
      <c r="BN131" s="108">
        <v>151899.5</v>
      </c>
      <c r="BO131" s="108">
        <v>171522.1</v>
      </c>
      <c r="BP131" s="108">
        <v>196169</v>
      </c>
      <c r="BQ131" s="108">
        <v>220940.3</v>
      </c>
      <c r="BR131" s="108">
        <v>237938.3</v>
      </c>
      <c r="BS131" s="108">
        <v>276430.8</v>
      </c>
      <c r="BT131" s="108">
        <v>296421.5</v>
      </c>
      <c r="BU131" s="108">
        <v>65141.5</v>
      </c>
      <c r="BV131" s="128">
        <v>68013.2</v>
      </c>
      <c r="BW131" s="128">
        <v>73698.3</v>
      </c>
      <c r="BX131" s="128">
        <v>89568.5</v>
      </c>
      <c r="BY131" s="108">
        <v>19997.099999999999</v>
      </c>
      <c r="BZ131" s="108">
        <v>38165.5</v>
      </c>
      <c r="CA131" s="108">
        <v>65141.5</v>
      </c>
      <c r="CB131" s="108">
        <v>86810.4</v>
      </c>
      <c r="CC131" s="108">
        <v>105866</v>
      </c>
      <c r="CD131" s="108">
        <v>133154.70000000001</v>
      </c>
      <c r="CE131" s="108">
        <v>162222.1</v>
      </c>
      <c r="CF131" s="108">
        <v>181640.1</v>
      </c>
      <c r="CG131" s="108">
        <v>206853</v>
      </c>
      <c r="CH131" s="108">
        <v>238011.9</v>
      </c>
      <c r="CI131" s="108">
        <v>257653.7</v>
      </c>
      <c r="CJ131" s="108">
        <v>296421.5</v>
      </c>
      <c r="CK131" s="108">
        <v>366317.4</v>
      </c>
      <c r="CL131" s="108">
        <v>76379.600000000006</v>
      </c>
      <c r="CM131" s="128">
        <v>91149.1</v>
      </c>
      <c r="CN131" s="128">
        <v>94429.8</v>
      </c>
      <c r="CO131" s="128">
        <v>104358.9</v>
      </c>
      <c r="CP131" s="108">
        <v>27080.3</v>
      </c>
      <c r="CQ131" s="108">
        <v>45330.1</v>
      </c>
      <c r="CR131" s="108">
        <v>76379.600000000006</v>
      </c>
      <c r="CS131" s="108">
        <v>112717.8</v>
      </c>
      <c r="CT131" s="108">
        <v>130335.3</v>
      </c>
      <c r="CU131" s="108">
        <v>167528.70000000001</v>
      </c>
      <c r="CV131" s="108">
        <v>200043.7</v>
      </c>
      <c r="CW131" s="108">
        <v>223128.3</v>
      </c>
      <c r="CX131" s="108">
        <v>261958.5</v>
      </c>
      <c r="CY131" s="108">
        <v>289095.2</v>
      </c>
      <c r="CZ131" s="108">
        <v>311847.59999999998</v>
      </c>
      <c r="DA131" s="108">
        <v>366317.4</v>
      </c>
      <c r="DB131" s="108">
        <v>412454.2</v>
      </c>
      <c r="DC131" s="108">
        <v>71157</v>
      </c>
      <c r="DD131" s="108">
        <v>119103.8</v>
      </c>
      <c r="DE131" s="108">
        <v>100631.4</v>
      </c>
      <c r="DF131" s="108">
        <v>121562</v>
      </c>
      <c r="DG131" s="108">
        <v>17797</v>
      </c>
      <c r="DH131" s="108">
        <v>34083</v>
      </c>
      <c r="DI131" s="108">
        <v>71157</v>
      </c>
      <c r="DJ131" s="108">
        <v>98564.9</v>
      </c>
      <c r="DK131" s="108">
        <v>122661.5</v>
      </c>
      <c r="DL131" s="108">
        <v>190260.8</v>
      </c>
      <c r="DM131" s="108">
        <v>222166.1</v>
      </c>
      <c r="DN131" s="108">
        <v>247043.8</v>
      </c>
      <c r="DO131" s="108">
        <v>290892.2</v>
      </c>
      <c r="DP131" s="108">
        <v>323294.8</v>
      </c>
      <c r="DQ131" s="108">
        <v>350780</v>
      </c>
      <c r="DR131" s="108">
        <v>412454.2</v>
      </c>
      <c r="DS131" s="108">
        <v>455608.9</v>
      </c>
      <c r="DT131" s="108">
        <v>101846.3</v>
      </c>
      <c r="DU131" s="108">
        <v>122708.9</v>
      </c>
      <c r="DV131" s="108">
        <v>120598.6</v>
      </c>
      <c r="DW131" s="108">
        <v>110455.1</v>
      </c>
      <c r="DX131" s="108">
        <v>20254.099999999999</v>
      </c>
      <c r="DY131" s="108">
        <v>47528</v>
      </c>
      <c r="DZ131" s="108">
        <v>101846.3</v>
      </c>
      <c r="EA131" s="108">
        <v>144418.1</v>
      </c>
      <c r="EB131" s="108">
        <v>169733.6</v>
      </c>
      <c r="EC131" s="108">
        <v>224555.2</v>
      </c>
      <c r="ED131" s="108">
        <v>256812</v>
      </c>
      <c r="EE131" s="108">
        <v>284058.90000000002</v>
      </c>
      <c r="EF131" s="108">
        <v>345153.8</v>
      </c>
      <c r="EG131" s="108">
        <v>375504.8</v>
      </c>
      <c r="EH131" s="108">
        <v>402739.6</v>
      </c>
      <c r="EI131" s="108">
        <v>455608.9</v>
      </c>
      <c r="EJ131" s="108">
        <v>555909</v>
      </c>
      <c r="EK131" s="108">
        <v>106523.9</v>
      </c>
      <c r="EL131" s="108">
        <v>125022.6</v>
      </c>
      <c r="EM131" s="108">
        <v>160011.6</v>
      </c>
      <c r="EN131" s="108">
        <v>164350.9</v>
      </c>
      <c r="EO131" s="108">
        <v>30328</v>
      </c>
      <c r="EP131" s="108">
        <v>59228.5</v>
      </c>
      <c r="EQ131" s="108">
        <v>106523.9</v>
      </c>
      <c r="ER131" s="108">
        <v>141310.39999999999</v>
      </c>
      <c r="ES131" s="108">
        <v>174785.2</v>
      </c>
      <c r="ET131" s="108">
        <v>231546.5</v>
      </c>
      <c r="EU131" s="108">
        <v>288764</v>
      </c>
      <c r="EV131" s="108">
        <v>320443.90000000002</v>
      </c>
      <c r="EW131" s="108">
        <v>391558.1</v>
      </c>
      <c r="EX131" s="108">
        <v>444867.2</v>
      </c>
      <c r="EY131" s="108">
        <v>484505.5</v>
      </c>
      <c r="EZ131" s="108">
        <v>555909</v>
      </c>
      <c r="FA131" s="108">
        <v>624261.30000000005</v>
      </c>
      <c r="FB131" s="108">
        <v>137625</v>
      </c>
      <c r="FC131" s="108">
        <v>167479.70000000001</v>
      </c>
      <c r="FD131" s="108">
        <v>147101.70000000001</v>
      </c>
      <c r="FE131" s="108">
        <v>172054.9</v>
      </c>
      <c r="FF131" s="108">
        <v>36463.699999999997</v>
      </c>
      <c r="FG131" s="108">
        <v>66628.800000000003</v>
      </c>
      <c r="FH131" s="108">
        <v>137625</v>
      </c>
      <c r="FI131" s="108">
        <v>205834.8</v>
      </c>
      <c r="FJ131" s="108">
        <v>237779.20000000001</v>
      </c>
      <c r="FK131" s="108">
        <v>305104.7</v>
      </c>
      <c r="FL131" s="108">
        <v>351259.4</v>
      </c>
      <c r="FM131" s="108">
        <v>377992.2</v>
      </c>
      <c r="FN131" s="108">
        <v>452206.4</v>
      </c>
      <c r="FO131" s="108">
        <v>506658.9</v>
      </c>
      <c r="FP131" s="108">
        <v>555500.9</v>
      </c>
      <c r="FQ131" s="108">
        <v>624261.30000000005</v>
      </c>
      <c r="FR131" s="108">
        <v>664093.19999999995</v>
      </c>
      <c r="FS131" s="108">
        <v>146781.4</v>
      </c>
      <c r="FT131" s="108">
        <v>154734.5</v>
      </c>
      <c r="FU131" s="108">
        <v>156935.29999999999</v>
      </c>
      <c r="FV131" s="108">
        <v>205642</v>
      </c>
      <c r="FW131" s="108">
        <v>28843.9</v>
      </c>
      <c r="FX131" s="108">
        <v>68614.3</v>
      </c>
      <c r="FY131" s="108">
        <v>146781.4</v>
      </c>
      <c r="FZ131" s="108">
        <v>194879.8</v>
      </c>
      <c r="GA131" s="108">
        <v>237548.2</v>
      </c>
      <c r="GB131" s="108">
        <v>301515.90000000002</v>
      </c>
      <c r="GC131" s="108">
        <v>350345.1</v>
      </c>
      <c r="GD131" s="108">
        <v>380897.2</v>
      </c>
      <c r="GE131" s="108">
        <v>458451.20000000001</v>
      </c>
      <c r="GF131" s="108">
        <v>503190.3</v>
      </c>
      <c r="GG131" s="108">
        <v>547449.5</v>
      </c>
      <c r="GH131" s="108">
        <v>664093.19999999995</v>
      </c>
      <c r="GJ131" s="85">
        <v>106855.8</v>
      </c>
      <c r="GK131" s="85">
        <v>117282.4</v>
      </c>
      <c r="GL131" s="85">
        <v>146138.70000000001</v>
      </c>
      <c r="GN131" s="85">
        <v>26922.400000000001</v>
      </c>
      <c r="GO131" s="85">
        <v>55687.9</v>
      </c>
      <c r="GP131" s="85">
        <v>106855.8</v>
      </c>
      <c r="GQ131" s="85">
        <v>121042.2</v>
      </c>
      <c r="GR131" s="85">
        <v>142471</v>
      </c>
      <c r="GS131" s="85">
        <v>224138.2</v>
      </c>
      <c r="GT131" s="85">
        <v>257768.7</v>
      </c>
      <c r="GU131" s="85">
        <v>294102.7</v>
      </c>
      <c r="GV131" s="85">
        <v>370276.9</v>
      </c>
      <c r="GW131" s="85">
        <v>426871.2</v>
      </c>
      <c r="GX131" s="85">
        <v>484033.7</v>
      </c>
    </row>
    <row r="132" spans="1:206" s="85" customFormat="1" ht="12" x14ac:dyDescent="0.2">
      <c r="A132" s="77">
        <v>14152200</v>
      </c>
      <c r="B132" s="28" t="s">
        <v>729</v>
      </c>
      <c r="C132" s="76"/>
      <c r="D132" s="108"/>
      <c r="E132" s="108">
        <v>765.3</v>
      </c>
      <c r="F132" s="108">
        <v>782.2</v>
      </c>
      <c r="G132" s="108">
        <v>1132.2</v>
      </c>
      <c r="H132" s="108"/>
      <c r="I132" s="108">
        <v>146.4</v>
      </c>
      <c r="J132" s="108">
        <v>839.7</v>
      </c>
      <c r="K132" s="108">
        <v>765.3</v>
      </c>
      <c r="L132" s="108">
        <v>869.2</v>
      </c>
      <c r="M132" s="108">
        <v>1140.5999999999999</v>
      </c>
      <c r="N132" s="108">
        <v>1547.5</v>
      </c>
      <c r="O132" s="108">
        <v>2098.5</v>
      </c>
      <c r="P132" s="108">
        <v>2309.9</v>
      </c>
      <c r="Q132" s="108">
        <v>2679.7</v>
      </c>
      <c r="R132" s="108">
        <v>3104.8</v>
      </c>
      <c r="S132" s="108">
        <v>3546.4</v>
      </c>
      <c r="T132" s="108"/>
      <c r="U132" s="108">
        <v>4002.1</v>
      </c>
      <c r="V132" s="108">
        <v>801.2</v>
      </c>
      <c r="W132" s="108">
        <v>570.1</v>
      </c>
      <c r="X132" s="108">
        <v>627.9</v>
      </c>
      <c r="Y132" s="108">
        <v>2002.9</v>
      </c>
      <c r="Z132" s="108">
        <v>278.39999999999998</v>
      </c>
      <c r="AA132" s="108">
        <v>629.9</v>
      </c>
      <c r="AB132" s="108">
        <v>801.2</v>
      </c>
      <c r="AC132" s="108">
        <v>995</v>
      </c>
      <c r="AD132" s="108">
        <v>1189.5999999999999</v>
      </c>
      <c r="AE132" s="108">
        <v>1371.3</v>
      </c>
      <c r="AF132" s="108">
        <v>1528.6</v>
      </c>
      <c r="AG132" s="108">
        <v>1696.5</v>
      </c>
      <c r="AH132" s="108">
        <v>1999.2</v>
      </c>
      <c r="AI132" s="108">
        <v>2509.9</v>
      </c>
      <c r="AJ132" s="108">
        <v>2695.9</v>
      </c>
      <c r="AK132" s="108">
        <v>4002.1</v>
      </c>
      <c r="AL132" s="108">
        <v>3089.5</v>
      </c>
      <c r="AM132" s="108">
        <v>258.8</v>
      </c>
      <c r="AN132" s="108">
        <v>566.79999999999995</v>
      </c>
      <c r="AO132" s="108">
        <v>677.1</v>
      </c>
      <c r="AP132" s="108">
        <v>1586.8</v>
      </c>
      <c r="AQ132" s="108">
        <v>67.599999999999994</v>
      </c>
      <c r="AR132" s="108">
        <v>137.30000000000001</v>
      </c>
      <c r="AS132" s="108">
        <v>258.8</v>
      </c>
      <c r="AT132" s="108">
        <v>348.7</v>
      </c>
      <c r="AU132" s="108">
        <v>645.79999999999995</v>
      </c>
      <c r="AV132" s="108">
        <v>825.6</v>
      </c>
      <c r="AW132" s="108">
        <v>945.3</v>
      </c>
      <c r="AX132" s="108">
        <v>1102.3</v>
      </c>
      <c r="AY132" s="108">
        <v>1502.7</v>
      </c>
      <c r="AZ132" s="108">
        <v>1791</v>
      </c>
      <c r="BA132" s="108">
        <v>2328.8000000000002</v>
      </c>
      <c r="BB132" s="108">
        <v>3089.5</v>
      </c>
      <c r="BC132" s="108"/>
      <c r="BD132" s="108">
        <v>272.60000000000002</v>
      </c>
      <c r="BE132" s="108">
        <v>503.6</v>
      </c>
      <c r="BF132" s="108">
        <v>445.8</v>
      </c>
      <c r="BG132" s="108"/>
      <c r="BH132" s="108">
        <v>46.2</v>
      </c>
      <c r="BI132" s="108">
        <v>117.3</v>
      </c>
      <c r="BJ132" s="108">
        <v>272.60000000000002</v>
      </c>
      <c r="BK132" s="108">
        <v>481.7</v>
      </c>
      <c r="BL132" s="108">
        <v>549.1</v>
      </c>
      <c r="BM132" s="108">
        <v>776.2</v>
      </c>
      <c r="BN132" s="108">
        <v>841.5</v>
      </c>
      <c r="BO132" s="108">
        <v>857.4</v>
      </c>
      <c r="BP132" s="108">
        <v>1222</v>
      </c>
      <c r="BQ132" s="108">
        <v>1266.9000000000001</v>
      </c>
      <c r="BR132" s="108">
        <v>1491.8</v>
      </c>
      <c r="BS132" s="108"/>
      <c r="BT132" s="108"/>
      <c r="BU132" s="108">
        <v>493.3</v>
      </c>
      <c r="BV132" s="128">
        <v>320.39999999999998</v>
      </c>
      <c r="BW132" s="128">
        <v>1175.0999999999999</v>
      </c>
      <c r="BX132" s="128">
        <v>373.1</v>
      </c>
      <c r="BY132" s="108">
        <v>85.6</v>
      </c>
      <c r="BZ132" s="108">
        <v>435.1</v>
      </c>
      <c r="CA132" s="108">
        <v>493.3</v>
      </c>
      <c r="CB132" s="108">
        <v>547.9</v>
      </c>
      <c r="CC132" s="108">
        <v>617.9</v>
      </c>
      <c r="CD132" s="108">
        <v>813.7</v>
      </c>
      <c r="CE132" s="108">
        <v>973.5</v>
      </c>
      <c r="CF132" s="108">
        <v>1893.3</v>
      </c>
      <c r="CG132" s="108">
        <v>1988.8</v>
      </c>
      <c r="CH132" s="108">
        <v>2236.4</v>
      </c>
      <c r="CI132" s="108">
        <v>2433.8000000000002</v>
      </c>
      <c r="CJ132" s="108"/>
      <c r="CK132" s="108">
        <v>998.6</v>
      </c>
      <c r="CL132" s="108">
        <v>27.1</v>
      </c>
      <c r="CM132" s="128">
        <v>501.9</v>
      </c>
      <c r="CN132" s="128">
        <v>148.4</v>
      </c>
      <c r="CO132" s="128">
        <v>321.2</v>
      </c>
      <c r="CP132" s="108">
        <v>5.4</v>
      </c>
      <c r="CQ132" s="108">
        <v>-12.9</v>
      </c>
      <c r="CR132" s="108">
        <v>27.1</v>
      </c>
      <c r="CS132" s="108">
        <v>167.8</v>
      </c>
      <c r="CT132" s="108">
        <v>475.4</v>
      </c>
      <c r="CU132" s="108">
        <v>529</v>
      </c>
      <c r="CV132" s="108">
        <v>516.70000000000005</v>
      </c>
      <c r="CW132" s="108">
        <v>537.79999999999995</v>
      </c>
      <c r="CX132" s="108">
        <v>677.4</v>
      </c>
      <c r="CY132" s="108">
        <v>892.5</v>
      </c>
      <c r="CZ132" s="108">
        <v>894.9</v>
      </c>
      <c r="DA132" s="108">
        <v>998.6</v>
      </c>
      <c r="DB132" s="108">
        <v>1043.2</v>
      </c>
      <c r="DC132" s="108">
        <v>145.6</v>
      </c>
      <c r="DD132" s="108">
        <v>408.8</v>
      </c>
      <c r="DE132" s="108">
        <v>233.3</v>
      </c>
      <c r="DF132" s="108">
        <v>255.5</v>
      </c>
      <c r="DG132" s="108">
        <v>0.9</v>
      </c>
      <c r="DH132" s="108">
        <v>45.4</v>
      </c>
      <c r="DI132" s="108">
        <v>145.6</v>
      </c>
      <c r="DJ132" s="108">
        <v>215.5</v>
      </c>
      <c r="DK132" s="108">
        <v>402.7</v>
      </c>
      <c r="DL132" s="108">
        <v>554.4</v>
      </c>
      <c r="DM132" s="108">
        <v>636.6</v>
      </c>
      <c r="DN132" s="108">
        <v>725</v>
      </c>
      <c r="DO132" s="108">
        <v>787.7</v>
      </c>
      <c r="DP132" s="108">
        <v>862.7</v>
      </c>
      <c r="DQ132" s="108">
        <v>943.1</v>
      </c>
      <c r="DR132" s="108">
        <v>1043.2</v>
      </c>
      <c r="DS132" s="108">
        <v>940</v>
      </c>
      <c r="DT132" s="108">
        <v>129.6</v>
      </c>
      <c r="DU132" s="108">
        <v>246.3</v>
      </c>
      <c r="DV132" s="108">
        <v>484.1</v>
      </c>
      <c r="DW132" s="108">
        <v>80</v>
      </c>
      <c r="DX132" s="108">
        <v>23.6</v>
      </c>
      <c r="DY132" s="108">
        <v>84.2</v>
      </c>
      <c r="DZ132" s="108">
        <v>129.6</v>
      </c>
      <c r="EA132" s="108">
        <v>168.9</v>
      </c>
      <c r="EB132" s="108">
        <v>214.4</v>
      </c>
      <c r="EC132" s="108">
        <v>375.9</v>
      </c>
      <c r="ED132" s="108">
        <v>526.5</v>
      </c>
      <c r="EE132" s="108">
        <v>851.6</v>
      </c>
      <c r="EF132" s="108">
        <v>860</v>
      </c>
      <c r="EG132" s="108">
        <v>914.8</v>
      </c>
      <c r="EH132" s="108">
        <v>913.5</v>
      </c>
      <c r="EI132" s="108">
        <v>940</v>
      </c>
      <c r="EJ132" s="108">
        <v>59439.6</v>
      </c>
      <c r="EK132" s="108">
        <v>3967.7</v>
      </c>
      <c r="EL132" s="108">
        <v>12219.1</v>
      </c>
      <c r="EM132" s="108">
        <v>8862.6</v>
      </c>
      <c r="EN132" s="108">
        <v>34390.199999999997</v>
      </c>
      <c r="EO132" s="108">
        <v>29.6</v>
      </c>
      <c r="EP132" s="108">
        <v>244</v>
      </c>
      <c r="EQ132" s="108">
        <v>3967.7</v>
      </c>
      <c r="ER132" s="108">
        <v>5727.9</v>
      </c>
      <c r="ES132" s="108">
        <v>11197.4</v>
      </c>
      <c r="ET132" s="108">
        <v>16186.8</v>
      </c>
      <c r="EU132" s="108">
        <v>18171.5</v>
      </c>
      <c r="EV132" s="108">
        <v>21154.5</v>
      </c>
      <c r="EW132" s="108">
        <v>25049.4</v>
      </c>
      <c r="EX132" s="108">
        <v>30174.3</v>
      </c>
      <c r="EY132" s="108">
        <v>39837.699999999997</v>
      </c>
      <c r="EZ132" s="108">
        <v>59439.6</v>
      </c>
      <c r="FA132" s="108">
        <v>91736.6</v>
      </c>
      <c r="FB132" s="108">
        <v>6196.7</v>
      </c>
      <c r="FC132" s="108">
        <v>23746.2</v>
      </c>
      <c r="FD132" s="108">
        <v>18428.5</v>
      </c>
      <c r="FE132" s="108">
        <v>43365.2</v>
      </c>
      <c r="FF132" s="108">
        <v>1663.6</v>
      </c>
      <c r="FG132" s="108">
        <v>3473.2</v>
      </c>
      <c r="FH132" s="108">
        <v>6196.7</v>
      </c>
      <c r="FI132" s="108">
        <v>11693.4</v>
      </c>
      <c r="FJ132" s="108">
        <v>21840.9</v>
      </c>
      <c r="FK132" s="108">
        <v>29942.9</v>
      </c>
      <c r="FL132" s="108">
        <v>34558.699999999997</v>
      </c>
      <c r="FM132" s="108">
        <v>39826</v>
      </c>
      <c r="FN132" s="108">
        <v>48371.4</v>
      </c>
      <c r="FO132" s="108">
        <v>58474.8</v>
      </c>
      <c r="FP132" s="108">
        <v>69999.899999999994</v>
      </c>
      <c r="FQ132" s="108">
        <v>91736.6</v>
      </c>
      <c r="FR132" s="108">
        <v>106166.2</v>
      </c>
      <c r="FS132" s="108">
        <v>9835.6</v>
      </c>
      <c r="FT132" s="108">
        <v>36002.9</v>
      </c>
      <c r="FU132" s="108">
        <v>26220.799999999999</v>
      </c>
      <c r="FV132" s="108">
        <v>34106.9</v>
      </c>
      <c r="FW132" s="108">
        <v>1737.3</v>
      </c>
      <c r="FX132" s="108">
        <v>4135.6000000000004</v>
      </c>
      <c r="FY132" s="108">
        <v>9835.6</v>
      </c>
      <c r="FZ132" s="108">
        <v>18742.599999999999</v>
      </c>
      <c r="GA132" s="108">
        <v>32811.1</v>
      </c>
      <c r="GB132" s="108">
        <v>45838.5</v>
      </c>
      <c r="GC132" s="108">
        <v>52593</v>
      </c>
      <c r="GD132" s="108">
        <v>60177.4</v>
      </c>
      <c r="GE132" s="108">
        <v>72059.3</v>
      </c>
      <c r="GF132" s="108">
        <v>81405.3</v>
      </c>
      <c r="GG132" s="108">
        <v>90390.7</v>
      </c>
      <c r="GH132" s="108">
        <v>106166.2</v>
      </c>
      <c r="GJ132" s="85">
        <v>7015.8</v>
      </c>
      <c r="GK132" s="85">
        <v>26110.400000000001</v>
      </c>
      <c r="GL132" s="85">
        <v>21829.599999999999</v>
      </c>
      <c r="GN132" s="85">
        <v>1234.7</v>
      </c>
      <c r="GO132" s="85">
        <v>3828.9</v>
      </c>
      <c r="GP132" s="85">
        <v>7015.8</v>
      </c>
      <c r="GQ132" s="85">
        <v>12014.6</v>
      </c>
      <c r="GR132" s="85">
        <v>21744.1</v>
      </c>
      <c r="GS132" s="85">
        <v>33126.199999999997</v>
      </c>
      <c r="GT132" s="85">
        <v>37550.199999999997</v>
      </c>
      <c r="GU132" s="85">
        <v>44637.1</v>
      </c>
      <c r="GV132" s="85">
        <v>54955.8</v>
      </c>
      <c r="GW132" s="85">
        <v>63230.7</v>
      </c>
      <c r="GX132" s="85">
        <v>75058.100000000006</v>
      </c>
    </row>
    <row r="133" spans="1:206" s="85" customFormat="1" ht="12" x14ac:dyDescent="0.2">
      <c r="A133" s="77">
        <v>14152300</v>
      </c>
      <c r="B133" s="28" t="s">
        <v>730</v>
      </c>
      <c r="C133" s="76"/>
      <c r="D133" s="108">
        <v>4584.6000000000004</v>
      </c>
      <c r="E133" s="108"/>
      <c r="F133" s="108"/>
      <c r="G133" s="108"/>
      <c r="H133" s="108">
        <v>1904.9</v>
      </c>
      <c r="I133" s="108"/>
      <c r="J133" s="108"/>
      <c r="K133" s="108"/>
      <c r="L133" s="108"/>
      <c r="M133" s="108"/>
      <c r="N133" s="108"/>
      <c r="O133" s="108"/>
      <c r="P133" s="108"/>
      <c r="Q133" s="108"/>
      <c r="R133" s="108"/>
      <c r="S133" s="108"/>
      <c r="T133" s="108">
        <v>4584.6000000000004</v>
      </c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8">
        <v>1493.7</v>
      </c>
      <c r="BD133" s="108"/>
      <c r="BE133" s="108"/>
      <c r="BF133" s="108"/>
      <c r="BG133" s="108">
        <v>271.7</v>
      </c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>
        <v>1493.7</v>
      </c>
      <c r="BT133" s="108">
        <v>1621.2</v>
      </c>
      <c r="BU133" s="108">
        <v>311.10000000000002</v>
      </c>
      <c r="BV133" s="128">
        <v>398.2</v>
      </c>
      <c r="BW133" s="128">
        <v>397.9</v>
      </c>
      <c r="BX133" s="128">
        <v>514</v>
      </c>
      <c r="BY133" s="108">
        <v>71.5</v>
      </c>
      <c r="BZ133" s="108">
        <v>256.60000000000002</v>
      </c>
      <c r="CA133" s="108">
        <v>311.10000000000002</v>
      </c>
      <c r="CB133" s="108">
        <v>437.2</v>
      </c>
      <c r="CC133" s="108">
        <v>549.5</v>
      </c>
      <c r="CD133" s="108">
        <v>709.3</v>
      </c>
      <c r="CE133" s="108">
        <v>959</v>
      </c>
      <c r="CF133" s="108">
        <v>989.4</v>
      </c>
      <c r="CG133" s="108">
        <v>1107.2</v>
      </c>
      <c r="CH133" s="108">
        <v>1333.7</v>
      </c>
      <c r="CI133" s="108">
        <v>1237.4000000000001</v>
      </c>
      <c r="CJ133" s="108">
        <v>1621.2</v>
      </c>
      <c r="CK133" s="108">
        <v>1232</v>
      </c>
      <c r="CL133" s="108">
        <v>182.5</v>
      </c>
      <c r="CM133" s="128">
        <v>307.8</v>
      </c>
      <c r="CN133" s="128">
        <v>413.5</v>
      </c>
      <c r="CO133" s="128">
        <v>328.2</v>
      </c>
      <c r="CP133" s="108">
        <v>152</v>
      </c>
      <c r="CQ133" s="108">
        <v>160.19999999999999</v>
      </c>
      <c r="CR133" s="108">
        <v>182.5</v>
      </c>
      <c r="CS133" s="108">
        <v>235.9</v>
      </c>
      <c r="CT133" s="108">
        <v>258.60000000000002</v>
      </c>
      <c r="CU133" s="108">
        <v>490.3</v>
      </c>
      <c r="CV133" s="108">
        <v>529.29999999999995</v>
      </c>
      <c r="CW133" s="108">
        <v>679.1</v>
      </c>
      <c r="CX133" s="108">
        <v>903.8</v>
      </c>
      <c r="CY133" s="108">
        <v>935.1</v>
      </c>
      <c r="CZ133" s="108">
        <v>1089.4000000000001</v>
      </c>
      <c r="DA133" s="108">
        <v>1232</v>
      </c>
      <c r="DB133" s="108">
        <v>862.7</v>
      </c>
      <c r="DC133" s="108">
        <v>36.799999999999997</v>
      </c>
      <c r="DD133" s="108">
        <v>263.8</v>
      </c>
      <c r="DE133" s="108">
        <v>264.7</v>
      </c>
      <c r="DF133" s="108">
        <v>297.39999999999998</v>
      </c>
      <c r="DG133" s="108"/>
      <c r="DH133" s="108">
        <v>-11.5</v>
      </c>
      <c r="DI133" s="108">
        <v>36.799999999999997</v>
      </c>
      <c r="DJ133" s="108">
        <v>142.9</v>
      </c>
      <c r="DK133" s="108">
        <v>171.9</v>
      </c>
      <c r="DL133" s="108">
        <v>300.60000000000002</v>
      </c>
      <c r="DM133" s="108">
        <v>413</v>
      </c>
      <c r="DN133" s="108">
        <v>482.7</v>
      </c>
      <c r="DO133" s="108">
        <v>565.29999999999995</v>
      </c>
      <c r="DP133" s="108">
        <v>647.1</v>
      </c>
      <c r="DQ133" s="108">
        <v>782.4</v>
      </c>
      <c r="DR133" s="108">
        <v>862.7</v>
      </c>
      <c r="DS133" s="108">
        <v>974.9</v>
      </c>
      <c r="DT133" s="108">
        <v>232.8</v>
      </c>
      <c r="DU133" s="108">
        <v>279.2</v>
      </c>
      <c r="DV133" s="108">
        <v>193.2</v>
      </c>
      <c r="DW133" s="108">
        <v>269.7</v>
      </c>
      <c r="DX133" s="108">
        <v>2.5</v>
      </c>
      <c r="DY133" s="108">
        <v>64.5</v>
      </c>
      <c r="DZ133" s="108">
        <v>232.8</v>
      </c>
      <c r="EA133" s="108">
        <v>342.5</v>
      </c>
      <c r="EB133" s="108">
        <v>403</v>
      </c>
      <c r="EC133" s="108">
        <v>512</v>
      </c>
      <c r="ED133" s="108">
        <v>589</v>
      </c>
      <c r="EE133" s="108">
        <v>616.1</v>
      </c>
      <c r="EF133" s="108">
        <v>705.2</v>
      </c>
      <c r="EG133" s="108">
        <v>736.3</v>
      </c>
      <c r="EH133" s="108">
        <v>750.4</v>
      </c>
      <c r="EI133" s="108">
        <v>974.9</v>
      </c>
      <c r="EJ133" s="108"/>
      <c r="EK133" s="108">
        <v>0</v>
      </c>
      <c r="EL133" s="108">
        <v>0</v>
      </c>
      <c r="EM133" s="108">
        <v>0</v>
      </c>
      <c r="EN133" s="108">
        <v>0</v>
      </c>
      <c r="EO133" s="108"/>
      <c r="EP133" s="108"/>
      <c r="EQ133" s="108"/>
      <c r="ER133" s="108"/>
      <c r="ES133" s="108"/>
      <c r="ET133" s="108"/>
      <c r="EU133" s="108"/>
      <c r="EV133" s="108"/>
      <c r="EW133" s="108"/>
      <c r="EX133" s="108"/>
      <c r="EY133" s="108"/>
      <c r="EZ133" s="108"/>
      <c r="FA133" s="108">
        <v>0</v>
      </c>
      <c r="FB133" s="108"/>
      <c r="FC133" s="108"/>
      <c r="FD133" s="108"/>
      <c r="FE133" s="108">
        <v>0</v>
      </c>
      <c r="FF133" s="108"/>
      <c r="FG133" s="108"/>
      <c r="FH133" s="108"/>
      <c r="FI133" s="108"/>
      <c r="FJ133" s="108"/>
      <c r="FK133" s="108"/>
      <c r="FL133" s="108"/>
      <c r="FM133" s="108"/>
      <c r="FN133" s="108"/>
      <c r="FO133" s="108"/>
      <c r="FP133" s="108"/>
      <c r="FQ133" s="108">
        <v>0</v>
      </c>
      <c r="FR133" s="108"/>
      <c r="FS133" s="108"/>
      <c r="FT133" s="108"/>
      <c r="FU133" s="108"/>
      <c r="FV133" s="108">
        <v>0</v>
      </c>
      <c r="FW133" s="108"/>
      <c r="FX133" s="108"/>
      <c r="FY133" s="108"/>
      <c r="FZ133" s="108"/>
      <c r="GA133" s="108"/>
      <c r="GB133" s="108"/>
      <c r="GC133" s="108"/>
      <c r="GD133" s="108"/>
      <c r="GE133" s="108"/>
      <c r="GF133" s="108"/>
      <c r="GG133" s="108"/>
      <c r="GH133" s="108"/>
      <c r="GK133" s="85">
        <v>0</v>
      </c>
      <c r="GL133" s="85">
        <v>0</v>
      </c>
    </row>
    <row r="134" spans="1:206" s="85" customFormat="1" ht="24" x14ac:dyDescent="0.2">
      <c r="A134" s="77">
        <v>14152300</v>
      </c>
      <c r="B134" s="28" t="s">
        <v>731</v>
      </c>
      <c r="C134" s="76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  <c r="R134" s="108"/>
      <c r="S134" s="108"/>
      <c r="T134" s="108"/>
      <c r="U134" s="108"/>
      <c r="V134" s="108"/>
      <c r="W134" s="108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8"/>
      <c r="BD134" s="108"/>
      <c r="BE134" s="108"/>
      <c r="BF134" s="108"/>
      <c r="BG134" s="108"/>
      <c r="BH134" s="108"/>
      <c r="BI134" s="108"/>
      <c r="BJ134" s="108"/>
      <c r="BK134" s="108"/>
      <c r="BL134" s="108"/>
      <c r="BM134" s="108"/>
      <c r="BN134" s="108"/>
      <c r="BO134" s="108"/>
      <c r="BP134" s="108"/>
      <c r="BQ134" s="108"/>
      <c r="BR134" s="108"/>
      <c r="BS134" s="108"/>
      <c r="BT134" s="108"/>
      <c r="BU134" s="108"/>
      <c r="BV134" s="128"/>
      <c r="BW134" s="128"/>
      <c r="BX134" s="12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28"/>
      <c r="CN134" s="128"/>
      <c r="CO134" s="12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  <c r="DV134" s="108"/>
      <c r="DW134" s="108"/>
      <c r="DX134" s="108"/>
      <c r="DY134" s="108"/>
      <c r="DZ134" s="108"/>
      <c r="EA134" s="108"/>
      <c r="EB134" s="108"/>
      <c r="EC134" s="108"/>
      <c r="ED134" s="108"/>
      <c r="EE134" s="108"/>
      <c r="EF134" s="108"/>
      <c r="EG134" s="108"/>
      <c r="EH134" s="108"/>
      <c r="EI134" s="108"/>
      <c r="EJ134" s="108"/>
      <c r="EK134" s="108"/>
      <c r="EL134" s="108"/>
      <c r="EM134" s="108"/>
      <c r="EN134" s="108"/>
      <c r="EO134" s="108"/>
      <c r="EP134" s="108"/>
      <c r="EQ134" s="108"/>
      <c r="ER134" s="108"/>
      <c r="ES134" s="108"/>
      <c r="ET134" s="108"/>
      <c r="EU134" s="108"/>
      <c r="EV134" s="108"/>
      <c r="EW134" s="108"/>
      <c r="EX134" s="108"/>
      <c r="EY134" s="108"/>
      <c r="EZ134" s="108"/>
      <c r="FA134" s="108">
        <v>245957.3</v>
      </c>
      <c r="FB134" s="108">
        <v>14719.4</v>
      </c>
      <c r="FC134" s="108">
        <v>2070</v>
      </c>
      <c r="FD134" s="108">
        <v>245.4</v>
      </c>
      <c r="FE134" s="108">
        <v>228922.5</v>
      </c>
      <c r="FF134" s="108"/>
      <c r="FG134" s="108">
        <v>13242.6</v>
      </c>
      <c r="FH134" s="108">
        <v>14719.4</v>
      </c>
      <c r="FI134" s="108">
        <v>16448.8</v>
      </c>
      <c r="FJ134" s="108">
        <v>16472</v>
      </c>
      <c r="FK134" s="108">
        <v>16789.400000000001</v>
      </c>
      <c r="FL134" s="108">
        <v>16843.099999999999</v>
      </c>
      <c r="FM134" s="108">
        <v>17029.7</v>
      </c>
      <c r="FN134" s="108">
        <v>17034.8</v>
      </c>
      <c r="FO134" s="108">
        <v>127533.5</v>
      </c>
      <c r="FP134" s="108">
        <v>128054.5</v>
      </c>
      <c r="FQ134" s="108">
        <v>245957.3</v>
      </c>
      <c r="FR134" s="108">
        <v>196131.4</v>
      </c>
      <c r="FS134" s="108">
        <v>6242.7</v>
      </c>
      <c r="FT134" s="108">
        <v>11016.9</v>
      </c>
      <c r="FU134" s="108">
        <v>21162.5</v>
      </c>
      <c r="FV134" s="108">
        <v>157709.29999999999</v>
      </c>
      <c r="FW134" s="108">
        <v>1335.2</v>
      </c>
      <c r="FX134" s="108">
        <v>3231</v>
      </c>
      <c r="FY134" s="108">
        <v>6242.7</v>
      </c>
      <c r="FZ134" s="108">
        <v>10949.2</v>
      </c>
      <c r="GA134" s="108">
        <v>13254</v>
      </c>
      <c r="GB134" s="108">
        <v>17259.599999999999</v>
      </c>
      <c r="GC134" s="108">
        <v>18031.3</v>
      </c>
      <c r="GD134" s="108">
        <v>20669.900000000001</v>
      </c>
      <c r="GE134" s="108">
        <v>38422.1</v>
      </c>
      <c r="GF134" s="108">
        <v>95698.1</v>
      </c>
      <c r="GG134" s="108">
        <v>147207.79999999999</v>
      </c>
      <c r="GH134" s="108">
        <v>196131.4</v>
      </c>
      <c r="GJ134" s="85">
        <v>-38220.6</v>
      </c>
      <c r="GK134" s="85">
        <v>3755.6</v>
      </c>
      <c r="GL134" s="85">
        <v>2503.1999999999998</v>
      </c>
      <c r="GN134" s="85">
        <v>682.3</v>
      </c>
      <c r="GO134" s="85">
        <v>4165.8</v>
      </c>
      <c r="GP134" s="85">
        <v>-38220.6</v>
      </c>
      <c r="GQ134" s="85">
        <v>-37668.199999999997</v>
      </c>
      <c r="GR134" s="85">
        <v>-36075.4</v>
      </c>
      <c r="GS134" s="85">
        <v>-34465</v>
      </c>
      <c r="GT134" s="85">
        <v>-33982.699999999997</v>
      </c>
      <c r="GU134" s="85">
        <v>-33370</v>
      </c>
      <c r="GV134" s="85">
        <v>-31961.8</v>
      </c>
      <c r="GW134" s="85">
        <v>-24416.7</v>
      </c>
      <c r="GX134" s="85">
        <v>-23963.7</v>
      </c>
    </row>
    <row r="135" spans="1:206" s="85" customFormat="1" ht="24" x14ac:dyDescent="0.2">
      <c r="A135" s="77">
        <v>14152400</v>
      </c>
      <c r="B135" s="28" t="s">
        <v>732</v>
      </c>
      <c r="C135" s="76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8"/>
      <c r="BK135" s="108"/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28"/>
      <c r="BW135" s="128"/>
      <c r="BX135" s="12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28"/>
      <c r="CN135" s="128"/>
      <c r="CO135" s="12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  <c r="DV135" s="108"/>
      <c r="DW135" s="108"/>
      <c r="DX135" s="108"/>
      <c r="DY135" s="108"/>
      <c r="DZ135" s="108"/>
      <c r="EA135" s="108"/>
      <c r="EB135" s="108"/>
      <c r="EC135" s="108"/>
      <c r="ED135" s="108"/>
      <c r="EE135" s="108"/>
      <c r="EF135" s="108"/>
      <c r="EG135" s="108"/>
      <c r="EH135" s="108"/>
      <c r="EI135" s="108"/>
      <c r="EJ135" s="108"/>
      <c r="EK135" s="108"/>
      <c r="EL135" s="108"/>
      <c r="EM135" s="108"/>
      <c r="EN135" s="108"/>
      <c r="EO135" s="108"/>
      <c r="EP135" s="108"/>
      <c r="EQ135" s="108"/>
      <c r="ER135" s="108"/>
      <c r="ES135" s="108"/>
      <c r="ET135" s="108"/>
      <c r="EU135" s="108"/>
      <c r="EV135" s="108"/>
      <c r="EW135" s="108"/>
      <c r="EX135" s="108"/>
      <c r="EY135" s="108"/>
      <c r="EZ135" s="108"/>
      <c r="FA135" s="108">
        <v>20401.400000000001</v>
      </c>
      <c r="FB135" s="108">
        <v>96.3</v>
      </c>
      <c r="FC135" s="108">
        <v>5973.2</v>
      </c>
      <c r="FD135" s="108">
        <v>1587.7</v>
      </c>
      <c r="FE135" s="108">
        <v>12744.2</v>
      </c>
      <c r="FF135" s="108"/>
      <c r="FG135" s="108">
        <v>63.2</v>
      </c>
      <c r="FH135" s="108">
        <v>96.3</v>
      </c>
      <c r="FI135" s="108">
        <v>1633.3</v>
      </c>
      <c r="FJ135" s="108">
        <v>4243.8</v>
      </c>
      <c r="FK135" s="108">
        <v>6069.5</v>
      </c>
      <c r="FL135" s="108">
        <v>6453.9</v>
      </c>
      <c r="FM135" s="108">
        <v>6456.1</v>
      </c>
      <c r="FN135" s="108">
        <v>7657.2</v>
      </c>
      <c r="FO135" s="108">
        <v>7682.6</v>
      </c>
      <c r="FP135" s="108">
        <v>19756.599999999999</v>
      </c>
      <c r="FQ135" s="108">
        <v>20401.400000000001</v>
      </c>
      <c r="FR135" s="108">
        <v>5003.3999999999996</v>
      </c>
      <c r="FS135" s="108">
        <v>96.2</v>
      </c>
      <c r="FT135" s="108">
        <v>1369.7</v>
      </c>
      <c r="FU135" s="108">
        <v>779.3</v>
      </c>
      <c r="FV135" s="108">
        <v>2758.2</v>
      </c>
      <c r="FW135" s="108">
        <v>15.7</v>
      </c>
      <c r="FX135" s="108">
        <v>32.9</v>
      </c>
      <c r="FY135" s="108">
        <v>96.2</v>
      </c>
      <c r="FZ135" s="108">
        <v>109</v>
      </c>
      <c r="GA135" s="108">
        <v>546.79999999999995</v>
      </c>
      <c r="GB135" s="108">
        <v>1465.9</v>
      </c>
      <c r="GC135" s="108">
        <v>1579.3</v>
      </c>
      <c r="GD135" s="108">
        <v>2231.6</v>
      </c>
      <c r="GE135" s="108">
        <v>2245.1999999999998</v>
      </c>
      <c r="GF135" s="108">
        <v>4090.7</v>
      </c>
      <c r="GG135" s="108">
        <v>4139.2</v>
      </c>
      <c r="GH135" s="108">
        <v>5003.3999999999996</v>
      </c>
      <c r="GJ135" s="85">
        <v>-1662.7</v>
      </c>
      <c r="GK135" s="85">
        <v>242.1</v>
      </c>
      <c r="GL135" s="85">
        <v>109</v>
      </c>
      <c r="GN135" s="85">
        <v>86.2</v>
      </c>
      <c r="GO135" s="85">
        <v>96.9</v>
      </c>
      <c r="GP135" s="85">
        <v>-1662.7</v>
      </c>
      <c r="GQ135" s="85">
        <v>-1649.9</v>
      </c>
      <c r="GR135" s="85">
        <v>-1592.1</v>
      </c>
      <c r="GS135" s="85">
        <v>-1420.6</v>
      </c>
      <c r="GT135" s="85">
        <v>-1418.2</v>
      </c>
      <c r="GU135" s="85">
        <v>-1418.2</v>
      </c>
      <c r="GV135" s="85">
        <v>-1311.6</v>
      </c>
      <c r="GW135" s="85">
        <v>-1262.7</v>
      </c>
      <c r="GX135" s="85">
        <v>-344.7</v>
      </c>
    </row>
    <row r="136" spans="1:206" s="85" customFormat="1" ht="24" x14ac:dyDescent="0.2">
      <c r="A136" s="99">
        <v>14152400</v>
      </c>
      <c r="B136" s="28" t="s">
        <v>659</v>
      </c>
      <c r="C136" s="76"/>
      <c r="D136" s="108">
        <v>3377.9</v>
      </c>
      <c r="E136" s="108">
        <v>412.6</v>
      </c>
      <c r="F136" s="108">
        <v>973.7</v>
      </c>
      <c r="G136" s="108">
        <v>505.7</v>
      </c>
      <c r="H136" s="108">
        <v>1485.9</v>
      </c>
      <c r="I136" s="108">
        <v>152.30000000000001</v>
      </c>
      <c r="J136" s="108">
        <v>257.8</v>
      </c>
      <c r="K136" s="108">
        <v>412.6</v>
      </c>
      <c r="L136" s="108">
        <v>600.9</v>
      </c>
      <c r="M136" s="108">
        <v>1054.0999999999999</v>
      </c>
      <c r="N136" s="108">
        <v>1386.3</v>
      </c>
      <c r="O136" s="108">
        <v>1594.6</v>
      </c>
      <c r="P136" s="108">
        <v>1836.4</v>
      </c>
      <c r="Q136" s="108">
        <v>1892</v>
      </c>
      <c r="R136" s="108">
        <v>2038</v>
      </c>
      <c r="S136" s="108">
        <v>2436.9</v>
      </c>
      <c r="T136" s="108">
        <v>3377.9</v>
      </c>
      <c r="U136" s="108">
        <v>879.4</v>
      </c>
      <c r="V136" s="108">
        <v>399.7</v>
      </c>
      <c r="W136" s="108">
        <v>178.5</v>
      </c>
      <c r="X136" s="108">
        <v>136.6</v>
      </c>
      <c r="Y136" s="108">
        <v>164.6</v>
      </c>
      <c r="Z136" s="108">
        <v>183.6</v>
      </c>
      <c r="AA136" s="108">
        <v>224.7</v>
      </c>
      <c r="AB136" s="108">
        <v>399.7</v>
      </c>
      <c r="AC136" s="108">
        <v>411.6</v>
      </c>
      <c r="AD136" s="108">
        <v>470.9</v>
      </c>
      <c r="AE136" s="108">
        <v>578.20000000000005</v>
      </c>
      <c r="AF136" s="108">
        <v>659.4</v>
      </c>
      <c r="AG136" s="108">
        <v>674.8</v>
      </c>
      <c r="AH136" s="108">
        <v>714.8</v>
      </c>
      <c r="AI136" s="108">
        <v>792.9</v>
      </c>
      <c r="AJ136" s="108">
        <v>817.8</v>
      </c>
      <c r="AK136" s="108">
        <v>879.4</v>
      </c>
      <c r="AL136" s="108">
        <v>395.1</v>
      </c>
      <c r="AM136" s="108">
        <v>53.5</v>
      </c>
      <c r="AN136" s="108">
        <v>216.6</v>
      </c>
      <c r="AO136" s="108">
        <v>25.3</v>
      </c>
      <c r="AP136" s="108">
        <v>99.7</v>
      </c>
      <c r="AQ136" s="108">
        <v>16.3</v>
      </c>
      <c r="AR136" s="108">
        <v>52</v>
      </c>
      <c r="AS136" s="108">
        <v>53.5</v>
      </c>
      <c r="AT136" s="108">
        <v>94.8</v>
      </c>
      <c r="AU136" s="108">
        <v>245.7</v>
      </c>
      <c r="AV136" s="108">
        <v>270.10000000000002</v>
      </c>
      <c r="AW136" s="108">
        <v>281.10000000000002</v>
      </c>
      <c r="AX136" s="108">
        <v>294.60000000000002</v>
      </c>
      <c r="AY136" s="108">
        <v>295.39999999999998</v>
      </c>
      <c r="AZ136" s="108">
        <v>316.3</v>
      </c>
      <c r="BA136" s="108">
        <v>331.1</v>
      </c>
      <c r="BB136" s="108">
        <v>395.1</v>
      </c>
      <c r="BC136" s="108">
        <v>19.2</v>
      </c>
      <c r="BD136" s="108">
        <v>18.600000000000001</v>
      </c>
      <c r="BE136" s="108">
        <v>4.2</v>
      </c>
      <c r="BF136" s="108">
        <v>-3.8</v>
      </c>
      <c r="BG136" s="108">
        <v>0.2</v>
      </c>
      <c r="BH136" s="108">
        <v>1.2</v>
      </c>
      <c r="BI136" s="108">
        <v>19.8</v>
      </c>
      <c r="BJ136" s="108">
        <v>18.600000000000001</v>
      </c>
      <c r="BK136" s="108">
        <v>13.6</v>
      </c>
      <c r="BL136" s="108">
        <v>20.100000000000001</v>
      </c>
      <c r="BM136" s="108">
        <v>22.8</v>
      </c>
      <c r="BN136" s="108">
        <v>19</v>
      </c>
      <c r="BO136" s="108">
        <v>19</v>
      </c>
      <c r="BP136" s="108">
        <v>19</v>
      </c>
      <c r="BQ136" s="108">
        <v>19.2</v>
      </c>
      <c r="BR136" s="108">
        <v>19.2</v>
      </c>
      <c r="BS136" s="108">
        <v>19.2</v>
      </c>
      <c r="BT136" s="108">
        <v>41.4</v>
      </c>
      <c r="BU136" s="108"/>
      <c r="BV136" s="128">
        <v>14</v>
      </c>
      <c r="BW136" s="128">
        <v>8.4</v>
      </c>
      <c r="BX136" s="128">
        <v>19</v>
      </c>
      <c r="BY136" s="108"/>
      <c r="BZ136" s="108"/>
      <c r="CA136" s="108"/>
      <c r="CB136" s="108">
        <v>4</v>
      </c>
      <c r="CC136" s="108">
        <v>4</v>
      </c>
      <c r="CD136" s="108">
        <v>14</v>
      </c>
      <c r="CE136" s="108">
        <v>14</v>
      </c>
      <c r="CF136" s="108">
        <v>20.100000000000001</v>
      </c>
      <c r="CG136" s="108">
        <v>22.4</v>
      </c>
      <c r="CH136" s="108">
        <v>25</v>
      </c>
      <c r="CI136" s="108">
        <v>37.700000000000003</v>
      </c>
      <c r="CJ136" s="108">
        <v>41.4</v>
      </c>
      <c r="CK136" s="108">
        <v>96.2</v>
      </c>
      <c r="CL136" s="108">
        <v>-3.8</v>
      </c>
      <c r="CM136" s="128">
        <v>0</v>
      </c>
      <c r="CN136" s="128">
        <v>0</v>
      </c>
      <c r="CO136" s="128">
        <v>100</v>
      </c>
      <c r="CP136" s="108">
        <v>4.5999999999999996</v>
      </c>
      <c r="CQ136" s="108">
        <v>34.6</v>
      </c>
      <c r="CR136" s="108">
        <v>-3.8</v>
      </c>
      <c r="CS136" s="108">
        <v>-3.8</v>
      </c>
      <c r="CT136" s="108">
        <v>-3.8</v>
      </c>
      <c r="CU136" s="108">
        <v>-3.8</v>
      </c>
      <c r="CV136" s="108">
        <v>-3.8</v>
      </c>
      <c r="CW136" s="108">
        <v>-3.8</v>
      </c>
      <c r="CX136" s="108">
        <v>-3.8</v>
      </c>
      <c r="CY136" s="108">
        <v>96.2</v>
      </c>
      <c r="CZ136" s="108">
        <v>246.2</v>
      </c>
      <c r="DA136" s="108">
        <v>96.2</v>
      </c>
      <c r="DB136" s="108"/>
      <c r="DC136" s="108">
        <v>0</v>
      </c>
      <c r="DD136" s="108">
        <v>0</v>
      </c>
      <c r="DE136" s="108">
        <v>3</v>
      </c>
      <c r="DF136" s="108">
        <v>-3</v>
      </c>
      <c r="DG136" s="108"/>
      <c r="DH136" s="108"/>
      <c r="DI136" s="108"/>
      <c r="DJ136" s="108"/>
      <c r="DK136" s="108"/>
      <c r="DL136" s="108"/>
      <c r="DM136" s="108"/>
      <c r="DN136" s="108">
        <v>3</v>
      </c>
      <c r="DO136" s="108">
        <v>3</v>
      </c>
      <c r="DP136" s="108">
        <v>3</v>
      </c>
      <c r="DQ136" s="108">
        <v>3</v>
      </c>
      <c r="DR136" s="108"/>
      <c r="DS136" s="108">
        <v>0</v>
      </c>
      <c r="DT136" s="108">
        <v>0</v>
      </c>
      <c r="DU136" s="108">
        <v>0</v>
      </c>
      <c r="DV136" s="108">
        <v>0</v>
      </c>
      <c r="DW136" s="108">
        <v>0</v>
      </c>
      <c r="DX136" s="108"/>
      <c r="DY136" s="108"/>
      <c r="DZ136" s="108"/>
      <c r="EA136" s="108"/>
      <c r="EB136" s="108"/>
      <c r="EC136" s="108"/>
      <c r="ED136" s="108"/>
      <c r="EE136" s="108"/>
      <c r="EF136" s="108"/>
      <c r="EG136" s="108"/>
      <c r="EH136" s="108"/>
      <c r="EI136" s="108">
        <v>0</v>
      </c>
      <c r="EJ136" s="108"/>
      <c r="EK136" s="108">
        <v>0</v>
      </c>
      <c r="EL136" s="108">
        <v>0</v>
      </c>
      <c r="EM136" s="108">
        <v>0</v>
      </c>
      <c r="EN136" s="108">
        <v>0</v>
      </c>
      <c r="EO136" s="108"/>
      <c r="EP136" s="108"/>
      <c r="EQ136" s="108"/>
      <c r="ER136" s="108"/>
      <c r="ES136" s="108"/>
      <c r="ET136" s="108"/>
      <c r="EU136" s="108"/>
      <c r="EV136" s="108"/>
      <c r="EW136" s="108"/>
      <c r="EX136" s="108"/>
      <c r="EY136" s="108"/>
      <c r="EZ136" s="108"/>
      <c r="FA136" s="108">
        <v>0</v>
      </c>
      <c r="FB136" s="108"/>
      <c r="FC136" s="108"/>
      <c r="FD136" s="108"/>
      <c r="FE136" s="108">
        <v>0</v>
      </c>
      <c r="FF136" s="108"/>
      <c r="FG136" s="108"/>
      <c r="FH136" s="108"/>
      <c r="FI136" s="108"/>
      <c r="FJ136" s="108"/>
      <c r="FK136" s="108"/>
      <c r="FL136" s="108"/>
      <c r="FM136" s="108"/>
      <c r="FN136" s="108"/>
      <c r="FO136" s="108"/>
      <c r="FP136" s="108"/>
      <c r="FQ136" s="108">
        <v>0</v>
      </c>
      <c r="FR136" s="108"/>
      <c r="FS136" s="108"/>
      <c r="FT136" s="108"/>
      <c r="FU136" s="108"/>
      <c r="FV136" s="108">
        <v>0</v>
      </c>
      <c r="FW136" s="108"/>
      <c r="FX136" s="108"/>
      <c r="FY136" s="108"/>
      <c r="FZ136" s="108"/>
      <c r="GA136" s="108"/>
      <c r="GB136" s="108"/>
      <c r="GC136" s="108"/>
      <c r="GD136" s="108"/>
      <c r="GE136" s="108"/>
      <c r="GF136" s="108"/>
      <c r="GG136" s="108"/>
      <c r="GH136" s="108"/>
      <c r="GK136" s="85">
        <v>0</v>
      </c>
      <c r="GL136" s="85">
        <v>0</v>
      </c>
    </row>
    <row r="137" spans="1:206" s="85" customFormat="1" ht="12" x14ac:dyDescent="0.2">
      <c r="A137" s="99">
        <v>14152500</v>
      </c>
      <c r="B137" s="28" t="s">
        <v>660</v>
      </c>
      <c r="C137" s="76"/>
      <c r="D137" s="108">
        <v>3336.2</v>
      </c>
      <c r="E137" s="108">
        <v>192.4</v>
      </c>
      <c r="F137" s="108">
        <v>1484.2</v>
      </c>
      <c r="G137" s="108">
        <v>644.1</v>
      </c>
      <c r="H137" s="108">
        <v>1015.5</v>
      </c>
      <c r="I137" s="108">
        <v>463</v>
      </c>
      <c r="J137" s="108">
        <v>150.9</v>
      </c>
      <c r="K137" s="108">
        <v>192.4</v>
      </c>
      <c r="L137" s="108">
        <v>972</v>
      </c>
      <c r="M137" s="108">
        <v>1480</v>
      </c>
      <c r="N137" s="108">
        <v>1676.6</v>
      </c>
      <c r="O137" s="108">
        <v>1878.3</v>
      </c>
      <c r="P137" s="108">
        <v>2124.6</v>
      </c>
      <c r="Q137" s="108">
        <v>2320.6999999999998</v>
      </c>
      <c r="R137" s="108">
        <v>2572.4</v>
      </c>
      <c r="S137" s="108">
        <v>2852.8</v>
      </c>
      <c r="T137" s="108">
        <v>3336.2</v>
      </c>
      <c r="U137" s="108">
        <v>1234.3</v>
      </c>
      <c r="V137" s="108">
        <v>32.5</v>
      </c>
      <c r="W137" s="108">
        <v>256</v>
      </c>
      <c r="X137" s="108">
        <v>520.6</v>
      </c>
      <c r="Y137" s="108">
        <v>425.2</v>
      </c>
      <c r="Z137" s="108">
        <v>6.6</v>
      </c>
      <c r="AA137" s="108">
        <v>15</v>
      </c>
      <c r="AB137" s="108">
        <v>32.5</v>
      </c>
      <c r="AC137" s="108">
        <v>92.5</v>
      </c>
      <c r="AD137" s="108">
        <v>185</v>
      </c>
      <c r="AE137" s="108">
        <v>288.5</v>
      </c>
      <c r="AF137" s="108">
        <v>694.1</v>
      </c>
      <c r="AG137" s="108">
        <v>724.1</v>
      </c>
      <c r="AH137" s="108">
        <v>809.1</v>
      </c>
      <c r="AI137" s="108">
        <v>851.6</v>
      </c>
      <c r="AJ137" s="108">
        <v>960.9</v>
      </c>
      <c r="AK137" s="108">
        <v>1234.3</v>
      </c>
      <c r="AL137" s="108">
        <v>1771.1</v>
      </c>
      <c r="AM137" s="108">
        <v>16.3</v>
      </c>
      <c r="AN137" s="108">
        <v>875.9</v>
      </c>
      <c r="AO137" s="108">
        <v>608.70000000000005</v>
      </c>
      <c r="AP137" s="108">
        <v>270.2</v>
      </c>
      <c r="AQ137" s="108"/>
      <c r="AR137" s="108">
        <v>6.3</v>
      </c>
      <c r="AS137" s="108">
        <v>16.3</v>
      </c>
      <c r="AT137" s="108">
        <v>17.8</v>
      </c>
      <c r="AU137" s="108">
        <v>796.8</v>
      </c>
      <c r="AV137" s="108">
        <v>892.2</v>
      </c>
      <c r="AW137" s="108">
        <v>1447.8</v>
      </c>
      <c r="AX137" s="108">
        <v>1500.4</v>
      </c>
      <c r="AY137" s="108">
        <v>1500.9</v>
      </c>
      <c r="AZ137" s="108">
        <v>1750.1</v>
      </c>
      <c r="BA137" s="108">
        <v>1750.1</v>
      </c>
      <c r="BB137" s="108">
        <v>1771.1</v>
      </c>
      <c r="BC137" s="108">
        <v>170.6</v>
      </c>
      <c r="BD137" s="108"/>
      <c r="BE137" s="108">
        <v>0</v>
      </c>
      <c r="BF137" s="108">
        <v>10</v>
      </c>
      <c r="BG137" s="108">
        <v>160.6</v>
      </c>
      <c r="BH137" s="108"/>
      <c r="BI137" s="108"/>
      <c r="BJ137" s="108"/>
      <c r="BK137" s="108"/>
      <c r="BL137" s="108"/>
      <c r="BM137" s="108"/>
      <c r="BN137" s="108"/>
      <c r="BO137" s="108">
        <v>10</v>
      </c>
      <c r="BP137" s="108">
        <v>10</v>
      </c>
      <c r="BQ137" s="108">
        <v>527.6</v>
      </c>
      <c r="BR137" s="108">
        <v>527.6</v>
      </c>
      <c r="BS137" s="108">
        <v>170.6</v>
      </c>
      <c r="BT137" s="108">
        <v>2.6</v>
      </c>
      <c r="BU137" s="108"/>
      <c r="BV137" s="128">
        <v>0.6</v>
      </c>
      <c r="BW137" s="128">
        <v>2</v>
      </c>
      <c r="BX137" s="128">
        <v>0</v>
      </c>
      <c r="BY137" s="108"/>
      <c r="BZ137" s="108"/>
      <c r="CA137" s="108"/>
      <c r="CB137" s="108">
        <v>0.6</v>
      </c>
      <c r="CC137" s="108">
        <v>0.6</v>
      </c>
      <c r="CD137" s="108">
        <v>0.6</v>
      </c>
      <c r="CE137" s="108">
        <v>0.6</v>
      </c>
      <c r="CF137" s="108">
        <v>0.6</v>
      </c>
      <c r="CG137" s="108">
        <v>2.6</v>
      </c>
      <c r="CH137" s="108">
        <v>2.6</v>
      </c>
      <c r="CI137" s="108">
        <v>2.6</v>
      </c>
      <c r="CJ137" s="108">
        <v>2.6</v>
      </c>
      <c r="CK137" s="108">
        <v>1.6</v>
      </c>
      <c r="CL137" s="108"/>
      <c r="CM137" s="128">
        <v>0</v>
      </c>
      <c r="CN137" s="128">
        <v>1.6</v>
      </c>
      <c r="CO137" s="128">
        <v>0</v>
      </c>
      <c r="CP137" s="108"/>
      <c r="CQ137" s="108"/>
      <c r="CR137" s="108"/>
      <c r="CS137" s="108"/>
      <c r="CT137" s="108"/>
      <c r="CU137" s="108"/>
      <c r="CV137" s="108"/>
      <c r="CW137" s="108"/>
      <c r="CX137" s="108">
        <v>1.6</v>
      </c>
      <c r="CY137" s="108">
        <v>1.6</v>
      </c>
      <c r="CZ137" s="108">
        <v>1.6</v>
      </c>
      <c r="DA137" s="108">
        <v>1.6</v>
      </c>
      <c r="DB137" s="108">
        <v>14.9</v>
      </c>
      <c r="DC137" s="108">
        <v>3</v>
      </c>
      <c r="DD137" s="108">
        <v>0.5</v>
      </c>
      <c r="DE137" s="108">
        <v>0</v>
      </c>
      <c r="DF137" s="108">
        <v>11.4</v>
      </c>
      <c r="DG137" s="108"/>
      <c r="DH137" s="108">
        <v>3</v>
      </c>
      <c r="DI137" s="108">
        <v>3</v>
      </c>
      <c r="DJ137" s="108">
        <v>3.5</v>
      </c>
      <c r="DK137" s="108">
        <v>3.5</v>
      </c>
      <c r="DL137" s="108">
        <v>3.5</v>
      </c>
      <c r="DM137" s="108">
        <v>3.5</v>
      </c>
      <c r="DN137" s="108">
        <v>3.5</v>
      </c>
      <c r="DO137" s="108">
        <v>3.5</v>
      </c>
      <c r="DP137" s="108">
        <v>3.5</v>
      </c>
      <c r="DQ137" s="108">
        <v>8.8000000000000007</v>
      </c>
      <c r="DR137" s="108">
        <v>14.9</v>
      </c>
      <c r="DS137" s="108">
        <v>0</v>
      </c>
      <c r="DT137" s="108">
        <v>0</v>
      </c>
      <c r="DU137" s="108">
        <v>0</v>
      </c>
      <c r="DV137" s="108">
        <v>0</v>
      </c>
      <c r="DW137" s="108">
        <v>0</v>
      </c>
      <c r="DX137" s="108"/>
      <c r="DY137" s="108"/>
      <c r="DZ137" s="108"/>
      <c r="EA137" s="108"/>
      <c r="EB137" s="108"/>
      <c r="EC137" s="108"/>
      <c r="ED137" s="108"/>
      <c r="EE137" s="108"/>
      <c r="EF137" s="108"/>
      <c r="EG137" s="108"/>
      <c r="EH137" s="108"/>
      <c r="EI137" s="108">
        <v>0</v>
      </c>
      <c r="EJ137" s="108"/>
      <c r="EK137" s="108">
        <v>0</v>
      </c>
      <c r="EL137" s="108">
        <v>0</v>
      </c>
      <c r="EM137" s="108">
        <v>0</v>
      </c>
      <c r="EN137" s="108">
        <v>0</v>
      </c>
      <c r="EO137" s="108"/>
      <c r="EP137" s="108"/>
      <c r="EQ137" s="108"/>
      <c r="ER137" s="108"/>
      <c r="ES137" s="108"/>
      <c r="ET137" s="108"/>
      <c r="EU137" s="108"/>
      <c r="EV137" s="108"/>
      <c r="EW137" s="108"/>
      <c r="EX137" s="108"/>
      <c r="EY137" s="108"/>
      <c r="EZ137" s="108"/>
      <c r="FA137" s="108">
        <v>0</v>
      </c>
      <c r="FB137" s="108"/>
      <c r="FC137" s="108"/>
      <c r="FD137" s="108"/>
      <c r="FE137" s="108">
        <v>0</v>
      </c>
      <c r="FF137" s="108"/>
      <c r="FG137" s="108"/>
      <c r="FH137" s="108"/>
      <c r="FI137" s="108"/>
      <c r="FJ137" s="108"/>
      <c r="FK137" s="108"/>
      <c r="FL137" s="108"/>
      <c r="FM137" s="108"/>
      <c r="FN137" s="108"/>
      <c r="FO137" s="108"/>
      <c r="FP137" s="108"/>
      <c r="FQ137" s="108">
        <v>0</v>
      </c>
      <c r="FR137" s="108"/>
      <c r="FS137" s="108"/>
      <c r="FT137" s="108"/>
      <c r="FU137" s="108"/>
      <c r="FV137" s="108">
        <v>0</v>
      </c>
      <c r="FW137" s="108"/>
      <c r="FX137" s="108"/>
      <c r="FY137" s="108"/>
      <c r="FZ137" s="108"/>
      <c r="GA137" s="108"/>
      <c r="GB137" s="108"/>
      <c r="GC137" s="108"/>
      <c r="GD137" s="108"/>
      <c r="GE137" s="108"/>
      <c r="GF137" s="108"/>
      <c r="GG137" s="108"/>
      <c r="GH137" s="108"/>
      <c r="GK137" s="85">
        <v>0</v>
      </c>
      <c r="GL137" s="85">
        <v>0</v>
      </c>
    </row>
    <row r="138" spans="1:206" s="85" customFormat="1" ht="24" x14ac:dyDescent="0.2">
      <c r="A138" s="99">
        <v>14152600</v>
      </c>
      <c r="B138" s="28" t="s">
        <v>603</v>
      </c>
      <c r="C138" s="76"/>
      <c r="D138" s="108">
        <v>143571.79999999999</v>
      </c>
      <c r="E138" s="108">
        <v>21420.400000000001</v>
      </c>
      <c r="F138" s="108">
        <v>18519.7</v>
      </c>
      <c r="G138" s="108">
        <v>39465.199999999997</v>
      </c>
      <c r="H138" s="108">
        <v>64166.5</v>
      </c>
      <c r="I138" s="108">
        <v>7042</v>
      </c>
      <c r="J138" s="108">
        <v>14559.6</v>
      </c>
      <c r="K138" s="108">
        <v>21420.400000000001</v>
      </c>
      <c r="L138" s="108">
        <v>28239.5</v>
      </c>
      <c r="M138" s="108">
        <v>33551.5</v>
      </c>
      <c r="N138" s="108">
        <v>39940.1</v>
      </c>
      <c r="O138" s="108">
        <v>46310.7</v>
      </c>
      <c r="P138" s="108">
        <v>60437.8</v>
      </c>
      <c r="Q138" s="108">
        <v>79405.3</v>
      </c>
      <c r="R138" s="108">
        <v>99182.7</v>
      </c>
      <c r="S138" s="108">
        <v>119429</v>
      </c>
      <c r="T138" s="108">
        <v>143571.79999999999</v>
      </c>
      <c r="U138" s="108">
        <v>141946.5</v>
      </c>
      <c r="V138" s="108">
        <v>25977.7</v>
      </c>
      <c r="W138" s="108">
        <v>19756.8</v>
      </c>
      <c r="X138" s="108">
        <v>38354.699999999997</v>
      </c>
      <c r="Y138" s="108">
        <v>57857.3</v>
      </c>
      <c r="Z138" s="108">
        <v>6908.1</v>
      </c>
      <c r="AA138" s="108">
        <v>14225.6</v>
      </c>
      <c r="AB138" s="108">
        <v>25977.7</v>
      </c>
      <c r="AC138" s="108">
        <v>33171.1</v>
      </c>
      <c r="AD138" s="108">
        <v>40530.9</v>
      </c>
      <c r="AE138" s="108">
        <v>45734.5</v>
      </c>
      <c r="AF138" s="108">
        <v>54257.5</v>
      </c>
      <c r="AG138" s="108">
        <v>65528.6</v>
      </c>
      <c r="AH138" s="108">
        <v>84089.2</v>
      </c>
      <c r="AI138" s="108">
        <v>102331.2</v>
      </c>
      <c r="AJ138" s="108">
        <v>121342.2</v>
      </c>
      <c r="AK138" s="108">
        <v>141946.5</v>
      </c>
      <c r="AL138" s="108">
        <v>152027.9</v>
      </c>
      <c r="AM138" s="108">
        <v>26967.5</v>
      </c>
      <c r="AN138" s="108">
        <v>30534.3</v>
      </c>
      <c r="AO138" s="108">
        <v>45091.6</v>
      </c>
      <c r="AP138" s="108">
        <v>49434.5</v>
      </c>
      <c r="AQ138" s="108">
        <v>6683.7</v>
      </c>
      <c r="AR138" s="108">
        <v>16008.8</v>
      </c>
      <c r="AS138" s="108">
        <v>26967.5</v>
      </c>
      <c r="AT138" s="108">
        <v>36769.699999999997</v>
      </c>
      <c r="AU138" s="108">
        <v>44103.199999999997</v>
      </c>
      <c r="AV138" s="108">
        <v>57501.8</v>
      </c>
      <c r="AW138" s="108">
        <v>69445.399999999994</v>
      </c>
      <c r="AX138" s="108">
        <v>82603.100000000006</v>
      </c>
      <c r="AY138" s="108">
        <v>102593.4</v>
      </c>
      <c r="AZ138" s="108">
        <v>116374</v>
      </c>
      <c r="BA138" s="108">
        <v>131872.1</v>
      </c>
      <c r="BB138" s="108">
        <v>152027.9</v>
      </c>
      <c r="BC138" s="108">
        <v>158268.70000000001</v>
      </c>
      <c r="BD138" s="108">
        <v>26084.6</v>
      </c>
      <c r="BE138" s="108">
        <v>33465.5</v>
      </c>
      <c r="BF138" s="108">
        <v>47759.1</v>
      </c>
      <c r="BG138" s="108">
        <v>50959.5</v>
      </c>
      <c r="BH138" s="108">
        <v>6060.6</v>
      </c>
      <c r="BI138" s="108">
        <v>14724</v>
      </c>
      <c r="BJ138" s="108">
        <v>26084.6</v>
      </c>
      <c r="BK138" s="108">
        <v>36684.5</v>
      </c>
      <c r="BL138" s="108">
        <v>45229</v>
      </c>
      <c r="BM138" s="108">
        <v>59550.1</v>
      </c>
      <c r="BN138" s="108">
        <v>70200.100000000006</v>
      </c>
      <c r="BO138" s="108">
        <v>84729.9</v>
      </c>
      <c r="BP138" s="108">
        <v>107309.2</v>
      </c>
      <c r="BQ138" s="108">
        <v>125599.3</v>
      </c>
      <c r="BR138" s="108">
        <v>140423.9</v>
      </c>
      <c r="BS138" s="108">
        <v>158268.70000000001</v>
      </c>
      <c r="BT138" s="108">
        <v>184348.2</v>
      </c>
      <c r="BU138" s="108">
        <v>28962.3</v>
      </c>
      <c r="BV138" s="128">
        <v>36337.599999999999</v>
      </c>
      <c r="BW138" s="128">
        <v>50799.3</v>
      </c>
      <c r="BX138" s="128">
        <v>68249</v>
      </c>
      <c r="BY138" s="108">
        <v>7609.9</v>
      </c>
      <c r="BZ138" s="108">
        <v>16091.3</v>
      </c>
      <c r="CA138" s="108">
        <v>28962.3</v>
      </c>
      <c r="CB138" s="108">
        <v>40429.199999999997</v>
      </c>
      <c r="CC138" s="108">
        <v>51395.3</v>
      </c>
      <c r="CD138" s="108">
        <v>65299.9</v>
      </c>
      <c r="CE138" s="108">
        <v>79215.600000000006</v>
      </c>
      <c r="CF138" s="108">
        <v>94657.9</v>
      </c>
      <c r="CG138" s="108">
        <v>116099.2</v>
      </c>
      <c r="CH138" s="108">
        <v>137993.60000000001</v>
      </c>
      <c r="CI138" s="108">
        <v>159583.70000000001</v>
      </c>
      <c r="CJ138" s="108">
        <v>184348.2</v>
      </c>
      <c r="CK138" s="108">
        <v>208065.3</v>
      </c>
      <c r="CL138" s="108">
        <v>34773</v>
      </c>
      <c r="CM138" s="128">
        <v>45041.2</v>
      </c>
      <c r="CN138" s="128">
        <v>55179.3</v>
      </c>
      <c r="CO138" s="128">
        <v>73071.8</v>
      </c>
      <c r="CP138" s="108">
        <v>9409.4</v>
      </c>
      <c r="CQ138" s="108">
        <v>19766.599999999999</v>
      </c>
      <c r="CR138" s="108">
        <v>34773</v>
      </c>
      <c r="CS138" s="108">
        <v>50075.7</v>
      </c>
      <c r="CT138" s="108">
        <v>62594.400000000001</v>
      </c>
      <c r="CU138" s="108">
        <v>79814.2</v>
      </c>
      <c r="CV138" s="108">
        <v>95103.1</v>
      </c>
      <c r="CW138" s="108">
        <v>113281.7</v>
      </c>
      <c r="CX138" s="108">
        <v>134993.5</v>
      </c>
      <c r="CY138" s="108">
        <v>156247.1</v>
      </c>
      <c r="CZ138" s="108">
        <v>180476.1</v>
      </c>
      <c r="DA138" s="108">
        <v>208065.3</v>
      </c>
      <c r="DB138" s="108">
        <v>212686.9</v>
      </c>
      <c r="DC138" s="108">
        <v>36250.1</v>
      </c>
      <c r="DD138" s="108">
        <v>43409.5</v>
      </c>
      <c r="DE138" s="108">
        <v>52869.4</v>
      </c>
      <c r="DF138" s="108">
        <v>80157.899999999994</v>
      </c>
      <c r="DG138" s="108">
        <v>9617.2999999999993</v>
      </c>
      <c r="DH138" s="108">
        <v>21223.200000000001</v>
      </c>
      <c r="DI138" s="108">
        <v>36250.1</v>
      </c>
      <c r="DJ138" s="108">
        <v>48592.800000000003</v>
      </c>
      <c r="DK138" s="108">
        <v>60896.4</v>
      </c>
      <c r="DL138" s="108">
        <v>79659.600000000006</v>
      </c>
      <c r="DM138" s="108">
        <v>96170.9</v>
      </c>
      <c r="DN138" s="108">
        <v>112443</v>
      </c>
      <c r="DO138" s="108">
        <v>132529</v>
      </c>
      <c r="DP138" s="108">
        <v>153799.6</v>
      </c>
      <c r="DQ138" s="108">
        <v>180419.9</v>
      </c>
      <c r="DR138" s="108">
        <v>212686.9</v>
      </c>
      <c r="DS138" s="108">
        <v>232371.8</v>
      </c>
      <c r="DT138" s="108">
        <v>36358.199999999997</v>
      </c>
      <c r="DU138" s="108">
        <v>46442.400000000001</v>
      </c>
      <c r="DV138" s="108">
        <v>58810.3</v>
      </c>
      <c r="DW138" s="108">
        <v>90760.9</v>
      </c>
      <c r="DX138" s="108">
        <v>9327.2999999999993</v>
      </c>
      <c r="DY138" s="108">
        <v>20106.099999999999</v>
      </c>
      <c r="DZ138" s="108">
        <v>36358.199999999997</v>
      </c>
      <c r="EA138" s="108">
        <v>49940.5</v>
      </c>
      <c r="EB138" s="108">
        <v>60990.8</v>
      </c>
      <c r="EC138" s="108">
        <v>82800.600000000006</v>
      </c>
      <c r="ED138" s="108">
        <v>96966.2</v>
      </c>
      <c r="EE138" s="108">
        <v>115761.4</v>
      </c>
      <c r="EF138" s="108">
        <v>141610.9</v>
      </c>
      <c r="EG138" s="108">
        <v>167315.29999999999</v>
      </c>
      <c r="EH138" s="108">
        <v>197327.5</v>
      </c>
      <c r="EI138" s="108">
        <v>232371.8</v>
      </c>
      <c r="EJ138" s="108">
        <v>279383.09999999998</v>
      </c>
      <c r="EK138" s="108">
        <v>44360.4</v>
      </c>
      <c r="EL138" s="108">
        <v>51756</v>
      </c>
      <c r="EM138" s="108">
        <v>71726.899999999994</v>
      </c>
      <c r="EN138" s="108">
        <v>111539.8</v>
      </c>
      <c r="EO138" s="108">
        <v>11253</v>
      </c>
      <c r="EP138" s="108">
        <v>21811.7</v>
      </c>
      <c r="EQ138" s="108">
        <v>44360.4</v>
      </c>
      <c r="ER138" s="108">
        <v>60398.8</v>
      </c>
      <c r="ES138" s="108">
        <v>75389.7</v>
      </c>
      <c r="ET138" s="108">
        <v>96116.4</v>
      </c>
      <c r="EU138" s="108">
        <v>115854.8</v>
      </c>
      <c r="EV138" s="108">
        <v>139256.70000000001</v>
      </c>
      <c r="EW138" s="108">
        <v>167843.3</v>
      </c>
      <c r="EX138" s="108">
        <v>199544.8</v>
      </c>
      <c r="EY138" s="108">
        <v>237690.6</v>
      </c>
      <c r="EZ138" s="108">
        <v>279383.09999999998</v>
      </c>
      <c r="FA138" s="108">
        <v>297523.8</v>
      </c>
      <c r="FB138" s="108">
        <v>45763.3</v>
      </c>
      <c r="FC138" s="108">
        <v>55741.4</v>
      </c>
      <c r="FD138" s="108">
        <v>79865.600000000006</v>
      </c>
      <c r="FE138" s="108">
        <v>116153.5</v>
      </c>
      <c r="FF138" s="108">
        <v>13696.8</v>
      </c>
      <c r="FG138" s="108">
        <v>25335.3</v>
      </c>
      <c r="FH138" s="108">
        <v>45763.3</v>
      </c>
      <c r="FI138" s="108">
        <v>62798.400000000001</v>
      </c>
      <c r="FJ138" s="108">
        <v>78144.800000000003</v>
      </c>
      <c r="FK138" s="108">
        <v>101504.7</v>
      </c>
      <c r="FL138" s="108">
        <v>122171.3</v>
      </c>
      <c r="FM138" s="108">
        <v>147719.5</v>
      </c>
      <c r="FN138" s="108">
        <v>181370.3</v>
      </c>
      <c r="FO138" s="108">
        <v>213350.7</v>
      </c>
      <c r="FP138" s="108">
        <v>251166.1</v>
      </c>
      <c r="FQ138" s="108">
        <v>297523.8</v>
      </c>
      <c r="FR138" s="108">
        <v>330500.09999999998</v>
      </c>
      <c r="FS138" s="108">
        <v>52922.5</v>
      </c>
      <c r="FT138" s="108">
        <v>76733.5</v>
      </c>
      <c r="FU138" s="108">
        <v>91592.8</v>
      </c>
      <c r="FV138" s="108">
        <v>109251.3</v>
      </c>
      <c r="FW138" s="108">
        <v>12512.7</v>
      </c>
      <c r="FX138" s="108">
        <v>26730.1</v>
      </c>
      <c r="FY138" s="108">
        <v>52922.5</v>
      </c>
      <c r="FZ138" s="108">
        <v>72661.8</v>
      </c>
      <c r="GA138" s="108">
        <v>93103.5</v>
      </c>
      <c r="GB138" s="108">
        <v>129656</v>
      </c>
      <c r="GC138" s="108">
        <v>153790.39999999999</v>
      </c>
      <c r="GD138" s="108">
        <v>184346.9</v>
      </c>
      <c r="GE138" s="108">
        <v>221248.8</v>
      </c>
      <c r="GF138" s="108">
        <v>257179.5</v>
      </c>
      <c r="GG138" s="108">
        <v>292960.90000000002</v>
      </c>
      <c r="GH138" s="108">
        <v>330500.09999999998</v>
      </c>
      <c r="GJ138" s="85">
        <v>36587.699999999997</v>
      </c>
      <c r="GK138" s="85">
        <v>48970.8</v>
      </c>
      <c r="GL138" s="85">
        <v>108679.2</v>
      </c>
      <c r="GN138" s="85">
        <v>11280.6</v>
      </c>
      <c r="GO138" s="85">
        <v>23398.5</v>
      </c>
      <c r="GP138" s="85">
        <v>36587.699999999997</v>
      </c>
      <c r="GQ138" s="85">
        <v>45268.1</v>
      </c>
      <c r="GR138" s="85">
        <v>57412.6</v>
      </c>
      <c r="GS138" s="85">
        <v>85558.5</v>
      </c>
      <c r="GT138" s="85">
        <v>109924.6</v>
      </c>
      <c r="GU138" s="85">
        <v>148564.70000000001</v>
      </c>
      <c r="GV138" s="85">
        <v>194237.7</v>
      </c>
      <c r="GW138" s="85">
        <v>232362.2</v>
      </c>
      <c r="GX138" s="85">
        <v>276932.3</v>
      </c>
    </row>
    <row r="139" spans="1:206" s="85" customFormat="1" ht="36" x14ac:dyDescent="0.2">
      <c r="A139" s="99">
        <v>14152700</v>
      </c>
      <c r="B139" s="28" t="s">
        <v>733</v>
      </c>
      <c r="C139" s="76"/>
      <c r="D139" s="108">
        <v>4672.8</v>
      </c>
      <c r="E139" s="108">
        <v>1470.4</v>
      </c>
      <c r="F139" s="108">
        <v>1298.4000000000001</v>
      </c>
      <c r="G139" s="108">
        <v>0</v>
      </c>
      <c r="H139" s="108">
        <v>1904</v>
      </c>
      <c r="I139" s="108"/>
      <c r="J139" s="108">
        <v>566.4</v>
      </c>
      <c r="K139" s="108">
        <v>1470.4</v>
      </c>
      <c r="L139" s="108">
        <v>1556.6</v>
      </c>
      <c r="M139" s="108">
        <v>2768.8</v>
      </c>
      <c r="N139" s="108">
        <v>2768.8</v>
      </c>
      <c r="O139" s="108">
        <v>2768.8</v>
      </c>
      <c r="P139" s="108">
        <v>2768.8</v>
      </c>
      <c r="Q139" s="108">
        <v>2768.8</v>
      </c>
      <c r="R139" s="108">
        <v>2768.8</v>
      </c>
      <c r="S139" s="108">
        <v>3195.7</v>
      </c>
      <c r="T139" s="108">
        <v>4672.8</v>
      </c>
      <c r="U139" s="108">
        <v>3034</v>
      </c>
      <c r="V139" s="108">
        <v>0</v>
      </c>
      <c r="W139" s="108">
        <v>0</v>
      </c>
      <c r="X139" s="108">
        <v>1975.3</v>
      </c>
      <c r="Y139" s="108">
        <v>1058.7</v>
      </c>
      <c r="Z139" s="108"/>
      <c r="AA139" s="108"/>
      <c r="AB139" s="108"/>
      <c r="AC139" s="108"/>
      <c r="AD139" s="108"/>
      <c r="AE139" s="108"/>
      <c r="AF139" s="108">
        <v>500</v>
      </c>
      <c r="AG139" s="108">
        <v>1975.3</v>
      </c>
      <c r="AH139" s="108">
        <v>1975.3</v>
      </c>
      <c r="AI139" s="108">
        <v>1975.3</v>
      </c>
      <c r="AJ139" s="108">
        <v>1975.3</v>
      </c>
      <c r="AK139" s="108">
        <v>3034</v>
      </c>
      <c r="AL139" s="108">
        <v>2975.8</v>
      </c>
      <c r="AM139" s="108">
        <v>1750.8</v>
      </c>
      <c r="AN139" s="108">
        <v>925</v>
      </c>
      <c r="AO139" s="108">
        <v>0</v>
      </c>
      <c r="AP139" s="108">
        <v>300</v>
      </c>
      <c r="AQ139" s="108"/>
      <c r="AR139" s="108">
        <v>500</v>
      </c>
      <c r="AS139" s="108">
        <v>1750.8</v>
      </c>
      <c r="AT139" s="108">
        <v>1750.8</v>
      </c>
      <c r="AU139" s="108">
        <v>2250.8000000000002</v>
      </c>
      <c r="AV139" s="108">
        <v>2675.8</v>
      </c>
      <c r="AW139" s="108">
        <v>2675.8</v>
      </c>
      <c r="AX139" s="108">
        <v>2675.8</v>
      </c>
      <c r="AY139" s="108">
        <v>2675.8</v>
      </c>
      <c r="AZ139" s="108">
        <v>2675.8</v>
      </c>
      <c r="BA139" s="108">
        <v>2675.8</v>
      </c>
      <c r="BB139" s="108">
        <v>2975.8</v>
      </c>
      <c r="BC139" s="108">
        <v>3796.8</v>
      </c>
      <c r="BD139" s="108">
        <v>3196.8</v>
      </c>
      <c r="BE139" s="108">
        <v>600</v>
      </c>
      <c r="BF139" s="108">
        <v>0</v>
      </c>
      <c r="BG139" s="108">
        <v>0</v>
      </c>
      <c r="BH139" s="108"/>
      <c r="BI139" s="108"/>
      <c r="BJ139" s="108">
        <v>3196.8</v>
      </c>
      <c r="BK139" s="108">
        <v>3796.8</v>
      </c>
      <c r="BL139" s="108">
        <v>3796.8</v>
      </c>
      <c r="BM139" s="108">
        <v>3796.8</v>
      </c>
      <c r="BN139" s="108">
        <v>3796.8</v>
      </c>
      <c r="BO139" s="108">
        <v>3796.8</v>
      </c>
      <c r="BP139" s="108">
        <v>3796.8</v>
      </c>
      <c r="BQ139" s="108">
        <v>3796.8</v>
      </c>
      <c r="BR139" s="108">
        <v>3796.8</v>
      </c>
      <c r="BS139" s="108">
        <v>3796.8</v>
      </c>
      <c r="BT139" s="108">
        <v>4388</v>
      </c>
      <c r="BU139" s="108">
        <v>1410</v>
      </c>
      <c r="BV139" s="128">
        <v>2756</v>
      </c>
      <c r="BW139" s="128">
        <v>0</v>
      </c>
      <c r="BX139" s="128">
        <v>222</v>
      </c>
      <c r="BY139" s="108"/>
      <c r="BZ139" s="108">
        <v>1410</v>
      </c>
      <c r="CA139" s="108">
        <v>1410</v>
      </c>
      <c r="CB139" s="108">
        <v>1410</v>
      </c>
      <c r="CC139" s="108">
        <v>4166</v>
      </c>
      <c r="CD139" s="108">
        <v>4166</v>
      </c>
      <c r="CE139" s="108">
        <v>4166</v>
      </c>
      <c r="CF139" s="108">
        <v>4166</v>
      </c>
      <c r="CG139" s="108">
        <v>4166</v>
      </c>
      <c r="CH139" s="108">
        <v>4166</v>
      </c>
      <c r="CI139" s="108">
        <v>4166</v>
      </c>
      <c r="CJ139" s="108">
        <v>4388</v>
      </c>
      <c r="CK139" s="108">
        <v>11102.7</v>
      </c>
      <c r="CL139" s="108"/>
      <c r="CM139" s="128">
        <v>5098.2</v>
      </c>
      <c r="CN139" s="128">
        <v>1846.8</v>
      </c>
      <c r="CO139" s="128">
        <v>4157.7</v>
      </c>
      <c r="CP139" s="108"/>
      <c r="CQ139" s="108"/>
      <c r="CR139" s="108"/>
      <c r="CS139" s="108">
        <v>3</v>
      </c>
      <c r="CT139" s="108">
        <v>3341</v>
      </c>
      <c r="CU139" s="108">
        <v>5098.2</v>
      </c>
      <c r="CV139" s="108">
        <v>5180.8</v>
      </c>
      <c r="CW139" s="108">
        <v>6802.5</v>
      </c>
      <c r="CX139" s="108">
        <v>6945</v>
      </c>
      <c r="CY139" s="108">
        <v>8279.9</v>
      </c>
      <c r="CZ139" s="108">
        <v>8439.9</v>
      </c>
      <c r="DA139" s="108">
        <v>11102.7</v>
      </c>
      <c r="DB139" s="108">
        <v>11469.1</v>
      </c>
      <c r="DC139" s="108">
        <v>3186.9</v>
      </c>
      <c r="DD139" s="108">
        <v>1042.8</v>
      </c>
      <c r="DE139" s="108">
        <v>41.7</v>
      </c>
      <c r="DF139" s="108">
        <v>7197.7</v>
      </c>
      <c r="DG139" s="108"/>
      <c r="DH139" s="108">
        <v>312.10000000000002</v>
      </c>
      <c r="DI139" s="108">
        <v>3186.9</v>
      </c>
      <c r="DJ139" s="108">
        <v>3704.7</v>
      </c>
      <c r="DK139" s="108">
        <v>3704.7</v>
      </c>
      <c r="DL139" s="108">
        <v>4229.7</v>
      </c>
      <c r="DM139" s="108">
        <v>4229.7</v>
      </c>
      <c r="DN139" s="108">
        <v>4271.3999999999996</v>
      </c>
      <c r="DO139" s="108">
        <v>4271.3999999999996</v>
      </c>
      <c r="DP139" s="108">
        <v>4271.3999999999996</v>
      </c>
      <c r="DQ139" s="108">
        <v>4276.3999999999996</v>
      </c>
      <c r="DR139" s="108">
        <v>11469.1</v>
      </c>
      <c r="DS139" s="108">
        <v>12282</v>
      </c>
      <c r="DT139" s="108">
        <v>4600.8</v>
      </c>
      <c r="DU139" s="108">
        <v>770.6</v>
      </c>
      <c r="DV139" s="108">
        <v>-7.6</v>
      </c>
      <c r="DW139" s="108">
        <v>6918.2</v>
      </c>
      <c r="DX139" s="108"/>
      <c r="DY139" s="108">
        <v>938.8</v>
      </c>
      <c r="DZ139" s="108">
        <v>4600.8</v>
      </c>
      <c r="EA139" s="108">
        <v>4635.8</v>
      </c>
      <c r="EB139" s="108">
        <v>4730.1000000000004</v>
      </c>
      <c r="EC139" s="108">
        <v>5371.4</v>
      </c>
      <c r="ED139" s="108">
        <v>5371.4</v>
      </c>
      <c r="EE139" s="108">
        <v>5431.4</v>
      </c>
      <c r="EF139" s="108">
        <v>5363.8</v>
      </c>
      <c r="EG139" s="108">
        <v>5377.8</v>
      </c>
      <c r="EH139" s="108">
        <v>5377.8</v>
      </c>
      <c r="EI139" s="108">
        <v>12282</v>
      </c>
      <c r="EJ139" s="108">
        <v>4744.1000000000004</v>
      </c>
      <c r="EK139" s="108">
        <v>5678.9</v>
      </c>
      <c r="EL139" s="108">
        <v>1.9</v>
      </c>
      <c r="EM139" s="108">
        <v>197.6</v>
      </c>
      <c r="EN139" s="108">
        <v>-1134.3</v>
      </c>
      <c r="EO139" s="108"/>
      <c r="EP139" s="108">
        <v>3416.4</v>
      </c>
      <c r="EQ139" s="108">
        <v>5678.9</v>
      </c>
      <c r="ER139" s="108">
        <v>5680.8</v>
      </c>
      <c r="ES139" s="108">
        <v>5680.8</v>
      </c>
      <c r="ET139" s="108">
        <v>5680.8</v>
      </c>
      <c r="EU139" s="108">
        <v>5680.8</v>
      </c>
      <c r="EV139" s="108">
        <v>5860.2</v>
      </c>
      <c r="EW139" s="108">
        <v>5878.4</v>
      </c>
      <c r="EX139" s="108">
        <v>5902.6</v>
      </c>
      <c r="EY139" s="108">
        <v>5926.4</v>
      </c>
      <c r="EZ139" s="108">
        <v>4744.1000000000004</v>
      </c>
      <c r="FA139" s="108">
        <v>909.9</v>
      </c>
      <c r="FB139" s="108">
        <v>155.69999999999999</v>
      </c>
      <c r="FC139" s="108">
        <v>16.899999999999999</v>
      </c>
      <c r="FD139" s="108">
        <v>154.1</v>
      </c>
      <c r="FE139" s="108">
        <v>583.20000000000005</v>
      </c>
      <c r="FF139" s="108">
        <v>88</v>
      </c>
      <c r="FG139" s="108">
        <v>118.4</v>
      </c>
      <c r="FH139" s="108">
        <v>155.69999999999999</v>
      </c>
      <c r="FI139" s="108">
        <v>199.6</v>
      </c>
      <c r="FJ139" s="108">
        <v>239.1</v>
      </c>
      <c r="FK139" s="108">
        <v>172.6</v>
      </c>
      <c r="FL139" s="108">
        <v>205.8</v>
      </c>
      <c r="FM139" s="108">
        <v>266.3</v>
      </c>
      <c r="FN139" s="108">
        <v>326.7</v>
      </c>
      <c r="FO139" s="108">
        <v>447.6</v>
      </c>
      <c r="FP139" s="108">
        <v>624</v>
      </c>
      <c r="FQ139" s="108">
        <v>909.9</v>
      </c>
      <c r="FR139" s="108">
        <v>5396.4</v>
      </c>
      <c r="FS139" s="108">
        <v>247.6</v>
      </c>
      <c r="FT139" s="108">
        <v>813</v>
      </c>
      <c r="FU139" s="108">
        <v>2054.1999999999998</v>
      </c>
      <c r="FV139" s="108">
        <v>2281.6</v>
      </c>
      <c r="FW139" s="108">
        <v>38.6</v>
      </c>
      <c r="FX139" s="108">
        <v>124.9</v>
      </c>
      <c r="FY139" s="108">
        <v>247.6</v>
      </c>
      <c r="FZ139" s="108">
        <v>448.6</v>
      </c>
      <c r="GA139" s="108">
        <v>807.8</v>
      </c>
      <c r="GB139" s="108">
        <v>1060.5999999999999</v>
      </c>
      <c r="GC139" s="108">
        <v>1094.9000000000001</v>
      </c>
      <c r="GD139" s="108">
        <v>1414.6</v>
      </c>
      <c r="GE139" s="108">
        <v>3114.8</v>
      </c>
      <c r="GF139" s="108">
        <v>3335.4</v>
      </c>
      <c r="GG139" s="108">
        <v>3906.6</v>
      </c>
      <c r="GH139" s="108">
        <v>5396.4</v>
      </c>
      <c r="GJ139" s="85">
        <v>1573.8</v>
      </c>
      <c r="GK139" s="85">
        <v>1050.9000000000001</v>
      </c>
      <c r="GL139" s="85">
        <v>1250.0999999999999</v>
      </c>
      <c r="GN139" s="85">
        <v>29.6</v>
      </c>
      <c r="GO139" s="85">
        <v>1420.3</v>
      </c>
      <c r="GP139" s="85">
        <v>1573.8</v>
      </c>
      <c r="GQ139" s="85">
        <v>1604.4</v>
      </c>
      <c r="GR139" s="85">
        <v>2045.4</v>
      </c>
      <c r="GS139" s="85">
        <v>2624.7</v>
      </c>
      <c r="GT139" s="85">
        <v>2746.5</v>
      </c>
      <c r="GU139" s="85">
        <v>3380.8</v>
      </c>
      <c r="GV139" s="85">
        <v>3874.8</v>
      </c>
      <c r="GW139" s="85">
        <v>4300.2</v>
      </c>
      <c r="GX139" s="85">
        <v>5667.4</v>
      </c>
    </row>
    <row r="140" spans="1:206" s="85" customFormat="1" ht="24" x14ac:dyDescent="0.2">
      <c r="A140" s="99">
        <v>14152800</v>
      </c>
      <c r="B140" s="28" t="s">
        <v>762</v>
      </c>
      <c r="C140" s="76"/>
      <c r="D140" s="108">
        <v>3.8</v>
      </c>
      <c r="E140" s="108">
        <v>3.1</v>
      </c>
      <c r="F140" s="108">
        <v>0.7</v>
      </c>
      <c r="G140" s="108">
        <v>0</v>
      </c>
      <c r="H140" s="108">
        <v>0</v>
      </c>
      <c r="I140" s="108"/>
      <c r="J140" s="108">
        <v>0.1</v>
      </c>
      <c r="K140" s="108">
        <v>3.1</v>
      </c>
      <c r="L140" s="108">
        <v>3.1</v>
      </c>
      <c r="M140" s="108">
        <v>3.3</v>
      </c>
      <c r="N140" s="108">
        <v>3.8</v>
      </c>
      <c r="O140" s="108">
        <v>3.8</v>
      </c>
      <c r="P140" s="108">
        <v>3.8</v>
      </c>
      <c r="Q140" s="108">
        <v>3.8</v>
      </c>
      <c r="R140" s="108">
        <v>3.8</v>
      </c>
      <c r="S140" s="108">
        <v>3.8</v>
      </c>
      <c r="T140" s="108">
        <v>3.8</v>
      </c>
      <c r="U140" s="108">
        <v>13.9</v>
      </c>
      <c r="V140" s="108">
        <v>0</v>
      </c>
      <c r="W140" s="108">
        <v>4.2</v>
      </c>
      <c r="X140" s="108">
        <v>5.7</v>
      </c>
      <c r="Y140" s="108">
        <v>4</v>
      </c>
      <c r="Z140" s="108"/>
      <c r="AA140" s="108"/>
      <c r="AB140" s="108"/>
      <c r="AC140" s="108"/>
      <c r="AD140" s="108">
        <v>4.2</v>
      </c>
      <c r="AE140" s="108">
        <v>4.2</v>
      </c>
      <c r="AF140" s="108">
        <v>5.9</v>
      </c>
      <c r="AG140" s="108">
        <v>5.9</v>
      </c>
      <c r="AH140" s="108">
        <v>9.9</v>
      </c>
      <c r="AI140" s="108">
        <v>9.9</v>
      </c>
      <c r="AJ140" s="108">
        <v>13.9</v>
      </c>
      <c r="AK140" s="108">
        <v>13.9</v>
      </c>
      <c r="AL140" s="108">
        <v>19.7</v>
      </c>
      <c r="AM140" s="108">
        <v>9.9</v>
      </c>
      <c r="AN140" s="108">
        <v>0.8</v>
      </c>
      <c r="AO140" s="108">
        <v>8.6</v>
      </c>
      <c r="AP140" s="108">
        <v>0.4</v>
      </c>
      <c r="AQ140" s="108"/>
      <c r="AR140" s="108"/>
      <c r="AS140" s="108">
        <v>9.9</v>
      </c>
      <c r="AT140" s="108">
        <v>9.9</v>
      </c>
      <c r="AU140" s="108">
        <v>10.7</v>
      </c>
      <c r="AV140" s="108">
        <v>10.7</v>
      </c>
      <c r="AW140" s="108">
        <v>13.4</v>
      </c>
      <c r="AX140" s="108">
        <v>13.9</v>
      </c>
      <c r="AY140" s="108">
        <v>19.3</v>
      </c>
      <c r="AZ140" s="108">
        <v>19.7</v>
      </c>
      <c r="BA140" s="108">
        <v>19.7</v>
      </c>
      <c r="BB140" s="108">
        <v>19.7</v>
      </c>
      <c r="BC140" s="108">
        <v>4.4000000000000004</v>
      </c>
      <c r="BD140" s="108"/>
      <c r="BE140" s="108">
        <v>0</v>
      </c>
      <c r="BF140" s="108">
        <v>4</v>
      </c>
      <c r="BG140" s="108">
        <v>0.4</v>
      </c>
      <c r="BH140" s="108"/>
      <c r="BI140" s="108"/>
      <c r="BJ140" s="108"/>
      <c r="BK140" s="108"/>
      <c r="BL140" s="108"/>
      <c r="BM140" s="108"/>
      <c r="BN140" s="108"/>
      <c r="BO140" s="108"/>
      <c r="BP140" s="108">
        <v>4</v>
      </c>
      <c r="BQ140" s="108">
        <v>4</v>
      </c>
      <c r="BR140" s="108">
        <v>11.2</v>
      </c>
      <c r="BS140" s="108">
        <v>4.4000000000000004</v>
      </c>
      <c r="BT140" s="108">
        <v>24.1</v>
      </c>
      <c r="BU140" s="108">
        <v>4</v>
      </c>
      <c r="BV140" s="128">
        <v>0</v>
      </c>
      <c r="BW140" s="128">
        <v>12</v>
      </c>
      <c r="BX140" s="128">
        <v>8.1</v>
      </c>
      <c r="BY140" s="108"/>
      <c r="BZ140" s="108"/>
      <c r="CA140" s="108">
        <v>4</v>
      </c>
      <c r="CB140" s="108">
        <v>4</v>
      </c>
      <c r="CC140" s="108">
        <v>4</v>
      </c>
      <c r="CD140" s="108">
        <v>4</v>
      </c>
      <c r="CE140" s="108">
        <v>14</v>
      </c>
      <c r="CF140" s="108">
        <v>14</v>
      </c>
      <c r="CG140" s="108">
        <v>16</v>
      </c>
      <c r="CH140" s="108">
        <v>16.100000000000001</v>
      </c>
      <c r="CI140" s="108">
        <v>16.100000000000001</v>
      </c>
      <c r="CJ140" s="108">
        <v>24.1</v>
      </c>
      <c r="CK140" s="108">
        <v>3</v>
      </c>
      <c r="CL140" s="108">
        <v>2</v>
      </c>
      <c r="CM140" s="128">
        <v>1</v>
      </c>
      <c r="CN140" s="128">
        <v>0</v>
      </c>
      <c r="CO140" s="128">
        <v>0</v>
      </c>
      <c r="CP140" s="108">
        <v>2</v>
      </c>
      <c r="CQ140" s="108">
        <v>2</v>
      </c>
      <c r="CR140" s="108">
        <v>2</v>
      </c>
      <c r="CS140" s="108">
        <v>2</v>
      </c>
      <c r="CT140" s="108">
        <v>2</v>
      </c>
      <c r="CU140" s="108">
        <v>3</v>
      </c>
      <c r="CV140" s="108">
        <v>3</v>
      </c>
      <c r="CW140" s="108">
        <v>3</v>
      </c>
      <c r="CX140" s="108">
        <v>3</v>
      </c>
      <c r="CY140" s="108">
        <v>3</v>
      </c>
      <c r="CZ140" s="108">
        <v>3</v>
      </c>
      <c r="DA140" s="108">
        <v>3</v>
      </c>
      <c r="DB140" s="108">
        <v>111.3</v>
      </c>
      <c r="DC140" s="108">
        <v>9.6</v>
      </c>
      <c r="DD140" s="108">
        <v>28.5</v>
      </c>
      <c r="DE140" s="108">
        <v>40.6</v>
      </c>
      <c r="DF140" s="108">
        <v>32.6</v>
      </c>
      <c r="DG140" s="108"/>
      <c r="DH140" s="108"/>
      <c r="DI140" s="108">
        <v>9.6</v>
      </c>
      <c r="DJ140" s="108">
        <v>18.2</v>
      </c>
      <c r="DK140" s="108">
        <v>32.200000000000003</v>
      </c>
      <c r="DL140" s="108">
        <v>38.1</v>
      </c>
      <c r="DM140" s="108">
        <v>48.6</v>
      </c>
      <c r="DN140" s="108">
        <v>52.1</v>
      </c>
      <c r="DO140" s="108">
        <v>78.7</v>
      </c>
      <c r="DP140" s="108">
        <v>96.1</v>
      </c>
      <c r="DQ140" s="108">
        <v>103.3</v>
      </c>
      <c r="DR140" s="108">
        <v>111.3</v>
      </c>
      <c r="DS140" s="108">
        <v>54.1</v>
      </c>
      <c r="DT140" s="108">
        <v>13.7</v>
      </c>
      <c r="DU140" s="108">
        <v>7</v>
      </c>
      <c r="DV140" s="108">
        <v>3.4</v>
      </c>
      <c r="DW140" s="108">
        <v>30</v>
      </c>
      <c r="DX140" s="108"/>
      <c r="DY140" s="108">
        <v>5.6</v>
      </c>
      <c r="DZ140" s="108">
        <v>13.7</v>
      </c>
      <c r="EA140" s="108">
        <v>13.7</v>
      </c>
      <c r="EB140" s="108">
        <v>13.7</v>
      </c>
      <c r="EC140" s="108">
        <v>20.7</v>
      </c>
      <c r="ED140" s="108">
        <v>21.8</v>
      </c>
      <c r="EE140" s="108">
        <v>24.1</v>
      </c>
      <c r="EF140" s="108">
        <v>24.1</v>
      </c>
      <c r="EG140" s="108">
        <v>34.1</v>
      </c>
      <c r="EH140" s="108">
        <v>42.1</v>
      </c>
      <c r="EI140" s="108">
        <v>54.1</v>
      </c>
      <c r="EJ140" s="108">
        <v>37.799999999999997</v>
      </c>
      <c r="EK140" s="108">
        <v>9</v>
      </c>
      <c r="EL140" s="108">
        <v>23.6</v>
      </c>
      <c r="EM140" s="108">
        <v>5.2</v>
      </c>
      <c r="EN140" s="108">
        <v>0</v>
      </c>
      <c r="EO140" s="108"/>
      <c r="EP140" s="108">
        <v>9</v>
      </c>
      <c r="EQ140" s="108">
        <v>9</v>
      </c>
      <c r="ER140" s="108">
        <v>14.9</v>
      </c>
      <c r="ES140" s="108">
        <v>32.5</v>
      </c>
      <c r="ET140" s="108">
        <v>32.6</v>
      </c>
      <c r="EU140" s="108">
        <v>32.6</v>
      </c>
      <c r="EV140" s="108">
        <v>32.6</v>
      </c>
      <c r="EW140" s="108">
        <v>37.799999999999997</v>
      </c>
      <c r="EX140" s="108">
        <v>37.799999999999997</v>
      </c>
      <c r="EY140" s="108">
        <v>37.799999999999997</v>
      </c>
      <c r="EZ140" s="108">
        <v>37.799999999999997</v>
      </c>
      <c r="FA140" s="108">
        <v>61.1</v>
      </c>
      <c r="FB140" s="108">
        <v>5.9</v>
      </c>
      <c r="FC140" s="108">
        <v>25.9</v>
      </c>
      <c r="FD140" s="108">
        <v>16.600000000000001</v>
      </c>
      <c r="FE140" s="108">
        <v>12.7</v>
      </c>
      <c r="FF140" s="108"/>
      <c r="FG140" s="108">
        <v>5.9</v>
      </c>
      <c r="FH140" s="108">
        <v>5.9</v>
      </c>
      <c r="FI140" s="108">
        <v>5.9</v>
      </c>
      <c r="FJ140" s="108">
        <v>14.9</v>
      </c>
      <c r="FK140" s="108">
        <v>31.8</v>
      </c>
      <c r="FL140" s="108">
        <v>36</v>
      </c>
      <c r="FM140" s="108">
        <v>37.1</v>
      </c>
      <c r="FN140" s="108">
        <v>48.4</v>
      </c>
      <c r="FO140" s="108">
        <v>55.1</v>
      </c>
      <c r="FP140" s="108">
        <v>55.1</v>
      </c>
      <c r="FQ140" s="108">
        <v>61.1</v>
      </c>
      <c r="FR140" s="108">
        <v>11042.8</v>
      </c>
      <c r="FS140" s="108">
        <v>10.7</v>
      </c>
      <c r="FT140" s="108">
        <v>3</v>
      </c>
      <c r="FU140" s="108">
        <v>13.8</v>
      </c>
      <c r="FV140" s="108">
        <v>11015.3</v>
      </c>
      <c r="FW140" s="108"/>
      <c r="FX140" s="108">
        <v>5.8</v>
      </c>
      <c r="FY140" s="108">
        <v>10.7</v>
      </c>
      <c r="FZ140" s="108">
        <v>13.7</v>
      </c>
      <c r="GA140" s="108">
        <v>13.7</v>
      </c>
      <c r="GB140" s="108">
        <v>13.7</v>
      </c>
      <c r="GC140" s="108">
        <v>13.7</v>
      </c>
      <c r="GD140" s="108">
        <v>27.5</v>
      </c>
      <c r="GE140" s="108">
        <v>27.5</v>
      </c>
      <c r="GF140" s="108">
        <v>32</v>
      </c>
      <c r="GG140" s="108">
        <v>10789.7</v>
      </c>
      <c r="GH140" s="108">
        <v>11042.8</v>
      </c>
      <c r="GJ140" s="85">
        <v>8.3000000000000007</v>
      </c>
      <c r="GK140" s="85">
        <v>8134.1</v>
      </c>
      <c r="GL140" s="85">
        <v>6</v>
      </c>
      <c r="GO140" s="85">
        <v>2.2999999999999998</v>
      </c>
      <c r="GP140" s="85">
        <v>8.3000000000000007</v>
      </c>
      <c r="GQ140" s="85">
        <v>8.3000000000000007</v>
      </c>
      <c r="GR140" s="85">
        <v>8.3000000000000007</v>
      </c>
      <c r="GS140" s="85">
        <v>8142.4</v>
      </c>
      <c r="GT140" s="85">
        <v>8142.4</v>
      </c>
      <c r="GU140" s="85">
        <v>8142.4</v>
      </c>
      <c r="GV140" s="85">
        <v>8148.4</v>
      </c>
      <c r="GW140" s="85">
        <v>8148.4</v>
      </c>
      <c r="GX140" s="85">
        <v>15020.5</v>
      </c>
    </row>
    <row r="141" spans="1:206" s="85" customFormat="1" ht="24" x14ac:dyDescent="0.2">
      <c r="A141" s="99">
        <v>14152900</v>
      </c>
      <c r="B141" s="28" t="s">
        <v>606</v>
      </c>
      <c r="C141" s="76"/>
      <c r="D141" s="108">
        <v>1400098.9</v>
      </c>
      <c r="E141" s="108">
        <v>357938</v>
      </c>
      <c r="F141" s="108">
        <v>188783.5</v>
      </c>
      <c r="G141" s="108">
        <v>192480.5</v>
      </c>
      <c r="H141" s="108">
        <v>660896.9</v>
      </c>
      <c r="I141" s="108"/>
      <c r="J141" s="108">
        <v>357938.1</v>
      </c>
      <c r="K141" s="108">
        <v>357938</v>
      </c>
      <c r="L141" s="108">
        <v>357938</v>
      </c>
      <c r="M141" s="108">
        <v>357938</v>
      </c>
      <c r="N141" s="108">
        <v>546721.5</v>
      </c>
      <c r="O141" s="108">
        <v>546721.5</v>
      </c>
      <c r="P141" s="108">
        <v>546721.5</v>
      </c>
      <c r="Q141" s="108">
        <v>739202</v>
      </c>
      <c r="R141" s="108">
        <v>739202</v>
      </c>
      <c r="S141" s="108">
        <v>739202</v>
      </c>
      <c r="T141" s="108">
        <v>1400098.9</v>
      </c>
      <c r="U141" s="108">
        <v>2765524.4</v>
      </c>
      <c r="V141" s="108">
        <v>675316.4</v>
      </c>
      <c r="W141" s="108">
        <v>689177.4</v>
      </c>
      <c r="X141" s="108">
        <v>690000</v>
      </c>
      <c r="Y141" s="108">
        <v>711030.6</v>
      </c>
      <c r="Z141" s="108"/>
      <c r="AA141" s="108"/>
      <c r="AB141" s="108">
        <v>675316.4</v>
      </c>
      <c r="AC141" s="108">
        <v>675316.4</v>
      </c>
      <c r="AD141" s="108">
        <v>1335316.3999999999</v>
      </c>
      <c r="AE141" s="108">
        <v>1364493.8</v>
      </c>
      <c r="AF141" s="108">
        <v>1364493.8</v>
      </c>
      <c r="AG141" s="108">
        <v>2054493.8</v>
      </c>
      <c r="AH141" s="108">
        <v>2054493.8</v>
      </c>
      <c r="AI141" s="108">
        <v>2054493.8</v>
      </c>
      <c r="AJ141" s="108">
        <v>2765524.4</v>
      </c>
      <c r="AK141" s="108">
        <v>2765524.4</v>
      </c>
      <c r="AL141" s="108">
        <v>2748571.5</v>
      </c>
      <c r="AM141" s="108">
        <v>712057.5</v>
      </c>
      <c r="AN141" s="108">
        <v>678750</v>
      </c>
      <c r="AO141" s="108">
        <v>672735</v>
      </c>
      <c r="AP141" s="108">
        <v>685029</v>
      </c>
      <c r="AQ141" s="108"/>
      <c r="AR141" s="108">
        <v>712057.5</v>
      </c>
      <c r="AS141" s="108">
        <v>712057.5</v>
      </c>
      <c r="AT141" s="108">
        <v>712057.5</v>
      </c>
      <c r="AU141" s="108">
        <v>712057.5</v>
      </c>
      <c r="AV141" s="108">
        <v>1390807.5</v>
      </c>
      <c r="AW141" s="108">
        <v>1390807.5</v>
      </c>
      <c r="AX141" s="108">
        <v>2063542.5</v>
      </c>
      <c r="AY141" s="108">
        <v>2063542.5</v>
      </c>
      <c r="AZ141" s="108">
        <v>2063542.5</v>
      </c>
      <c r="BA141" s="108">
        <v>2748571.5</v>
      </c>
      <c r="BB141" s="108">
        <v>2748571.5</v>
      </c>
      <c r="BC141" s="108">
        <v>3548239.3</v>
      </c>
      <c r="BD141" s="108">
        <v>702900</v>
      </c>
      <c r="BE141" s="108">
        <v>1433247</v>
      </c>
      <c r="BF141" s="108">
        <v>702304.8</v>
      </c>
      <c r="BG141" s="108">
        <v>709787.5</v>
      </c>
      <c r="BH141" s="108"/>
      <c r="BI141" s="128">
        <v>702900</v>
      </c>
      <c r="BJ141" s="108">
        <v>702900</v>
      </c>
      <c r="BK141" s="108">
        <v>702900</v>
      </c>
      <c r="BL141" s="108">
        <v>1408777.5</v>
      </c>
      <c r="BM141" s="108">
        <v>2136147</v>
      </c>
      <c r="BN141" s="108">
        <v>2136147</v>
      </c>
      <c r="BO141" s="108">
        <v>2838434.2</v>
      </c>
      <c r="BP141" s="108">
        <v>2838451.8</v>
      </c>
      <c r="BQ141" s="108">
        <v>2838451.8</v>
      </c>
      <c r="BR141" s="108">
        <v>3548233.8</v>
      </c>
      <c r="BS141" s="108">
        <v>3548239.3</v>
      </c>
      <c r="BT141" s="108">
        <v>2952308.2</v>
      </c>
      <c r="BU141" s="108">
        <v>714785</v>
      </c>
      <c r="BV141" s="128">
        <v>746509.1</v>
      </c>
      <c r="BW141" s="128">
        <v>747724.7</v>
      </c>
      <c r="BX141" s="128">
        <v>743289.4</v>
      </c>
      <c r="BY141" s="108"/>
      <c r="BZ141" s="108">
        <v>714781.5</v>
      </c>
      <c r="CA141" s="108">
        <v>714785</v>
      </c>
      <c r="CB141" s="108">
        <v>725835</v>
      </c>
      <c r="CC141" s="108">
        <v>1454903.2</v>
      </c>
      <c r="CD141" s="108">
        <v>1461294.1</v>
      </c>
      <c r="CE141" s="108">
        <v>1466380.2</v>
      </c>
      <c r="CF141" s="108">
        <v>2201322.4</v>
      </c>
      <c r="CG141" s="108">
        <v>2209018.7999999998</v>
      </c>
      <c r="CH141" s="108">
        <v>2209329.2000000002</v>
      </c>
      <c r="CI141" s="108">
        <v>2941042.7</v>
      </c>
      <c r="CJ141" s="108">
        <v>2952308.2</v>
      </c>
      <c r="CK141" s="108">
        <v>2378579.4</v>
      </c>
      <c r="CL141" s="108">
        <v>821492.3</v>
      </c>
      <c r="CM141" s="128">
        <v>786016</v>
      </c>
      <c r="CN141" s="128">
        <v>768168.3</v>
      </c>
      <c r="CO141" s="128">
        <v>2902.8</v>
      </c>
      <c r="CP141" s="108">
        <v>3738.8</v>
      </c>
      <c r="CQ141" s="108">
        <v>4401.8999999999996</v>
      </c>
      <c r="CR141" s="108">
        <v>821492.3</v>
      </c>
      <c r="CS141" s="108">
        <v>824746.9</v>
      </c>
      <c r="CT141" s="108">
        <v>1605332.9</v>
      </c>
      <c r="CU141" s="108">
        <v>1607508.3</v>
      </c>
      <c r="CV141" s="108">
        <v>1613955.1</v>
      </c>
      <c r="CW141" s="108">
        <v>2375208.4</v>
      </c>
      <c r="CX141" s="108">
        <v>2375676.6</v>
      </c>
      <c r="CY141" s="108">
        <v>2375978</v>
      </c>
      <c r="CZ141" s="108">
        <v>2377266.9</v>
      </c>
      <c r="DA141" s="108">
        <v>2378579.4</v>
      </c>
      <c r="DB141" s="108">
        <v>26420</v>
      </c>
      <c r="DC141" s="108">
        <v>5418.8</v>
      </c>
      <c r="DD141" s="108">
        <v>9420.9</v>
      </c>
      <c r="DE141" s="108">
        <v>7771.6</v>
      </c>
      <c r="DF141" s="108">
        <v>3808.7</v>
      </c>
      <c r="DG141" s="108">
        <v>1987.6</v>
      </c>
      <c r="DH141" s="108">
        <v>2410</v>
      </c>
      <c r="DI141" s="108">
        <v>5418.8</v>
      </c>
      <c r="DJ141" s="108">
        <v>8250.2000000000007</v>
      </c>
      <c r="DK141" s="108">
        <v>12811.3</v>
      </c>
      <c r="DL141" s="108">
        <v>14839.7</v>
      </c>
      <c r="DM141" s="108">
        <v>17276.099999999999</v>
      </c>
      <c r="DN141" s="108">
        <v>20571.2</v>
      </c>
      <c r="DO141" s="108">
        <v>22611.3</v>
      </c>
      <c r="DP141" s="108">
        <v>24045.599999999999</v>
      </c>
      <c r="DQ141" s="108">
        <v>24290.400000000001</v>
      </c>
      <c r="DR141" s="108">
        <v>26420</v>
      </c>
      <c r="DS141" s="108">
        <v>20875.2</v>
      </c>
      <c r="DT141" s="108">
        <v>2686.8</v>
      </c>
      <c r="DU141" s="108">
        <v>12565.3</v>
      </c>
      <c r="DV141" s="108">
        <v>1129.0999999999999</v>
      </c>
      <c r="DW141" s="108">
        <v>4494</v>
      </c>
      <c r="DX141" s="108">
        <v>827.6</v>
      </c>
      <c r="DY141" s="108">
        <v>2343</v>
      </c>
      <c r="DZ141" s="108">
        <v>2686.8</v>
      </c>
      <c r="EA141" s="108">
        <v>7452.7</v>
      </c>
      <c r="EB141" s="108">
        <v>13982.2</v>
      </c>
      <c r="EC141" s="108">
        <v>15252.1</v>
      </c>
      <c r="ED141" s="108">
        <v>15544.1</v>
      </c>
      <c r="EE141" s="108">
        <v>15961.6</v>
      </c>
      <c r="EF141" s="108">
        <v>16381.2</v>
      </c>
      <c r="EG141" s="108">
        <v>17916.5</v>
      </c>
      <c r="EH141" s="108">
        <v>19647.5</v>
      </c>
      <c r="EI141" s="108">
        <v>20875.2</v>
      </c>
      <c r="EJ141" s="108">
        <v>124320.6</v>
      </c>
      <c r="EK141" s="108">
        <v>34407.199999999997</v>
      </c>
      <c r="EL141" s="108">
        <v>4743.3999999999996</v>
      </c>
      <c r="EM141" s="108">
        <v>41612.1</v>
      </c>
      <c r="EN141" s="108">
        <v>43557.9</v>
      </c>
      <c r="EO141" s="108">
        <v>321.89999999999998</v>
      </c>
      <c r="EP141" s="108">
        <v>32652.6</v>
      </c>
      <c r="EQ141" s="108">
        <v>34407.199999999997</v>
      </c>
      <c r="ER141" s="108">
        <v>37548.800000000003</v>
      </c>
      <c r="ES141" s="128">
        <v>38796.800000000003</v>
      </c>
      <c r="ET141" s="108">
        <v>39150.6</v>
      </c>
      <c r="EU141" s="108">
        <v>43650.9</v>
      </c>
      <c r="EV141" s="108">
        <v>72648.399999999994</v>
      </c>
      <c r="EW141" s="108">
        <v>80762.7</v>
      </c>
      <c r="EX141" s="108">
        <v>84966</v>
      </c>
      <c r="EY141" s="108">
        <v>87205.9</v>
      </c>
      <c r="EZ141" s="108">
        <v>124320.6</v>
      </c>
      <c r="FA141" s="108">
        <v>30936.6</v>
      </c>
      <c r="FB141" s="108">
        <v>7502.6</v>
      </c>
      <c r="FC141" s="108">
        <v>7621.3</v>
      </c>
      <c r="FD141" s="108">
        <v>7977.2</v>
      </c>
      <c r="FE141" s="108">
        <v>7835.5</v>
      </c>
      <c r="FF141" s="108">
        <v>848.5</v>
      </c>
      <c r="FG141" s="108">
        <v>5047.8</v>
      </c>
      <c r="FH141" s="108">
        <v>7502.6</v>
      </c>
      <c r="FI141" s="128">
        <v>11726.4</v>
      </c>
      <c r="FJ141" s="128">
        <v>13763.4</v>
      </c>
      <c r="FK141" s="108">
        <v>15123.9</v>
      </c>
      <c r="FL141" s="108">
        <v>15779.2</v>
      </c>
      <c r="FM141" s="108">
        <v>21704.2</v>
      </c>
      <c r="FN141" s="108">
        <v>23101.1</v>
      </c>
      <c r="FO141" s="108">
        <v>24604.7</v>
      </c>
      <c r="FP141" s="108">
        <v>26573.599999999999</v>
      </c>
      <c r="FQ141" s="108">
        <v>30936.6</v>
      </c>
      <c r="FR141" s="108">
        <v>94716.1</v>
      </c>
      <c r="FS141" s="108">
        <v>39717.5</v>
      </c>
      <c r="FT141" s="108">
        <v>16669.900000000001</v>
      </c>
      <c r="FU141" s="108">
        <v>8071.1</v>
      </c>
      <c r="FV141" s="108">
        <v>30257.599999999999</v>
      </c>
      <c r="FW141" s="108">
        <v>1048.3</v>
      </c>
      <c r="FX141" s="108">
        <v>10789.9</v>
      </c>
      <c r="FY141" s="128">
        <v>39717.5</v>
      </c>
      <c r="FZ141" s="108">
        <v>45198.8</v>
      </c>
      <c r="GA141" s="108">
        <v>51595.5</v>
      </c>
      <c r="GB141" s="108">
        <v>56387.4</v>
      </c>
      <c r="GC141" s="108">
        <v>59656.9</v>
      </c>
      <c r="GD141" s="108">
        <v>61498.1</v>
      </c>
      <c r="GE141" s="108">
        <v>64458.5</v>
      </c>
      <c r="GF141" s="108">
        <v>69950.7</v>
      </c>
      <c r="GG141" s="108">
        <v>76965.100000000006</v>
      </c>
      <c r="GH141" s="108">
        <v>94716.1</v>
      </c>
      <c r="GJ141" s="85">
        <v>59321.5</v>
      </c>
      <c r="GK141" s="85">
        <v>22328.400000000001</v>
      </c>
      <c r="GL141" s="85">
        <v>15922.4</v>
      </c>
      <c r="GN141" s="85">
        <v>1680.9</v>
      </c>
      <c r="GO141" s="85">
        <v>53253.9</v>
      </c>
      <c r="GP141" s="85">
        <v>59321.5</v>
      </c>
      <c r="GQ141" s="85">
        <v>65843.899999999994</v>
      </c>
      <c r="GR141" s="85">
        <v>76146.7</v>
      </c>
      <c r="GS141" s="85">
        <v>81649.899999999994</v>
      </c>
      <c r="GT141" s="85">
        <v>86219.9</v>
      </c>
      <c r="GU141" s="85">
        <v>89115.1</v>
      </c>
      <c r="GV141" s="85">
        <v>97572.3</v>
      </c>
      <c r="GW141" s="85">
        <v>99837.5</v>
      </c>
      <c r="GX141" s="85">
        <v>104616.1</v>
      </c>
    </row>
    <row r="142" spans="1:206" s="94" customFormat="1" ht="12" x14ac:dyDescent="0.2">
      <c r="A142" s="99">
        <v>14153</v>
      </c>
      <c r="B142" s="92" t="s">
        <v>661</v>
      </c>
      <c r="C142" s="93"/>
      <c r="D142" s="128">
        <v>99421.3</v>
      </c>
      <c r="E142" s="128">
        <v>17675.5</v>
      </c>
      <c r="F142" s="128">
        <v>19631.900000000001</v>
      </c>
      <c r="G142" s="128">
        <v>28756.2</v>
      </c>
      <c r="H142" s="128">
        <v>33357.699999999997</v>
      </c>
      <c r="I142" s="128">
        <v>6061.4</v>
      </c>
      <c r="J142" s="128">
        <v>10638.3</v>
      </c>
      <c r="K142" s="128">
        <v>17675.5</v>
      </c>
      <c r="L142" s="128">
        <v>26128.400000000001</v>
      </c>
      <c r="M142" s="128">
        <v>30161.7</v>
      </c>
      <c r="N142" s="128">
        <v>37307.4</v>
      </c>
      <c r="O142" s="128">
        <v>47481.599999999999</v>
      </c>
      <c r="P142" s="128">
        <v>55241.4</v>
      </c>
      <c r="Q142" s="128">
        <v>66063.600000000006</v>
      </c>
      <c r="R142" s="128">
        <v>77890.8</v>
      </c>
      <c r="S142" s="128">
        <v>86265.9</v>
      </c>
      <c r="T142" s="128">
        <v>99421.3</v>
      </c>
      <c r="U142" s="128">
        <v>95657</v>
      </c>
      <c r="V142" s="128">
        <v>27670</v>
      </c>
      <c r="W142" s="128">
        <v>20925.3</v>
      </c>
      <c r="X142" s="128">
        <v>21083.4</v>
      </c>
      <c r="Y142" s="128">
        <v>25978.3</v>
      </c>
      <c r="Z142" s="128">
        <v>8578.7999999999993</v>
      </c>
      <c r="AA142" s="128">
        <v>14816.9</v>
      </c>
      <c r="AB142" s="128">
        <v>27670</v>
      </c>
      <c r="AC142" s="128">
        <v>34150.800000000003</v>
      </c>
      <c r="AD142" s="128">
        <v>39468.199999999997</v>
      </c>
      <c r="AE142" s="128">
        <v>48595.3</v>
      </c>
      <c r="AF142" s="128">
        <v>54971.199999999997</v>
      </c>
      <c r="AG142" s="128">
        <v>61120</v>
      </c>
      <c r="AH142" s="128">
        <v>69678.7</v>
      </c>
      <c r="AI142" s="128">
        <v>76054.600000000006</v>
      </c>
      <c r="AJ142" s="128">
        <v>83674.399999999994</v>
      </c>
      <c r="AK142" s="128">
        <v>95657</v>
      </c>
      <c r="AL142" s="128">
        <v>99166.3</v>
      </c>
      <c r="AM142" s="128">
        <v>14347</v>
      </c>
      <c r="AN142" s="128">
        <v>30215.599999999999</v>
      </c>
      <c r="AO142" s="128">
        <v>23509.3</v>
      </c>
      <c r="AP142" s="128">
        <v>31094.400000000001</v>
      </c>
      <c r="AQ142" s="128">
        <v>3739.6</v>
      </c>
      <c r="AR142" s="128">
        <v>9561.2000000000007</v>
      </c>
      <c r="AS142" s="128">
        <v>14347</v>
      </c>
      <c r="AT142" s="128">
        <v>20824.8</v>
      </c>
      <c r="AU142" s="128">
        <v>35081.1</v>
      </c>
      <c r="AV142" s="128">
        <v>44562.6</v>
      </c>
      <c r="AW142" s="128">
        <v>52570.5</v>
      </c>
      <c r="AX142" s="128">
        <v>58427.3</v>
      </c>
      <c r="AY142" s="128">
        <v>68071.899999999994</v>
      </c>
      <c r="AZ142" s="128">
        <v>76491.5</v>
      </c>
      <c r="BA142" s="128">
        <v>85602.8</v>
      </c>
      <c r="BB142" s="128">
        <v>99166.3</v>
      </c>
      <c r="BC142" s="128">
        <v>103740.4</v>
      </c>
      <c r="BD142" s="128">
        <v>19891</v>
      </c>
      <c r="BE142" s="128">
        <v>23823.1</v>
      </c>
      <c r="BF142" s="128">
        <v>24068</v>
      </c>
      <c r="BG142" s="128">
        <v>35958.300000000003</v>
      </c>
      <c r="BH142" s="128">
        <v>6558.1</v>
      </c>
      <c r="BI142" s="108">
        <v>12688.8</v>
      </c>
      <c r="BJ142" s="128">
        <v>19891</v>
      </c>
      <c r="BK142" s="128">
        <v>27345.5</v>
      </c>
      <c r="BL142" s="128">
        <v>35634.6</v>
      </c>
      <c r="BM142" s="128">
        <v>43714.1</v>
      </c>
      <c r="BN142" s="128">
        <v>52640</v>
      </c>
      <c r="BO142" s="128">
        <v>59758.9</v>
      </c>
      <c r="BP142" s="128">
        <v>67782.100000000006</v>
      </c>
      <c r="BQ142" s="128">
        <v>77841.8</v>
      </c>
      <c r="BR142" s="128">
        <v>88287.2</v>
      </c>
      <c r="BS142" s="128">
        <v>103740.4</v>
      </c>
      <c r="BT142" s="128">
        <v>128851</v>
      </c>
      <c r="BU142" s="128">
        <v>29617.200000000001</v>
      </c>
      <c r="BV142" s="128">
        <v>29820.9</v>
      </c>
      <c r="BW142" s="128">
        <v>26054.1</v>
      </c>
      <c r="BX142" s="128">
        <v>43358.8</v>
      </c>
      <c r="BY142" s="128">
        <v>8737.7000000000007</v>
      </c>
      <c r="BZ142" s="128">
        <v>20544.900000000001</v>
      </c>
      <c r="CA142" s="128">
        <v>29617.200000000001</v>
      </c>
      <c r="CB142" s="128">
        <v>39689</v>
      </c>
      <c r="CC142" s="128">
        <v>48429.1</v>
      </c>
      <c r="CD142" s="128">
        <v>59438.1</v>
      </c>
      <c r="CE142" s="128">
        <v>67616</v>
      </c>
      <c r="CF142" s="128">
        <v>75632.100000000006</v>
      </c>
      <c r="CG142" s="128">
        <v>85492.2</v>
      </c>
      <c r="CH142" s="128">
        <v>94567</v>
      </c>
      <c r="CI142" s="128">
        <v>106519.4</v>
      </c>
      <c r="CJ142" s="128">
        <v>128851</v>
      </c>
      <c r="CK142" s="128">
        <v>182051.7</v>
      </c>
      <c r="CL142" s="128">
        <v>29920.799999999999</v>
      </c>
      <c r="CM142" s="128">
        <v>44133</v>
      </c>
      <c r="CN142" s="128">
        <v>50441.4</v>
      </c>
      <c r="CO142" s="128">
        <v>57556.5</v>
      </c>
      <c r="CP142" s="128">
        <v>8387.2000000000007</v>
      </c>
      <c r="CQ142" s="128">
        <v>18451.2</v>
      </c>
      <c r="CR142" s="128">
        <v>29920.799999999999</v>
      </c>
      <c r="CS142" s="128">
        <v>42786.7</v>
      </c>
      <c r="CT142" s="128">
        <v>55454.6</v>
      </c>
      <c r="CU142" s="128">
        <v>74053.8</v>
      </c>
      <c r="CV142" s="128">
        <v>88925.7</v>
      </c>
      <c r="CW142" s="128">
        <v>101908.7</v>
      </c>
      <c r="CX142" s="128">
        <v>124495.2</v>
      </c>
      <c r="CY142" s="128">
        <v>139138</v>
      </c>
      <c r="CZ142" s="128">
        <v>152581.5</v>
      </c>
      <c r="DA142" s="128">
        <v>182051.7</v>
      </c>
      <c r="DB142" s="128">
        <v>1147841.5</v>
      </c>
      <c r="DC142" s="128">
        <v>44086.5</v>
      </c>
      <c r="DD142" s="128">
        <v>54595.5</v>
      </c>
      <c r="DE142" s="128">
        <v>50794.9</v>
      </c>
      <c r="DF142" s="128">
        <v>998364.6</v>
      </c>
      <c r="DG142" s="128">
        <v>10241.299999999999</v>
      </c>
      <c r="DH142" s="128">
        <v>26574.1</v>
      </c>
      <c r="DI142" s="128">
        <v>44086.5</v>
      </c>
      <c r="DJ142" s="128">
        <v>61673</v>
      </c>
      <c r="DK142" s="128">
        <v>79553.2</v>
      </c>
      <c r="DL142" s="128">
        <v>98682</v>
      </c>
      <c r="DM142" s="128">
        <v>116094.7</v>
      </c>
      <c r="DN142" s="128">
        <v>129891.3</v>
      </c>
      <c r="DO142" s="128">
        <v>149476.9</v>
      </c>
      <c r="DP142" s="128">
        <v>1065539.8</v>
      </c>
      <c r="DQ142" s="128">
        <v>1110000.3999999999</v>
      </c>
      <c r="DR142" s="128">
        <v>1147841.5</v>
      </c>
      <c r="DS142" s="128">
        <v>203873.2</v>
      </c>
      <c r="DT142" s="128">
        <v>140080.4</v>
      </c>
      <c r="DU142" s="128">
        <v>59214.2</v>
      </c>
      <c r="DV142" s="128">
        <v>-55160.6</v>
      </c>
      <c r="DW142" s="128">
        <v>59739.199999999997</v>
      </c>
      <c r="DX142" s="128">
        <v>107647.7</v>
      </c>
      <c r="DY142" s="128">
        <v>122239.2</v>
      </c>
      <c r="DZ142" s="128">
        <v>140080.4</v>
      </c>
      <c r="EA142" s="128">
        <v>162739.5</v>
      </c>
      <c r="EB142" s="128">
        <v>179630.7</v>
      </c>
      <c r="EC142" s="128">
        <v>199294.6</v>
      </c>
      <c r="ED142" s="128">
        <v>220836.2</v>
      </c>
      <c r="EE142" s="128">
        <v>127961.5</v>
      </c>
      <c r="EF142" s="128">
        <v>144134</v>
      </c>
      <c r="EG142" s="128">
        <v>167151.4</v>
      </c>
      <c r="EH142" s="128">
        <v>186107.7</v>
      </c>
      <c r="EI142" s="128">
        <v>203873.2</v>
      </c>
      <c r="EJ142" s="128">
        <v>619977.1</v>
      </c>
      <c r="EK142" s="128">
        <v>54483.199999999997</v>
      </c>
      <c r="EL142" s="128">
        <v>221430</v>
      </c>
      <c r="EM142" s="128">
        <v>77713.100000000006</v>
      </c>
      <c r="EN142" s="128">
        <v>266350.8</v>
      </c>
      <c r="EO142" s="128">
        <v>13672.2</v>
      </c>
      <c r="EP142" s="128">
        <v>27980.2</v>
      </c>
      <c r="EQ142" s="128">
        <v>54483.199999999997</v>
      </c>
      <c r="ER142" s="128">
        <v>73561.7</v>
      </c>
      <c r="ES142" s="108">
        <v>95698.4</v>
      </c>
      <c r="ET142" s="128">
        <v>275913.2</v>
      </c>
      <c r="EU142" s="128">
        <v>298301.09999999998</v>
      </c>
      <c r="EV142" s="128">
        <v>326487.59999999998</v>
      </c>
      <c r="EW142" s="128">
        <v>353626.3</v>
      </c>
      <c r="EX142" s="128">
        <v>383000.7</v>
      </c>
      <c r="EY142" s="128">
        <v>569657.1</v>
      </c>
      <c r="EZ142" s="128">
        <v>619977.1</v>
      </c>
      <c r="FA142" s="128">
        <v>0</v>
      </c>
      <c r="FB142" s="128">
        <v>0</v>
      </c>
      <c r="FC142" s="128">
        <v>0</v>
      </c>
      <c r="FD142" s="128">
        <v>0</v>
      </c>
      <c r="FE142" s="128">
        <v>0</v>
      </c>
      <c r="FF142" s="128">
        <v>0</v>
      </c>
      <c r="FG142" s="128">
        <v>0</v>
      </c>
      <c r="FH142" s="128">
        <v>0</v>
      </c>
      <c r="FI142" s="108">
        <v>0</v>
      </c>
      <c r="FJ142" s="108">
        <v>0</v>
      </c>
      <c r="FK142" s="128">
        <v>0</v>
      </c>
      <c r="FL142" s="128">
        <v>0</v>
      </c>
      <c r="FM142" s="128">
        <v>0</v>
      </c>
      <c r="FN142" s="128">
        <v>0</v>
      </c>
      <c r="FO142" s="128">
        <v>0</v>
      </c>
      <c r="FP142" s="128">
        <v>0</v>
      </c>
      <c r="FQ142" s="128">
        <v>0</v>
      </c>
      <c r="FR142" s="128">
        <v>0</v>
      </c>
      <c r="FS142" s="128">
        <v>0</v>
      </c>
      <c r="FT142" s="128">
        <v>0</v>
      </c>
      <c r="FU142" s="128">
        <v>0</v>
      </c>
      <c r="FV142" s="128">
        <v>0</v>
      </c>
      <c r="FW142" s="128">
        <v>0</v>
      </c>
      <c r="FX142" s="128">
        <v>0</v>
      </c>
      <c r="FY142" s="108">
        <v>0</v>
      </c>
      <c r="FZ142" s="128">
        <v>0</v>
      </c>
      <c r="GA142" s="128">
        <v>0</v>
      </c>
      <c r="GB142" s="128">
        <v>0</v>
      </c>
      <c r="GC142" s="128">
        <v>0</v>
      </c>
      <c r="GD142" s="128">
        <v>0</v>
      </c>
      <c r="GE142" s="128">
        <v>0</v>
      </c>
      <c r="GF142" s="128">
        <v>0</v>
      </c>
      <c r="GG142" s="128">
        <v>0</v>
      </c>
      <c r="GH142" s="128">
        <v>0</v>
      </c>
      <c r="GJ142" s="94">
        <v>0</v>
      </c>
      <c r="GK142" s="94">
        <v>0</v>
      </c>
      <c r="GL142" s="94">
        <v>0</v>
      </c>
      <c r="GN142" s="94">
        <v>0</v>
      </c>
      <c r="GO142" s="94">
        <v>0</v>
      </c>
      <c r="GP142" s="94">
        <v>0</v>
      </c>
      <c r="GQ142" s="94">
        <v>0</v>
      </c>
      <c r="GR142" s="94">
        <v>0</v>
      </c>
      <c r="GS142" s="94">
        <v>0</v>
      </c>
      <c r="GT142" s="94">
        <v>0</v>
      </c>
      <c r="GU142" s="94">
        <v>0</v>
      </c>
      <c r="GV142" s="94">
        <v>0</v>
      </c>
      <c r="GW142" s="94">
        <v>0</v>
      </c>
      <c r="GX142" s="94">
        <v>0</v>
      </c>
    </row>
    <row r="143" spans="1:206" s="85" customFormat="1" ht="24" x14ac:dyDescent="0.2">
      <c r="A143" s="99">
        <v>14153100</v>
      </c>
      <c r="B143" s="28" t="s">
        <v>717</v>
      </c>
      <c r="C143" s="76"/>
      <c r="D143" s="108">
        <v>19173.2</v>
      </c>
      <c r="E143" s="108">
        <v>4954.2</v>
      </c>
      <c r="F143" s="108">
        <v>3694.7</v>
      </c>
      <c r="G143" s="108">
        <v>4723.7</v>
      </c>
      <c r="H143" s="108">
        <v>5800.6</v>
      </c>
      <c r="I143" s="108">
        <v>2237.8000000000002</v>
      </c>
      <c r="J143" s="108">
        <v>3829.1</v>
      </c>
      <c r="K143" s="108">
        <v>4954.2</v>
      </c>
      <c r="L143" s="108">
        <v>6394</v>
      </c>
      <c r="M143" s="108">
        <v>7784.8</v>
      </c>
      <c r="N143" s="108">
        <v>8648.9</v>
      </c>
      <c r="O143" s="108">
        <v>10394.799999999999</v>
      </c>
      <c r="P143" s="108">
        <v>12554.8</v>
      </c>
      <c r="Q143" s="108">
        <v>13372.6</v>
      </c>
      <c r="R143" s="108">
        <v>15085.4</v>
      </c>
      <c r="S143" s="108">
        <v>16266.4</v>
      </c>
      <c r="T143" s="108">
        <v>19173.2</v>
      </c>
      <c r="U143" s="108">
        <v>17968</v>
      </c>
      <c r="V143" s="108">
        <v>6327.7</v>
      </c>
      <c r="W143" s="108">
        <v>3763.5</v>
      </c>
      <c r="X143" s="108">
        <v>3895.4</v>
      </c>
      <c r="Y143" s="108">
        <v>3981.4</v>
      </c>
      <c r="Z143" s="108">
        <v>3375.7</v>
      </c>
      <c r="AA143" s="108">
        <v>4310.3</v>
      </c>
      <c r="AB143" s="108">
        <v>6327.7</v>
      </c>
      <c r="AC143" s="108">
        <v>7935.7</v>
      </c>
      <c r="AD143" s="108">
        <v>8402.6</v>
      </c>
      <c r="AE143" s="108">
        <v>10091.200000000001</v>
      </c>
      <c r="AF143" s="108">
        <v>11864.7</v>
      </c>
      <c r="AG143" s="108">
        <v>12716.9</v>
      </c>
      <c r="AH143" s="108">
        <v>13986.6</v>
      </c>
      <c r="AI143" s="108">
        <v>15994.2</v>
      </c>
      <c r="AJ143" s="108">
        <v>16987.099999999999</v>
      </c>
      <c r="AK143" s="108">
        <v>17968</v>
      </c>
      <c r="AL143" s="108">
        <v>21355.3</v>
      </c>
      <c r="AM143" s="108">
        <v>1146.8</v>
      </c>
      <c r="AN143" s="108">
        <v>8047.2</v>
      </c>
      <c r="AO143" s="108">
        <v>4563.3999999999996</v>
      </c>
      <c r="AP143" s="108">
        <v>7597.9</v>
      </c>
      <c r="AQ143" s="108">
        <v>33</v>
      </c>
      <c r="AR143" s="108">
        <v>1073.8</v>
      </c>
      <c r="AS143" s="108">
        <v>1146.8</v>
      </c>
      <c r="AT143" s="108">
        <v>1176.9000000000001</v>
      </c>
      <c r="AU143" s="108">
        <v>7782.7</v>
      </c>
      <c r="AV143" s="108">
        <v>9194</v>
      </c>
      <c r="AW143" s="108">
        <v>11660.9</v>
      </c>
      <c r="AX143" s="108">
        <v>12428.5</v>
      </c>
      <c r="AY143" s="108">
        <v>13757.4</v>
      </c>
      <c r="AZ143" s="108">
        <v>16795.099999999999</v>
      </c>
      <c r="BA143" s="108">
        <v>18701.2</v>
      </c>
      <c r="BB143" s="108">
        <v>21355.3</v>
      </c>
      <c r="BC143" s="108">
        <v>24312.1</v>
      </c>
      <c r="BD143" s="108">
        <v>4657.6000000000004</v>
      </c>
      <c r="BE143" s="108">
        <v>5563.5</v>
      </c>
      <c r="BF143" s="108">
        <v>4196</v>
      </c>
      <c r="BG143" s="108">
        <v>9895</v>
      </c>
      <c r="BH143" s="108">
        <v>1727.5</v>
      </c>
      <c r="BI143" s="108">
        <v>2996</v>
      </c>
      <c r="BJ143" s="108">
        <v>4657.6000000000004</v>
      </c>
      <c r="BK143" s="108">
        <v>6903.1</v>
      </c>
      <c r="BL143" s="108">
        <v>8976</v>
      </c>
      <c r="BM143" s="108">
        <v>10221.1</v>
      </c>
      <c r="BN143" s="108">
        <v>12313.3</v>
      </c>
      <c r="BO143" s="108">
        <v>13375.7</v>
      </c>
      <c r="BP143" s="108">
        <v>14417.1</v>
      </c>
      <c r="BQ143" s="108">
        <v>17222</v>
      </c>
      <c r="BR143" s="108">
        <v>18879.3</v>
      </c>
      <c r="BS143" s="108">
        <v>24312.1</v>
      </c>
      <c r="BT143" s="108">
        <v>37448.6</v>
      </c>
      <c r="BU143" s="108">
        <v>6859.9</v>
      </c>
      <c r="BV143" s="128">
        <v>9532.1</v>
      </c>
      <c r="BW143" s="128">
        <v>7965.4</v>
      </c>
      <c r="BX143" s="128">
        <v>13091.2</v>
      </c>
      <c r="BY143" s="108">
        <v>2686.6</v>
      </c>
      <c r="BZ143" s="108">
        <v>4311.3999999999996</v>
      </c>
      <c r="CA143" s="108">
        <v>6859.9</v>
      </c>
      <c r="CB143" s="108">
        <v>9394.4</v>
      </c>
      <c r="CC143" s="108">
        <v>11779.5</v>
      </c>
      <c r="CD143" s="108">
        <v>16392</v>
      </c>
      <c r="CE143" s="108">
        <v>18193.2</v>
      </c>
      <c r="CF143" s="108">
        <v>20810.900000000001</v>
      </c>
      <c r="CG143" s="108">
        <v>24357.4</v>
      </c>
      <c r="CH143" s="108">
        <v>26900.7</v>
      </c>
      <c r="CI143" s="108">
        <v>30476.799999999999</v>
      </c>
      <c r="CJ143" s="108">
        <v>37448.6</v>
      </c>
      <c r="CK143" s="108">
        <v>62000.3</v>
      </c>
      <c r="CL143" s="108">
        <v>9536</v>
      </c>
      <c r="CM143" s="128">
        <v>14775.3</v>
      </c>
      <c r="CN143" s="128">
        <v>16324.8</v>
      </c>
      <c r="CO143" s="128">
        <v>21364.2</v>
      </c>
      <c r="CP143" s="108">
        <v>2155.1</v>
      </c>
      <c r="CQ143" s="108">
        <v>5586.6</v>
      </c>
      <c r="CR143" s="108">
        <v>9536</v>
      </c>
      <c r="CS143" s="108">
        <v>13278.5</v>
      </c>
      <c r="CT143" s="108">
        <v>17209.5</v>
      </c>
      <c r="CU143" s="108">
        <v>24311.3</v>
      </c>
      <c r="CV143" s="108">
        <v>28765</v>
      </c>
      <c r="CW143" s="108">
        <v>33576.5</v>
      </c>
      <c r="CX143" s="108">
        <v>40636.1</v>
      </c>
      <c r="CY143" s="108">
        <v>46356.4</v>
      </c>
      <c r="CZ143" s="108">
        <v>52194.400000000001</v>
      </c>
      <c r="DA143" s="108">
        <v>62000.3</v>
      </c>
      <c r="DB143" s="108">
        <v>64780.2</v>
      </c>
      <c r="DC143" s="108">
        <v>13505.5</v>
      </c>
      <c r="DD143" s="108">
        <v>13087.7</v>
      </c>
      <c r="DE143" s="108">
        <v>14538.5</v>
      </c>
      <c r="DF143" s="108">
        <v>23648.5</v>
      </c>
      <c r="DG143" s="108">
        <v>2280.9</v>
      </c>
      <c r="DH143" s="108">
        <v>7945.5</v>
      </c>
      <c r="DI143" s="108">
        <v>13505.5</v>
      </c>
      <c r="DJ143" s="108">
        <v>19174</v>
      </c>
      <c r="DK143" s="108">
        <v>22935.599999999999</v>
      </c>
      <c r="DL143" s="108">
        <v>26593.200000000001</v>
      </c>
      <c r="DM143" s="108">
        <v>31844.1</v>
      </c>
      <c r="DN143" s="108">
        <v>34820.800000000003</v>
      </c>
      <c r="DO143" s="108">
        <v>41131.699999999997</v>
      </c>
      <c r="DP143" s="108">
        <v>47873.2</v>
      </c>
      <c r="DQ143" s="108">
        <v>52603.3</v>
      </c>
      <c r="DR143" s="108">
        <v>64780.2</v>
      </c>
      <c r="DS143" s="108">
        <v>56302</v>
      </c>
      <c r="DT143" s="108">
        <v>11723.1</v>
      </c>
      <c r="DU143" s="108">
        <v>14627.5</v>
      </c>
      <c r="DV143" s="108">
        <v>14343.8</v>
      </c>
      <c r="DW143" s="108">
        <v>15607.6</v>
      </c>
      <c r="DX143" s="108">
        <v>1972.6</v>
      </c>
      <c r="DY143" s="108">
        <v>6063.6</v>
      </c>
      <c r="DZ143" s="108">
        <v>11723.1</v>
      </c>
      <c r="EA143" s="108">
        <v>15399.6</v>
      </c>
      <c r="EB143" s="108">
        <v>20242.3</v>
      </c>
      <c r="EC143" s="108">
        <v>26350.6</v>
      </c>
      <c r="ED143" s="108">
        <v>31267.7</v>
      </c>
      <c r="EE143" s="108">
        <v>36057.1</v>
      </c>
      <c r="EF143" s="108">
        <v>40694.400000000001</v>
      </c>
      <c r="EG143" s="108">
        <v>44948.9</v>
      </c>
      <c r="EH143" s="108">
        <v>49106.2</v>
      </c>
      <c r="EI143" s="108">
        <v>56302</v>
      </c>
      <c r="EJ143" s="108">
        <v>115261.5</v>
      </c>
      <c r="EK143" s="108">
        <v>17494</v>
      </c>
      <c r="EL143" s="108">
        <v>24286.6</v>
      </c>
      <c r="EM143" s="108">
        <v>26205.9</v>
      </c>
      <c r="EN143" s="108">
        <v>47275</v>
      </c>
      <c r="EO143" s="108">
        <v>4911.6000000000004</v>
      </c>
      <c r="EP143" s="108">
        <v>9409.2000000000007</v>
      </c>
      <c r="EQ143" s="108">
        <v>17494</v>
      </c>
      <c r="ER143" s="108">
        <v>23841.5</v>
      </c>
      <c r="ES143" s="108">
        <v>31378.400000000001</v>
      </c>
      <c r="ET143" s="108">
        <v>41780.6</v>
      </c>
      <c r="EU143" s="108">
        <v>48885.2</v>
      </c>
      <c r="EV143" s="108">
        <v>58806.8</v>
      </c>
      <c r="EW143" s="108">
        <v>67986.5</v>
      </c>
      <c r="EX143" s="108">
        <v>79107</v>
      </c>
      <c r="EY143" s="108">
        <v>88945.5</v>
      </c>
      <c r="EZ143" s="108">
        <v>115261.5</v>
      </c>
      <c r="FA143" s="108">
        <v>0</v>
      </c>
      <c r="FB143" s="108">
        <v>0</v>
      </c>
      <c r="FC143" s="108">
        <v>0</v>
      </c>
      <c r="FD143" s="108">
        <v>0</v>
      </c>
      <c r="FE143" s="108">
        <v>0</v>
      </c>
      <c r="FF143" s="108"/>
      <c r="FG143" s="108"/>
      <c r="FH143" s="108"/>
      <c r="FI143" s="108"/>
      <c r="FJ143" s="108"/>
      <c r="FK143" s="108"/>
      <c r="FL143" s="108"/>
      <c r="FM143" s="108"/>
      <c r="FN143" s="108"/>
      <c r="FO143" s="108"/>
      <c r="FP143" s="108"/>
      <c r="FQ143" s="108">
        <v>0</v>
      </c>
      <c r="FR143" s="108"/>
      <c r="FS143" s="108"/>
      <c r="FT143" s="108"/>
      <c r="FU143" s="108"/>
      <c r="FV143" s="108">
        <v>0</v>
      </c>
      <c r="FW143" s="108"/>
      <c r="FX143" s="108"/>
      <c r="FY143" s="108"/>
      <c r="FZ143" s="108"/>
      <c r="GA143" s="108"/>
      <c r="GB143" s="108"/>
      <c r="GC143" s="108"/>
      <c r="GD143" s="108"/>
      <c r="GE143" s="108"/>
      <c r="GF143" s="108"/>
      <c r="GG143" s="108"/>
      <c r="GH143" s="108"/>
      <c r="GK143" s="85">
        <v>0</v>
      </c>
      <c r="GL143" s="85">
        <v>0</v>
      </c>
    </row>
    <row r="144" spans="1:206" s="85" customFormat="1" ht="24" x14ac:dyDescent="0.2">
      <c r="A144" s="99">
        <v>14153200</v>
      </c>
      <c r="B144" s="28" t="s">
        <v>763</v>
      </c>
      <c r="C144" s="76"/>
      <c r="D144" s="108">
        <v>33168.1</v>
      </c>
      <c r="E144" s="108">
        <v>5903.5</v>
      </c>
      <c r="F144" s="108">
        <v>8295.1</v>
      </c>
      <c r="G144" s="108">
        <v>8309.2000000000007</v>
      </c>
      <c r="H144" s="108">
        <v>10660.3</v>
      </c>
      <c r="I144" s="108">
        <v>1242.8</v>
      </c>
      <c r="J144" s="108">
        <v>2965.4</v>
      </c>
      <c r="K144" s="108">
        <v>5903.5</v>
      </c>
      <c r="L144" s="108">
        <v>8902.9</v>
      </c>
      <c r="M144" s="108">
        <v>10965.8</v>
      </c>
      <c r="N144" s="108">
        <v>14198.6</v>
      </c>
      <c r="O144" s="108">
        <v>16509.7</v>
      </c>
      <c r="P144" s="108">
        <v>19430.3</v>
      </c>
      <c r="Q144" s="108">
        <v>22507.8</v>
      </c>
      <c r="R144" s="108">
        <v>26076.400000000001</v>
      </c>
      <c r="S144" s="108">
        <v>29481.1</v>
      </c>
      <c r="T144" s="108">
        <v>33168.1</v>
      </c>
      <c r="U144" s="108">
        <v>29349.599999999999</v>
      </c>
      <c r="V144" s="108">
        <v>7108.5</v>
      </c>
      <c r="W144" s="108">
        <v>7837</v>
      </c>
      <c r="X144" s="108">
        <v>5004.8999999999996</v>
      </c>
      <c r="Y144" s="108">
        <v>9399.2000000000007</v>
      </c>
      <c r="Z144" s="108">
        <v>1589.6</v>
      </c>
      <c r="AA144" s="108">
        <v>3643.4</v>
      </c>
      <c r="AB144" s="108">
        <v>7108.5</v>
      </c>
      <c r="AC144" s="108">
        <v>9635.9</v>
      </c>
      <c r="AD144" s="108">
        <v>11380.1</v>
      </c>
      <c r="AE144" s="108">
        <v>14945.5</v>
      </c>
      <c r="AF144" s="108">
        <v>15869.2</v>
      </c>
      <c r="AG144" s="108">
        <v>17139</v>
      </c>
      <c r="AH144" s="108">
        <v>19950.400000000001</v>
      </c>
      <c r="AI144" s="108">
        <v>20370.900000000001</v>
      </c>
      <c r="AJ144" s="108">
        <v>23465.200000000001</v>
      </c>
      <c r="AK144" s="108">
        <v>29349.599999999999</v>
      </c>
      <c r="AL144" s="108">
        <v>36707.699999999997</v>
      </c>
      <c r="AM144" s="108">
        <v>6565</v>
      </c>
      <c r="AN144" s="108">
        <v>9691.7999999999993</v>
      </c>
      <c r="AO144" s="108">
        <v>8851.2999999999993</v>
      </c>
      <c r="AP144" s="108">
        <v>11599.6</v>
      </c>
      <c r="AQ144" s="108">
        <v>1259.3</v>
      </c>
      <c r="AR144" s="108">
        <v>3807.2</v>
      </c>
      <c r="AS144" s="108">
        <v>6565</v>
      </c>
      <c r="AT144" s="108">
        <v>8833.2999999999993</v>
      </c>
      <c r="AU144" s="108">
        <v>12321</v>
      </c>
      <c r="AV144" s="108">
        <v>16256.8</v>
      </c>
      <c r="AW144" s="108">
        <v>17965.3</v>
      </c>
      <c r="AX144" s="108">
        <v>20464.400000000001</v>
      </c>
      <c r="AY144" s="108">
        <v>25108.1</v>
      </c>
      <c r="AZ144" s="108">
        <v>28049.9</v>
      </c>
      <c r="BA144" s="108">
        <v>31067.7</v>
      </c>
      <c r="BB144" s="108">
        <v>36707.699999999997</v>
      </c>
      <c r="BC144" s="108">
        <v>38336.300000000003</v>
      </c>
      <c r="BD144" s="108">
        <v>8193.9</v>
      </c>
      <c r="BE144" s="108">
        <v>8896.4</v>
      </c>
      <c r="BF144" s="108">
        <v>9600.9</v>
      </c>
      <c r="BG144" s="108">
        <v>11645.1</v>
      </c>
      <c r="BH144" s="108">
        <v>2347</v>
      </c>
      <c r="BI144" s="108">
        <v>5264.1</v>
      </c>
      <c r="BJ144" s="108">
        <v>8193.9</v>
      </c>
      <c r="BK144" s="108">
        <v>10571.5</v>
      </c>
      <c r="BL144" s="108">
        <v>13614.6</v>
      </c>
      <c r="BM144" s="108">
        <v>17090.3</v>
      </c>
      <c r="BN144" s="108">
        <v>20655.099999999999</v>
      </c>
      <c r="BO144" s="108">
        <v>23006.799999999999</v>
      </c>
      <c r="BP144" s="108">
        <v>26691.200000000001</v>
      </c>
      <c r="BQ144" s="108">
        <v>29238.1</v>
      </c>
      <c r="BR144" s="108">
        <v>32766.799999999999</v>
      </c>
      <c r="BS144" s="108">
        <v>38336.300000000003</v>
      </c>
      <c r="BT144" s="108">
        <v>49642.6</v>
      </c>
      <c r="BU144" s="108">
        <v>12784.6</v>
      </c>
      <c r="BV144" s="128">
        <v>10405.299999999999</v>
      </c>
      <c r="BW144" s="128">
        <v>9580.9</v>
      </c>
      <c r="BX144" s="128">
        <v>16871.8</v>
      </c>
      <c r="BY144" s="108">
        <v>2903.2</v>
      </c>
      <c r="BZ144" s="108">
        <v>9199.2999999999993</v>
      </c>
      <c r="CA144" s="108">
        <v>12784.6</v>
      </c>
      <c r="CB144" s="108">
        <v>16312.5</v>
      </c>
      <c r="CC144" s="108">
        <v>19741.3</v>
      </c>
      <c r="CD144" s="108">
        <v>23189.9</v>
      </c>
      <c r="CE144" s="108">
        <v>25895.4</v>
      </c>
      <c r="CF144" s="108">
        <v>29162.6</v>
      </c>
      <c r="CG144" s="108">
        <v>32770.800000000003</v>
      </c>
      <c r="CH144" s="108">
        <v>35591.199999999997</v>
      </c>
      <c r="CI144" s="108">
        <v>39639.300000000003</v>
      </c>
      <c r="CJ144" s="108">
        <v>49642.6</v>
      </c>
      <c r="CK144" s="108">
        <v>65932.399999999994</v>
      </c>
      <c r="CL144" s="108">
        <v>11634.2</v>
      </c>
      <c r="CM144" s="128">
        <v>16754.599999999999</v>
      </c>
      <c r="CN144" s="128">
        <v>18144</v>
      </c>
      <c r="CO144" s="128">
        <v>19399.599999999999</v>
      </c>
      <c r="CP144" s="108">
        <v>3439.1</v>
      </c>
      <c r="CQ144" s="108">
        <v>7658.3</v>
      </c>
      <c r="CR144" s="108">
        <v>11634.2</v>
      </c>
      <c r="CS144" s="108">
        <v>17183.900000000001</v>
      </c>
      <c r="CT144" s="108">
        <v>21751.3</v>
      </c>
      <c r="CU144" s="108">
        <v>28388.799999999999</v>
      </c>
      <c r="CV144" s="108">
        <v>33061.599999999999</v>
      </c>
      <c r="CW144" s="108">
        <v>37254.300000000003</v>
      </c>
      <c r="CX144" s="108">
        <v>46532.800000000003</v>
      </c>
      <c r="CY144" s="108">
        <v>51116.3</v>
      </c>
      <c r="CZ144" s="108">
        <v>55437.5</v>
      </c>
      <c r="DA144" s="108">
        <v>65932.399999999994</v>
      </c>
      <c r="DB144" s="108">
        <v>67928.800000000003</v>
      </c>
      <c r="DC144" s="108">
        <v>13951.9</v>
      </c>
      <c r="DD144" s="108">
        <v>15251.5</v>
      </c>
      <c r="DE144" s="108">
        <v>13210.8</v>
      </c>
      <c r="DF144" s="108">
        <v>25514.6</v>
      </c>
      <c r="DG144" s="108">
        <v>3297.4</v>
      </c>
      <c r="DH144" s="108">
        <v>7368.5</v>
      </c>
      <c r="DI144" s="108">
        <v>13951.9</v>
      </c>
      <c r="DJ144" s="108">
        <v>19208.599999999999</v>
      </c>
      <c r="DK144" s="108">
        <v>23802.400000000001</v>
      </c>
      <c r="DL144" s="108">
        <v>29203.4</v>
      </c>
      <c r="DM144" s="108">
        <v>32867.699999999997</v>
      </c>
      <c r="DN144" s="108">
        <v>36321.1</v>
      </c>
      <c r="DO144" s="108">
        <v>42414.2</v>
      </c>
      <c r="DP144" s="108">
        <v>49574.7</v>
      </c>
      <c r="DQ144" s="108">
        <v>56775.3</v>
      </c>
      <c r="DR144" s="108">
        <v>67928.800000000003</v>
      </c>
      <c r="DS144" s="108">
        <v>69561.899999999994</v>
      </c>
      <c r="DT144" s="108">
        <v>15382.4</v>
      </c>
      <c r="DU144" s="108">
        <v>18925.3</v>
      </c>
      <c r="DV144" s="108">
        <v>14627.6</v>
      </c>
      <c r="DW144" s="108">
        <v>20626.599999999999</v>
      </c>
      <c r="DX144" s="108">
        <v>3903.5</v>
      </c>
      <c r="DY144" s="108">
        <v>9188.2999999999993</v>
      </c>
      <c r="DZ144" s="108">
        <v>15382.4</v>
      </c>
      <c r="EA144" s="108">
        <v>21325</v>
      </c>
      <c r="EB144" s="108">
        <v>26492.1</v>
      </c>
      <c r="EC144" s="108">
        <v>34307.699999999997</v>
      </c>
      <c r="ED144" s="108">
        <v>39221.800000000003</v>
      </c>
      <c r="EE144" s="108">
        <v>43479.4</v>
      </c>
      <c r="EF144" s="108">
        <v>48935.3</v>
      </c>
      <c r="EG144" s="108">
        <v>53762.6</v>
      </c>
      <c r="EH144" s="108">
        <v>60952.800000000003</v>
      </c>
      <c r="EI144" s="108">
        <v>69561.899999999994</v>
      </c>
      <c r="EJ144" s="108">
        <v>88862.3</v>
      </c>
      <c r="EK144" s="108">
        <v>19638</v>
      </c>
      <c r="EL144" s="108">
        <v>19205.7</v>
      </c>
      <c r="EM144" s="108">
        <v>22227.4</v>
      </c>
      <c r="EN144" s="108">
        <v>27791.200000000001</v>
      </c>
      <c r="EO144" s="108">
        <v>4546.1000000000004</v>
      </c>
      <c r="EP144" s="108">
        <v>9475.2999999999993</v>
      </c>
      <c r="EQ144" s="108">
        <v>19638</v>
      </c>
      <c r="ER144" s="108">
        <v>25556.400000000001</v>
      </c>
      <c r="ES144" s="108">
        <v>32781.9</v>
      </c>
      <c r="ET144" s="108">
        <v>38843.699999999997</v>
      </c>
      <c r="EU144" s="108">
        <v>45865.2</v>
      </c>
      <c r="EV144" s="108">
        <v>53388.800000000003</v>
      </c>
      <c r="EW144" s="108">
        <v>61071.1</v>
      </c>
      <c r="EX144" s="108">
        <v>67983.899999999994</v>
      </c>
      <c r="EY144" s="108">
        <v>75889.399999999994</v>
      </c>
      <c r="EZ144" s="108">
        <v>88862.3</v>
      </c>
      <c r="FA144" s="108">
        <v>0</v>
      </c>
      <c r="FB144" s="108">
        <v>0</v>
      </c>
      <c r="FC144" s="108">
        <v>0</v>
      </c>
      <c r="FD144" s="108">
        <v>0</v>
      </c>
      <c r="FE144" s="108">
        <v>0</v>
      </c>
      <c r="FF144" s="108"/>
      <c r="FG144" s="108"/>
      <c r="FH144" s="108"/>
      <c r="FI144" s="108"/>
      <c r="FJ144" s="108"/>
      <c r="FK144" s="108"/>
      <c r="FL144" s="108"/>
      <c r="FM144" s="108"/>
      <c r="FN144" s="108"/>
      <c r="FO144" s="108"/>
      <c r="FP144" s="108"/>
      <c r="FQ144" s="108">
        <v>0</v>
      </c>
      <c r="FR144" s="108"/>
      <c r="FS144" s="108"/>
      <c r="FT144" s="108"/>
      <c r="FU144" s="108"/>
      <c r="FV144" s="108">
        <v>0</v>
      </c>
      <c r="FW144" s="108"/>
      <c r="FX144" s="108"/>
      <c r="FY144" s="108"/>
      <c r="FZ144" s="108"/>
      <c r="GA144" s="108"/>
      <c r="GB144" s="108"/>
      <c r="GC144" s="108"/>
      <c r="GD144" s="108"/>
      <c r="GE144" s="108"/>
      <c r="GF144" s="108"/>
      <c r="GG144" s="108"/>
      <c r="GH144" s="108"/>
      <c r="GK144" s="85">
        <v>0</v>
      </c>
      <c r="GL144" s="85">
        <v>0</v>
      </c>
    </row>
    <row r="145" spans="1:206" s="85" customFormat="1" ht="12" x14ac:dyDescent="0.2">
      <c r="A145" s="99">
        <v>14153900</v>
      </c>
      <c r="B145" s="28" t="s">
        <v>609</v>
      </c>
      <c r="C145" s="76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  <c r="R145" s="108"/>
      <c r="S145" s="108"/>
      <c r="T145" s="108"/>
      <c r="U145" s="108"/>
      <c r="V145" s="108"/>
      <c r="W145" s="108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8"/>
      <c r="BD145" s="108"/>
      <c r="BE145" s="108"/>
      <c r="BF145" s="108"/>
      <c r="BG145" s="108"/>
      <c r="BH145" s="108"/>
      <c r="BI145" s="108"/>
      <c r="BJ145" s="108"/>
      <c r="BK145" s="108"/>
      <c r="BL145" s="108"/>
      <c r="BM145" s="108"/>
      <c r="BN145" s="108"/>
      <c r="BO145" s="108"/>
      <c r="BP145" s="108"/>
      <c r="BQ145" s="108"/>
      <c r="BR145" s="108"/>
      <c r="BS145" s="108"/>
      <c r="BT145" s="108"/>
      <c r="BU145" s="108"/>
      <c r="BV145" s="128"/>
      <c r="BW145" s="128"/>
      <c r="BX145" s="128"/>
      <c r="BY145" s="108"/>
      <c r="BZ145" s="108"/>
      <c r="CA145" s="108"/>
      <c r="CB145" s="108"/>
      <c r="CC145" s="108"/>
      <c r="CD145" s="108"/>
      <c r="CE145" s="108"/>
      <c r="CF145" s="108"/>
      <c r="CG145" s="108"/>
      <c r="CH145" s="108"/>
      <c r="CI145" s="108"/>
      <c r="CJ145" s="108"/>
      <c r="CK145" s="108"/>
      <c r="CL145" s="108"/>
      <c r="CM145" s="128"/>
      <c r="CN145" s="128"/>
      <c r="CO145" s="128"/>
      <c r="CP145" s="108"/>
      <c r="CQ145" s="108"/>
      <c r="CR145" s="108"/>
      <c r="CS145" s="108"/>
      <c r="CT145" s="108"/>
      <c r="CU145" s="108"/>
      <c r="CV145" s="108"/>
      <c r="CW145" s="108"/>
      <c r="CX145" s="108"/>
      <c r="CY145" s="108"/>
      <c r="CZ145" s="108"/>
      <c r="DA145" s="108"/>
      <c r="DB145" s="108"/>
      <c r="DC145" s="108"/>
      <c r="DD145" s="108"/>
      <c r="DE145" s="108"/>
      <c r="DF145" s="108"/>
      <c r="DG145" s="108"/>
      <c r="DH145" s="108"/>
      <c r="DI145" s="108"/>
      <c r="DJ145" s="108"/>
      <c r="DK145" s="108"/>
      <c r="DL145" s="108"/>
      <c r="DM145" s="108"/>
      <c r="DN145" s="108"/>
      <c r="DO145" s="108"/>
      <c r="DP145" s="108"/>
      <c r="DQ145" s="108"/>
      <c r="DR145" s="108"/>
      <c r="DS145" s="108">
        <v>0</v>
      </c>
      <c r="DT145" s="108"/>
      <c r="DU145" s="108"/>
      <c r="DV145" s="108"/>
      <c r="DW145" s="108">
        <v>0</v>
      </c>
      <c r="DX145" s="108"/>
      <c r="DY145" s="108"/>
      <c r="DZ145" s="108"/>
      <c r="EA145" s="108"/>
      <c r="EB145" s="108"/>
      <c r="EC145" s="108"/>
      <c r="ED145" s="108"/>
      <c r="EE145" s="108"/>
      <c r="EF145" s="108"/>
      <c r="EG145" s="108"/>
      <c r="EH145" s="108"/>
      <c r="EI145" s="108">
        <v>0</v>
      </c>
      <c r="EJ145" s="108"/>
      <c r="EK145" s="108"/>
      <c r="EL145" s="108"/>
      <c r="EM145" s="108"/>
      <c r="EN145" s="108">
        <v>0</v>
      </c>
      <c r="EO145" s="108"/>
      <c r="EP145" s="108"/>
      <c r="EQ145" s="108"/>
      <c r="ER145" s="108"/>
      <c r="ES145" s="108"/>
      <c r="ET145" s="108"/>
      <c r="EU145" s="108"/>
      <c r="EV145" s="108"/>
      <c r="EW145" s="108"/>
      <c r="EX145" s="108"/>
      <c r="EY145" s="108"/>
      <c r="EZ145" s="108"/>
      <c r="FA145" s="108">
        <v>0</v>
      </c>
      <c r="FB145" s="108">
        <v>0</v>
      </c>
      <c r="FC145" s="108">
        <v>0</v>
      </c>
      <c r="FD145" s="108">
        <v>0</v>
      </c>
      <c r="FE145" s="108">
        <v>0</v>
      </c>
      <c r="FF145" s="108"/>
      <c r="FG145" s="108"/>
      <c r="FH145" s="108"/>
      <c r="FI145" s="108"/>
      <c r="FJ145" s="108"/>
      <c r="FK145" s="108"/>
      <c r="FL145" s="108"/>
      <c r="FM145" s="108"/>
      <c r="FN145" s="108"/>
      <c r="FO145" s="108"/>
      <c r="FP145" s="108"/>
      <c r="FQ145" s="108">
        <v>0</v>
      </c>
      <c r="FR145" s="108"/>
      <c r="FS145" s="108"/>
      <c r="FT145" s="108"/>
      <c r="FU145" s="108"/>
      <c r="FV145" s="108">
        <v>0</v>
      </c>
      <c r="FW145" s="108"/>
      <c r="FX145" s="108"/>
      <c r="FY145" s="108"/>
      <c r="FZ145" s="108"/>
      <c r="GA145" s="108"/>
      <c r="GB145" s="108"/>
      <c r="GC145" s="108"/>
      <c r="GD145" s="108"/>
      <c r="GE145" s="108"/>
      <c r="GF145" s="108"/>
      <c r="GG145" s="108"/>
      <c r="GH145" s="108"/>
      <c r="GK145" s="85">
        <v>0</v>
      </c>
      <c r="GL145" s="85">
        <v>0</v>
      </c>
    </row>
    <row r="146" spans="1:206" s="85" customFormat="1" ht="12" x14ac:dyDescent="0.2">
      <c r="A146" s="99">
        <v>14153900</v>
      </c>
      <c r="B146" s="28" t="s">
        <v>640</v>
      </c>
      <c r="C146" s="76"/>
      <c r="D146" s="108"/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  <c r="R146" s="108"/>
      <c r="S146" s="108"/>
      <c r="T146" s="108"/>
      <c r="U146" s="108"/>
      <c r="V146" s="108"/>
      <c r="W146" s="108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8"/>
      <c r="BD146" s="108"/>
      <c r="BE146" s="108"/>
      <c r="BF146" s="108"/>
      <c r="BG146" s="108"/>
      <c r="BH146" s="108"/>
      <c r="BI146" s="108"/>
      <c r="BJ146" s="108"/>
      <c r="BK146" s="108"/>
      <c r="BL146" s="108"/>
      <c r="BM146" s="108"/>
      <c r="BN146" s="108"/>
      <c r="BO146" s="108"/>
      <c r="BP146" s="108"/>
      <c r="BQ146" s="108"/>
      <c r="BR146" s="108"/>
      <c r="BS146" s="108"/>
      <c r="BT146" s="108"/>
      <c r="BU146" s="108"/>
      <c r="BV146" s="128"/>
      <c r="BW146" s="128"/>
      <c r="BX146" s="128"/>
      <c r="BY146" s="108"/>
      <c r="BZ146" s="108"/>
      <c r="CA146" s="108"/>
      <c r="CB146" s="108"/>
      <c r="CC146" s="108"/>
      <c r="CD146" s="108"/>
      <c r="CE146" s="108"/>
      <c r="CF146" s="108"/>
      <c r="CG146" s="108"/>
      <c r="CH146" s="108"/>
      <c r="CI146" s="108"/>
      <c r="CJ146" s="108"/>
      <c r="CK146" s="108"/>
      <c r="CL146" s="108"/>
      <c r="CM146" s="128"/>
      <c r="CN146" s="128"/>
      <c r="CO146" s="128"/>
      <c r="CP146" s="108"/>
      <c r="CQ146" s="108"/>
      <c r="CR146" s="108"/>
      <c r="CS146" s="108"/>
      <c r="CT146" s="108"/>
      <c r="CU146" s="108"/>
      <c r="CV146" s="108"/>
      <c r="CW146" s="108"/>
      <c r="CX146" s="108"/>
      <c r="CY146" s="108"/>
      <c r="CZ146" s="108"/>
      <c r="DA146" s="108"/>
      <c r="DB146" s="108"/>
      <c r="DC146" s="108"/>
      <c r="DD146" s="108"/>
      <c r="DE146" s="108"/>
      <c r="DF146" s="108"/>
      <c r="DG146" s="108"/>
      <c r="DH146" s="108"/>
      <c r="DI146" s="108"/>
      <c r="DJ146" s="108"/>
      <c r="DK146" s="108"/>
      <c r="DL146" s="108"/>
      <c r="DM146" s="108"/>
      <c r="DN146" s="108"/>
      <c r="DO146" s="108"/>
      <c r="DP146" s="108"/>
      <c r="DQ146" s="108"/>
      <c r="DR146" s="108"/>
      <c r="DS146" s="108">
        <v>78009.3</v>
      </c>
      <c r="DT146" s="108"/>
      <c r="DU146" s="108"/>
      <c r="DV146" s="108"/>
      <c r="DW146" s="108">
        <v>23505</v>
      </c>
      <c r="DX146" s="108"/>
      <c r="DY146" s="108"/>
      <c r="DZ146" s="108"/>
      <c r="EA146" s="108"/>
      <c r="EB146" s="108"/>
      <c r="EC146" s="108"/>
      <c r="ED146" s="108"/>
      <c r="EE146" s="108"/>
      <c r="EF146" s="108"/>
      <c r="EG146" s="108"/>
      <c r="EH146" s="108"/>
      <c r="EI146" s="108">
        <v>78009.3</v>
      </c>
      <c r="EJ146" s="108">
        <v>415853.3</v>
      </c>
      <c r="EK146" s="108"/>
      <c r="EL146" s="108"/>
      <c r="EM146" s="108"/>
      <c r="EN146" s="108">
        <v>191284.6</v>
      </c>
      <c r="EO146" s="108"/>
      <c r="EP146" s="108"/>
      <c r="EQ146" s="108"/>
      <c r="ER146" s="108"/>
      <c r="ES146" s="108"/>
      <c r="ET146" s="108"/>
      <c r="EU146" s="108"/>
      <c r="EV146" s="108"/>
      <c r="EW146" s="108"/>
      <c r="EX146" s="108"/>
      <c r="EY146" s="108"/>
      <c r="EZ146" s="108">
        <v>415853.3</v>
      </c>
      <c r="FA146" s="108">
        <v>0</v>
      </c>
      <c r="FB146" s="108">
        <v>0</v>
      </c>
      <c r="FC146" s="108">
        <v>0</v>
      </c>
      <c r="FD146" s="108">
        <v>0</v>
      </c>
      <c r="FE146" s="108">
        <v>0</v>
      </c>
      <c r="FF146" s="108"/>
      <c r="FG146" s="108"/>
      <c r="FH146" s="108"/>
      <c r="FI146" s="108"/>
      <c r="FJ146" s="108"/>
      <c r="FK146" s="108"/>
      <c r="FL146" s="108"/>
      <c r="FM146" s="108"/>
      <c r="FN146" s="108"/>
      <c r="FO146" s="108"/>
      <c r="FP146" s="108"/>
      <c r="FQ146" s="108">
        <v>0</v>
      </c>
      <c r="FR146" s="108"/>
      <c r="FS146" s="108"/>
      <c r="FT146" s="108"/>
      <c r="FU146" s="108"/>
      <c r="FV146" s="108">
        <v>0</v>
      </c>
      <c r="FW146" s="108"/>
      <c r="FX146" s="108"/>
      <c r="FY146" s="108"/>
      <c r="FZ146" s="108"/>
      <c r="GA146" s="108"/>
      <c r="GB146" s="108"/>
      <c r="GC146" s="108"/>
      <c r="GD146" s="108"/>
      <c r="GE146" s="108"/>
      <c r="GF146" s="108"/>
      <c r="GG146" s="108"/>
      <c r="GH146" s="108"/>
      <c r="GK146" s="85">
        <v>0</v>
      </c>
      <c r="GL146" s="85">
        <v>0</v>
      </c>
    </row>
    <row r="147" spans="1:206" s="85" customFormat="1" ht="12" x14ac:dyDescent="0.2">
      <c r="A147" s="99">
        <v>14153</v>
      </c>
      <c r="B147" s="28" t="s">
        <v>715</v>
      </c>
      <c r="C147" s="76"/>
      <c r="D147" s="108"/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  <c r="R147" s="108"/>
      <c r="S147" s="108"/>
      <c r="T147" s="108"/>
      <c r="U147" s="108"/>
      <c r="V147" s="108"/>
      <c r="W147" s="108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8"/>
      <c r="BD147" s="108"/>
      <c r="BE147" s="108"/>
      <c r="BF147" s="108"/>
      <c r="BG147" s="108"/>
      <c r="BH147" s="108"/>
      <c r="BI147" s="108"/>
      <c r="BJ147" s="108"/>
      <c r="BK147" s="108"/>
      <c r="BL147" s="108"/>
      <c r="BM147" s="108"/>
      <c r="BN147" s="108"/>
      <c r="BO147" s="108"/>
      <c r="BP147" s="108"/>
      <c r="BQ147" s="108"/>
      <c r="BR147" s="108"/>
      <c r="BS147" s="108"/>
      <c r="BT147" s="108"/>
      <c r="BU147" s="108"/>
      <c r="BV147" s="128"/>
      <c r="BW147" s="128"/>
      <c r="BX147" s="128"/>
      <c r="BY147" s="108"/>
      <c r="BZ147" s="108"/>
      <c r="CA147" s="108"/>
      <c r="CB147" s="108"/>
      <c r="CC147" s="108"/>
      <c r="CD147" s="108"/>
      <c r="CE147" s="108"/>
      <c r="CF147" s="108"/>
      <c r="CG147" s="108"/>
      <c r="CH147" s="108"/>
      <c r="CI147" s="108"/>
      <c r="CJ147" s="108"/>
      <c r="CK147" s="108"/>
      <c r="CL147" s="108"/>
      <c r="CM147" s="128"/>
      <c r="CN147" s="128"/>
      <c r="CO147" s="128"/>
      <c r="CP147" s="108"/>
      <c r="CQ147" s="108"/>
      <c r="CR147" s="108"/>
      <c r="CS147" s="108"/>
      <c r="CT147" s="108"/>
      <c r="CU147" s="108"/>
      <c r="CV147" s="108"/>
      <c r="CW147" s="108"/>
      <c r="CX147" s="108"/>
      <c r="CY147" s="108"/>
      <c r="CZ147" s="108"/>
      <c r="DA147" s="108"/>
      <c r="DB147" s="108"/>
      <c r="DC147" s="108"/>
      <c r="DD147" s="108"/>
      <c r="DE147" s="108"/>
      <c r="DF147" s="108"/>
      <c r="DG147" s="108"/>
      <c r="DH147" s="108"/>
      <c r="DI147" s="108"/>
      <c r="DJ147" s="108"/>
      <c r="DK147" s="108"/>
      <c r="DL147" s="108"/>
      <c r="DM147" s="108"/>
      <c r="DN147" s="108"/>
      <c r="DO147" s="108"/>
      <c r="DP147" s="108"/>
      <c r="DQ147" s="108"/>
      <c r="DR147" s="108"/>
      <c r="DS147" s="108"/>
      <c r="DT147" s="108"/>
      <c r="DU147" s="108"/>
      <c r="DV147" s="108"/>
      <c r="DW147" s="108"/>
      <c r="DX147" s="108"/>
      <c r="DY147" s="108"/>
      <c r="DZ147" s="108"/>
      <c r="EA147" s="108"/>
      <c r="EB147" s="108"/>
      <c r="EC147" s="108"/>
      <c r="ED147" s="108"/>
      <c r="EE147" s="108"/>
      <c r="EF147" s="108"/>
      <c r="EG147" s="108"/>
      <c r="EH147" s="108"/>
      <c r="EI147" s="108"/>
      <c r="EJ147" s="108"/>
      <c r="EK147" s="108"/>
      <c r="EL147" s="108"/>
      <c r="EM147" s="108"/>
      <c r="EN147" s="108"/>
      <c r="EO147" s="108"/>
      <c r="EP147" s="108"/>
      <c r="EQ147" s="108"/>
      <c r="ER147" s="108"/>
      <c r="ES147" s="108"/>
      <c r="ET147" s="108"/>
      <c r="EU147" s="108"/>
      <c r="EV147" s="108"/>
      <c r="EW147" s="108"/>
      <c r="EX147" s="108"/>
      <c r="EY147" s="108"/>
      <c r="EZ147" s="108"/>
      <c r="FA147" s="108">
        <v>285122.59999999998</v>
      </c>
      <c r="FB147" s="108">
        <v>11824.1</v>
      </c>
      <c r="FC147" s="108">
        <v>98433.600000000006</v>
      </c>
      <c r="FD147" s="108">
        <v>78818</v>
      </c>
      <c r="FE147" s="108">
        <v>96046.9</v>
      </c>
      <c r="FF147" s="108">
        <v>1676.3</v>
      </c>
      <c r="FG147" s="108">
        <v>325.39999999999998</v>
      </c>
      <c r="FH147" s="108">
        <v>11824.1</v>
      </c>
      <c r="FI147" s="108">
        <v>70469.7</v>
      </c>
      <c r="FJ147" s="108">
        <v>88809.8</v>
      </c>
      <c r="FK147" s="108">
        <v>110257.7</v>
      </c>
      <c r="FL147" s="108">
        <v>128368.2</v>
      </c>
      <c r="FM147" s="108">
        <v>135691.4</v>
      </c>
      <c r="FN147" s="108">
        <v>189075.7</v>
      </c>
      <c r="FO147" s="108">
        <v>221801.1</v>
      </c>
      <c r="FP147" s="108">
        <v>226100.3</v>
      </c>
      <c r="FQ147" s="108">
        <v>285122.59999999998</v>
      </c>
      <c r="FR147" s="108">
        <v>221240.3</v>
      </c>
      <c r="FS147" s="108">
        <v>44735.7</v>
      </c>
      <c r="FT147" s="108">
        <v>74324.100000000006</v>
      </c>
      <c r="FU147" s="108">
        <v>40693.9</v>
      </c>
      <c r="FV147" s="108">
        <v>61486.6</v>
      </c>
      <c r="FW147" s="108">
        <v>18656.400000000001</v>
      </c>
      <c r="FX147" s="108">
        <v>25926.7</v>
      </c>
      <c r="FY147" s="108">
        <v>44735.7</v>
      </c>
      <c r="FZ147" s="108">
        <v>66141.2</v>
      </c>
      <c r="GA147" s="108">
        <v>87037.9</v>
      </c>
      <c r="GB147" s="108">
        <v>119059.8</v>
      </c>
      <c r="GC147" s="108">
        <v>134493.6</v>
      </c>
      <c r="GD147" s="108">
        <v>145408.4</v>
      </c>
      <c r="GE147" s="108">
        <v>159753.70000000001</v>
      </c>
      <c r="GF147" s="108">
        <v>181793.4</v>
      </c>
      <c r="GG147" s="108">
        <v>193730.6</v>
      </c>
      <c r="GH147" s="108">
        <v>221240.3</v>
      </c>
      <c r="GJ147" s="85">
        <v>41115.300000000003</v>
      </c>
      <c r="GK147" s="85">
        <v>30893</v>
      </c>
      <c r="GL147" s="85">
        <v>66901.399999999994</v>
      </c>
      <c r="GN147" s="85">
        <v>13010.8</v>
      </c>
      <c r="GO147" s="85">
        <v>25656.6</v>
      </c>
      <c r="GP147" s="85">
        <v>41115.300000000003</v>
      </c>
      <c r="GQ147" s="85">
        <v>61734.5</v>
      </c>
      <c r="GR147" s="85">
        <v>67137.399999999994</v>
      </c>
      <c r="GS147" s="85">
        <v>72008.3</v>
      </c>
      <c r="GT147" s="85">
        <v>100260.1</v>
      </c>
      <c r="GU147" s="85">
        <v>130840.3</v>
      </c>
      <c r="GV147" s="85">
        <v>138909.70000000001</v>
      </c>
      <c r="GW147" s="85">
        <v>151405.20000000001</v>
      </c>
      <c r="GX147" s="85">
        <v>183014.39999999999</v>
      </c>
    </row>
    <row r="148" spans="1:206" s="85" customFormat="1" ht="12" x14ac:dyDescent="0.2">
      <c r="A148" s="99">
        <v>14153100</v>
      </c>
      <c r="B148" s="28" t="s">
        <v>715</v>
      </c>
      <c r="C148" s="76"/>
      <c r="D148" s="108"/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  <c r="R148" s="108"/>
      <c r="S148" s="108"/>
      <c r="T148" s="108"/>
      <c r="U148" s="108"/>
      <c r="V148" s="108"/>
      <c r="W148" s="108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8"/>
      <c r="BD148" s="108"/>
      <c r="BE148" s="108"/>
      <c r="BF148" s="108"/>
      <c r="BG148" s="108"/>
      <c r="BH148" s="108"/>
      <c r="BI148" s="108"/>
      <c r="BJ148" s="108"/>
      <c r="BK148" s="108"/>
      <c r="BL148" s="108"/>
      <c r="BM148" s="108"/>
      <c r="BN148" s="108"/>
      <c r="BO148" s="108"/>
      <c r="BP148" s="108"/>
      <c r="BQ148" s="108"/>
      <c r="BR148" s="108"/>
      <c r="BS148" s="108"/>
      <c r="BT148" s="108"/>
      <c r="BU148" s="108"/>
      <c r="BV148" s="128"/>
      <c r="BW148" s="128"/>
      <c r="BX148" s="128"/>
      <c r="BY148" s="108"/>
      <c r="BZ148" s="108"/>
      <c r="CA148" s="108"/>
      <c r="CB148" s="108"/>
      <c r="CC148" s="108"/>
      <c r="CD148" s="108"/>
      <c r="CE148" s="108"/>
      <c r="CF148" s="108"/>
      <c r="CG148" s="108"/>
      <c r="CH148" s="108"/>
      <c r="CI148" s="108"/>
      <c r="CJ148" s="108"/>
      <c r="CK148" s="108"/>
      <c r="CL148" s="108"/>
      <c r="CM148" s="128"/>
      <c r="CN148" s="128"/>
      <c r="CO148" s="128"/>
      <c r="CP148" s="108"/>
      <c r="CQ148" s="108"/>
      <c r="CR148" s="108"/>
      <c r="CS148" s="108"/>
      <c r="CT148" s="108"/>
      <c r="CU148" s="108"/>
      <c r="CV148" s="108"/>
      <c r="CW148" s="108"/>
      <c r="CX148" s="108"/>
      <c r="CY148" s="108"/>
      <c r="CZ148" s="108"/>
      <c r="DA148" s="108"/>
      <c r="DB148" s="108"/>
      <c r="DC148" s="108"/>
      <c r="DD148" s="108"/>
      <c r="DE148" s="108"/>
      <c r="DF148" s="108"/>
      <c r="DG148" s="108"/>
      <c r="DH148" s="108"/>
      <c r="DI148" s="108"/>
      <c r="DJ148" s="108"/>
      <c r="DK148" s="108"/>
      <c r="DL148" s="108"/>
      <c r="DM148" s="108"/>
      <c r="DN148" s="108"/>
      <c r="DO148" s="108"/>
      <c r="DP148" s="108"/>
      <c r="DQ148" s="108"/>
      <c r="DR148" s="108"/>
      <c r="DS148" s="108"/>
      <c r="DT148" s="108"/>
      <c r="DU148" s="108"/>
      <c r="DV148" s="108"/>
      <c r="DW148" s="108"/>
      <c r="DX148" s="108"/>
      <c r="DY148" s="108"/>
      <c r="DZ148" s="108"/>
      <c r="EA148" s="108"/>
      <c r="EB148" s="108"/>
      <c r="EC148" s="108"/>
      <c r="ED148" s="108"/>
      <c r="EE148" s="108"/>
      <c r="EF148" s="108"/>
      <c r="EG148" s="108"/>
      <c r="EH148" s="108"/>
      <c r="EI148" s="108"/>
      <c r="EJ148" s="108"/>
      <c r="EK148" s="108"/>
      <c r="EL148" s="108"/>
      <c r="EM148" s="108"/>
      <c r="EN148" s="108"/>
      <c r="EO148" s="108"/>
      <c r="EP148" s="108"/>
      <c r="EQ148" s="108"/>
      <c r="ER148" s="108"/>
      <c r="ES148" s="108"/>
      <c r="ET148" s="108"/>
      <c r="EU148" s="108"/>
      <c r="EV148" s="108"/>
      <c r="EW148" s="108"/>
      <c r="EX148" s="108"/>
      <c r="EY148" s="108"/>
      <c r="EZ148" s="108"/>
      <c r="FA148" s="108">
        <v>285122.59999999998</v>
      </c>
      <c r="FB148" s="108">
        <v>11723.3</v>
      </c>
      <c r="FC148" s="108">
        <v>98531.1</v>
      </c>
      <c r="FD148" s="108">
        <v>78821.3</v>
      </c>
      <c r="FE148" s="108">
        <v>96046.9</v>
      </c>
      <c r="FF148" s="108">
        <v>1676.3</v>
      </c>
      <c r="FG148" s="108">
        <v>325.39999999999998</v>
      </c>
      <c r="FH148" s="108">
        <v>11723.3</v>
      </c>
      <c r="FI148" s="108">
        <v>70463.100000000006</v>
      </c>
      <c r="FJ148" s="108">
        <v>88356.1</v>
      </c>
      <c r="FK148" s="108">
        <v>110254.39999999999</v>
      </c>
      <c r="FL148" s="108">
        <v>128364.7</v>
      </c>
      <c r="FM148" s="108">
        <v>135670</v>
      </c>
      <c r="FN148" s="108">
        <v>189075.7</v>
      </c>
      <c r="FO148" s="108">
        <v>221792.1</v>
      </c>
      <c r="FP148" s="108">
        <v>226093.8</v>
      </c>
      <c r="FQ148" s="108">
        <v>285122.59999999998</v>
      </c>
      <c r="FR148" s="108">
        <v>221240.3</v>
      </c>
      <c r="FS148" s="108">
        <v>44735.7</v>
      </c>
      <c r="FT148" s="108">
        <v>74324.100000000006</v>
      </c>
      <c r="FU148" s="108">
        <v>40693.9</v>
      </c>
      <c r="FV148" s="108">
        <v>61486.6</v>
      </c>
      <c r="FW148" s="108">
        <v>18656.400000000001</v>
      </c>
      <c r="FX148" s="108">
        <v>25926.7</v>
      </c>
      <c r="FY148" s="108">
        <v>44735.7</v>
      </c>
      <c r="FZ148" s="108">
        <v>66141.2</v>
      </c>
      <c r="GA148" s="108">
        <v>87037.9</v>
      </c>
      <c r="GB148" s="108">
        <v>119059.8</v>
      </c>
      <c r="GC148" s="108">
        <v>134493.6</v>
      </c>
      <c r="GD148" s="108">
        <v>145408.4</v>
      </c>
      <c r="GE148" s="108">
        <v>159753.70000000001</v>
      </c>
      <c r="GF148" s="108">
        <v>181793.4</v>
      </c>
      <c r="GG148" s="108">
        <v>193730.6</v>
      </c>
      <c r="GH148" s="108">
        <v>221240.3</v>
      </c>
      <c r="GJ148" s="85">
        <v>41110.1</v>
      </c>
      <c r="GK148" s="85">
        <v>30866.1</v>
      </c>
      <c r="GL148" s="85">
        <v>66579.899999999994</v>
      </c>
      <c r="GN148" s="85">
        <v>13010.8</v>
      </c>
      <c r="GO148" s="85">
        <v>25654.6</v>
      </c>
      <c r="GP148" s="85">
        <v>41110.1</v>
      </c>
      <c r="GQ148" s="85">
        <v>61705.599999999999</v>
      </c>
      <c r="GR148" s="85">
        <v>67097.2</v>
      </c>
      <c r="GS148" s="85">
        <v>71976.2</v>
      </c>
      <c r="GT148" s="85">
        <v>100188.9</v>
      </c>
      <c r="GU148" s="85">
        <v>130735.8</v>
      </c>
      <c r="GV148" s="85">
        <v>138556.1</v>
      </c>
      <c r="GW148" s="85">
        <v>151045.1</v>
      </c>
      <c r="GX148" s="85">
        <v>182646.3</v>
      </c>
    </row>
    <row r="149" spans="1:206" s="85" customFormat="1" ht="24" x14ac:dyDescent="0.2">
      <c r="A149" s="99">
        <v>1415200</v>
      </c>
      <c r="B149" s="28" t="s">
        <v>756</v>
      </c>
      <c r="C149" s="76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  <c r="R149" s="108"/>
      <c r="S149" s="108"/>
      <c r="T149" s="108"/>
      <c r="U149" s="108"/>
      <c r="V149" s="108"/>
      <c r="W149" s="108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08"/>
      <c r="BF149" s="108"/>
      <c r="BG149" s="108"/>
      <c r="BH149" s="108"/>
      <c r="BI149" s="108"/>
      <c r="BJ149" s="108"/>
      <c r="BK149" s="108"/>
      <c r="BL149" s="108"/>
      <c r="BM149" s="108"/>
      <c r="BN149" s="108"/>
      <c r="BO149" s="108"/>
      <c r="BP149" s="108"/>
      <c r="BQ149" s="108"/>
      <c r="BR149" s="108"/>
      <c r="BS149" s="108"/>
      <c r="BT149" s="108"/>
      <c r="BU149" s="108"/>
      <c r="BV149" s="128"/>
      <c r="BW149" s="128"/>
      <c r="BX149" s="128"/>
      <c r="BY149" s="108"/>
      <c r="BZ149" s="108"/>
      <c r="CA149" s="108"/>
      <c r="CB149" s="108"/>
      <c r="CC149" s="108"/>
      <c r="CD149" s="108"/>
      <c r="CE149" s="108"/>
      <c r="CF149" s="108"/>
      <c r="CG149" s="108"/>
      <c r="CH149" s="108"/>
      <c r="CI149" s="108"/>
      <c r="CJ149" s="108"/>
      <c r="CK149" s="108"/>
      <c r="CL149" s="108"/>
      <c r="CM149" s="128"/>
      <c r="CN149" s="128"/>
      <c r="CO149" s="128"/>
      <c r="CP149" s="108"/>
      <c r="CQ149" s="108"/>
      <c r="CR149" s="108"/>
      <c r="CS149" s="108"/>
      <c r="CT149" s="108"/>
      <c r="CU149" s="108"/>
      <c r="CV149" s="108"/>
      <c r="CW149" s="108"/>
      <c r="CX149" s="108"/>
      <c r="CY149" s="108"/>
      <c r="CZ149" s="108"/>
      <c r="DA149" s="108"/>
      <c r="DB149" s="108"/>
      <c r="DC149" s="108"/>
      <c r="DD149" s="108"/>
      <c r="DE149" s="108"/>
      <c r="DF149" s="108"/>
      <c r="DG149" s="108"/>
      <c r="DH149" s="108"/>
      <c r="DI149" s="108"/>
      <c r="DJ149" s="108"/>
      <c r="DK149" s="108"/>
      <c r="DL149" s="108"/>
      <c r="DM149" s="108"/>
      <c r="DN149" s="108"/>
      <c r="DO149" s="108"/>
      <c r="DP149" s="108"/>
      <c r="DQ149" s="108"/>
      <c r="DR149" s="108"/>
      <c r="DS149" s="108"/>
      <c r="DT149" s="108"/>
      <c r="DU149" s="108"/>
      <c r="DV149" s="108"/>
      <c r="DW149" s="108"/>
      <c r="DX149" s="108"/>
      <c r="DY149" s="108"/>
      <c r="DZ149" s="108"/>
      <c r="EA149" s="108"/>
      <c r="EB149" s="108"/>
      <c r="EC149" s="108"/>
      <c r="ED149" s="108"/>
      <c r="EE149" s="108"/>
      <c r="EF149" s="108"/>
      <c r="EG149" s="108"/>
      <c r="EH149" s="108"/>
      <c r="EI149" s="108"/>
      <c r="EJ149" s="108"/>
      <c r="EK149" s="108"/>
      <c r="EL149" s="108"/>
      <c r="EM149" s="108"/>
      <c r="EN149" s="108"/>
      <c r="EO149" s="108"/>
      <c r="EP149" s="108"/>
      <c r="EQ149" s="108"/>
      <c r="ER149" s="108"/>
      <c r="ES149" s="108"/>
      <c r="ET149" s="108"/>
      <c r="EU149" s="108"/>
      <c r="EV149" s="108"/>
      <c r="EW149" s="108"/>
      <c r="EX149" s="108"/>
      <c r="EY149" s="108"/>
      <c r="EZ149" s="108"/>
      <c r="FA149" s="108"/>
      <c r="FB149" s="108"/>
      <c r="FC149" s="108"/>
      <c r="FD149" s="108"/>
      <c r="FE149" s="108"/>
      <c r="FF149" s="108"/>
      <c r="FG149" s="108"/>
      <c r="FH149" s="108"/>
      <c r="FI149" s="108"/>
      <c r="FJ149" s="108"/>
      <c r="FK149" s="108"/>
      <c r="FL149" s="108"/>
      <c r="FM149" s="108"/>
      <c r="FN149" s="108"/>
      <c r="FO149" s="108"/>
      <c r="FP149" s="108"/>
      <c r="FQ149" s="108"/>
      <c r="FR149" s="108"/>
      <c r="FS149" s="108"/>
      <c r="FT149" s="108"/>
      <c r="FU149" s="108"/>
      <c r="FV149" s="108"/>
      <c r="FW149" s="108"/>
      <c r="FX149" s="108"/>
      <c r="FY149" s="108"/>
      <c r="FZ149" s="108"/>
      <c r="GA149" s="108"/>
      <c r="GB149" s="108"/>
      <c r="GC149" s="108"/>
      <c r="GD149" s="108"/>
      <c r="GE149" s="108"/>
      <c r="GF149" s="108"/>
      <c r="GG149" s="108"/>
      <c r="GH149" s="108"/>
      <c r="GJ149" s="85">
        <v>5.2</v>
      </c>
      <c r="GO149" s="85">
        <v>2</v>
      </c>
      <c r="GP149" s="85">
        <v>5.2</v>
      </c>
      <c r="GQ149" s="85">
        <v>28.9</v>
      </c>
      <c r="GR149" s="85">
        <v>40.200000000000003</v>
      </c>
      <c r="GS149" s="85">
        <v>32.1</v>
      </c>
      <c r="GT149" s="85">
        <v>71.2</v>
      </c>
      <c r="GU149" s="85">
        <v>104.5</v>
      </c>
      <c r="GV149" s="85">
        <v>353.6</v>
      </c>
      <c r="GW149" s="85">
        <v>360.1</v>
      </c>
      <c r="GX149" s="85">
        <v>368.1</v>
      </c>
    </row>
    <row r="150" spans="1:206" s="85" customFormat="1" ht="12" x14ac:dyDescent="0.2">
      <c r="A150" s="99">
        <v>14153901</v>
      </c>
      <c r="B150" s="28" t="s">
        <v>640</v>
      </c>
      <c r="C150" s="76"/>
      <c r="D150" s="108"/>
      <c r="E150" s="108"/>
      <c r="F150" s="108"/>
      <c r="G150" s="108"/>
      <c r="H150" s="108"/>
      <c r="I150" s="108">
        <v>2580.8000000000002</v>
      </c>
      <c r="J150" s="108">
        <v>3843.8</v>
      </c>
      <c r="K150" s="108">
        <v>6817.8</v>
      </c>
      <c r="L150" s="108">
        <v>10831.5</v>
      </c>
      <c r="M150" s="108">
        <v>11411.1</v>
      </c>
      <c r="N150" s="108">
        <v>14459.9</v>
      </c>
      <c r="O150" s="108">
        <v>20577.099999999999</v>
      </c>
      <c r="P150" s="108">
        <v>23256.3</v>
      </c>
      <c r="Q150" s="108">
        <v>30183.200000000001</v>
      </c>
      <c r="R150" s="108">
        <v>36729</v>
      </c>
      <c r="S150" s="108">
        <v>40518.400000000001</v>
      </c>
      <c r="T150" s="108"/>
      <c r="U150" s="108"/>
      <c r="V150" s="108"/>
      <c r="W150" s="108"/>
      <c r="X150" s="108"/>
      <c r="Y150" s="108"/>
      <c r="Z150" s="108">
        <v>3613.5</v>
      </c>
      <c r="AA150" s="108">
        <v>6863.2</v>
      </c>
      <c r="AB150" s="108">
        <v>14233.8</v>
      </c>
      <c r="AC150" s="108">
        <v>16579.2</v>
      </c>
      <c r="AD150" s="108">
        <v>19685.5</v>
      </c>
      <c r="AE150" s="108">
        <v>23558.6</v>
      </c>
      <c r="AF150" s="108">
        <v>27237.3</v>
      </c>
      <c r="AG150" s="108">
        <v>31264.1</v>
      </c>
      <c r="AH150" s="108">
        <v>35741.699999999997</v>
      </c>
      <c r="AI150" s="108">
        <v>39689.5</v>
      </c>
      <c r="AJ150" s="108">
        <v>43222.1</v>
      </c>
      <c r="AK150" s="108">
        <v>48339.4</v>
      </c>
      <c r="AL150" s="108">
        <v>41103.300000000003</v>
      </c>
      <c r="AM150" s="108"/>
      <c r="AN150" s="108"/>
      <c r="AO150" s="108"/>
      <c r="AP150" s="108"/>
      <c r="AQ150" s="108">
        <v>2447.3000000000002</v>
      </c>
      <c r="AR150" s="108">
        <v>4680.2</v>
      </c>
      <c r="AS150" s="108">
        <v>6635.2</v>
      </c>
      <c r="AT150" s="108">
        <v>10814.6</v>
      </c>
      <c r="AU150" s="108">
        <v>14977.4</v>
      </c>
      <c r="AV150" s="108">
        <v>19111.8</v>
      </c>
      <c r="AW150" s="108">
        <v>22944.3</v>
      </c>
      <c r="AX150" s="108">
        <v>25534.400000000001</v>
      </c>
      <c r="AY150" s="108">
        <v>29206.400000000001</v>
      </c>
      <c r="AZ150" s="108">
        <v>31646.5</v>
      </c>
      <c r="BA150" s="108">
        <v>35833.9</v>
      </c>
      <c r="BB150" s="108">
        <v>41103.300000000003</v>
      </c>
      <c r="BC150" s="108">
        <v>41092</v>
      </c>
      <c r="BD150" s="108">
        <v>7039.5</v>
      </c>
      <c r="BE150" s="108">
        <v>9363.2000000000007</v>
      </c>
      <c r="BF150" s="108">
        <v>10271.1</v>
      </c>
      <c r="BG150" s="108">
        <v>14418.2</v>
      </c>
      <c r="BH150" s="108">
        <v>2483.6</v>
      </c>
      <c r="BI150" s="108">
        <v>4428.7</v>
      </c>
      <c r="BJ150" s="108">
        <v>7039.5</v>
      </c>
      <c r="BK150" s="108">
        <v>9870.9</v>
      </c>
      <c r="BL150" s="108">
        <v>13044</v>
      </c>
      <c r="BM150" s="108">
        <v>16402.7</v>
      </c>
      <c r="BN150" s="108">
        <v>19671.599999999999</v>
      </c>
      <c r="BO150" s="108">
        <v>23376.400000000001</v>
      </c>
      <c r="BP150" s="108">
        <v>26673.8</v>
      </c>
      <c r="BQ150" s="108">
        <v>31381.7</v>
      </c>
      <c r="BR150" s="108">
        <v>36641.1</v>
      </c>
      <c r="BS150" s="108">
        <v>41092</v>
      </c>
      <c r="BT150" s="108">
        <v>41759.800000000003</v>
      </c>
      <c r="BU150" s="108">
        <v>9972.7000000000007</v>
      </c>
      <c r="BV150" s="128">
        <v>9883.5</v>
      </c>
      <c r="BW150" s="128">
        <v>8507.7999999999993</v>
      </c>
      <c r="BX150" s="128">
        <v>13395.8</v>
      </c>
      <c r="BY150" s="108">
        <v>3147.9</v>
      </c>
      <c r="BZ150" s="108">
        <v>7034.2</v>
      </c>
      <c r="CA150" s="108">
        <v>9972.7000000000007</v>
      </c>
      <c r="CB150" s="108">
        <v>13982.1</v>
      </c>
      <c r="CC150" s="108">
        <v>16908.3</v>
      </c>
      <c r="CD150" s="108">
        <v>19856.2</v>
      </c>
      <c r="CE150" s="108">
        <v>23527.4</v>
      </c>
      <c r="CF150" s="108">
        <v>25658.6</v>
      </c>
      <c r="CG150" s="108">
        <v>28364</v>
      </c>
      <c r="CH150" s="108">
        <v>32075.1</v>
      </c>
      <c r="CI150" s="108">
        <v>36403.300000000003</v>
      </c>
      <c r="CJ150" s="108">
        <v>41759.800000000003</v>
      </c>
      <c r="CK150" s="108">
        <v>54119</v>
      </c>
      <c r="CL150" s="108">
        <v>8750.6</v>
      </c>
      <c r="CM150" s="128">
        <v>12603.1</v>
      </c>
      <c r="CN150" s="128">
        <v>15972.6</v>
      </c>
      <c r="CO150" s="128">
        <v>16792.7</v>
      </c>
      <c r="CP150" s="108">
        <v>2793</v>
      </c>
      <c r="CQ150" s="108">
        <v>5206.3</v>
      </c>
      <c r="CR150" s="108">
        <v>8750.6</v>
      </c>
      <c r="CS150" s="108">
        <v>12324.3</v>
      </c>
      <c r="CT150" s="108">
        <v>16493.8</v>
      </c>
      <c r="CU150" s="108">
        <v>21353.7</v>
      </c>
      <c r="CV150" s="108">
        <v>27099.1</v>
      </c>
      <c r="CW150" s="108">
        <v>31077.9</v>
      </c>
      <c r="CX150" s="108">
        <v>37326.300000000003</v>
      </c>
      <c r="CY150" s="108">
        <v>41665.300000000003</v>
      </c>
      <c r="CZ150" s="108">
        <v>44949.599999999999</v>
      </c>
      <c r="DA150" s="108">
        <v>54119</v>
      </c>
      <c r="DB150" s="108">
        <v>1015132.5</v>
      </c>
      <c r="DC150" s="108">
        <v>16629.099999999999</v>
      </c>
      <c r="DD150" s="108">
        <v>26256.3</v>
      </c>
      <c r="DE150" s="108">
        <v>23045.599999999999</v>
      </c>
      <c r="DF150" s="108">
        <v>949201.5</v>
      </c>
      <c r="DG150" s="108">
        <v>4663</v>
      </c>
      <c r="DH150" s="108">
        <v>11260.1</v>
      </c>
      <c r="DI150" s="108">
        <v>16629.099999999999</v>
      </c>
      <c r="DJ150" s="108">
        <v>23290.400000000001</v>
      </c>
      <c r="DK150" s="108">
        <v>32815.199999999997</v>
      </c>
      <c r="DL150" s="108">
        <v>42885.4</v>
      </c>
      <c r="DM150" s="108">
        <v>51382.9</v>
      </c>
      <c r="DN150" s="108">
        <v>58749.4</v>
      </c>
      <c r="DO150" s="108">
        <v>65931</v>
      </c>
      <c r="DP150" s="108">
        <v>968091.9</v>
      </c>
      <c r="DQ150" s="108">
        <v>1000621.8</v>
      </c>
      <c r="DR150" s="108">
        <v>1015132.5</v>
      </c>
      <c r="DS150" s="108"/>
      <c r="DT150" s="108">
        <v>112974.9</v>
      </c>
      <c r="DU150" s="108">
        <v>25661.4</v>
      </c>
      <c r="DV150" s="108">
        <v>-84132</v>
      </c>
      <c r="DW150" s="108"/>
      <c r="DX150" s="108">
        <v>101771.6</v>
      </c>
      <c r="DY150" s="108">
        <v>106987.3</v>
      </c>
      <c r="DZ150" s="108">
        <v>112974.9</v>
      </c>
      <c r="EA150" s="108">
        <v>126014.9</v>
      </c>
      <c r="EB150" s="108">
        <v>132896.29999999999</v>
      </c>
      <c r="EC150" s="108">
        <v>138636.29999999999</v>
      </c>
      <c r="ED150" s="108">
        <v>150346.70000000001</v>
      </c>
      <c r="EE150" s="108">
        <v>48425</v>
      </c>
      <c r="EF150" s="108">
        <v>54504.3</v>
      </c>
      <c r="EG150" s="108">
        <v>62189.9</v>
      </c>
      <c r="EH150" s="108">
        <v>69798.7</v>
      </c>
      <c r="EI150" s="108"/>
      <c r="EJ150" s="108"/>
      <c r="EK150" s="108">
        <v>17351.2</v>
      </c>
      <c r="EL150" s="108">
        <v>177937.7</v>
      </c>
      <c r="EM150" s="108">
        <v>29279.8</v>
      </c>
      <c r="EN150" s="108"/>
      <c r="EO150" s="108">
        <v>4214.5</v>
      </c>
      <c r="EP150" s="108">
        <v>9095.7000000000007</v>
      </c>
      <c r="EQ150" s="108">
        <v>17351.2</v>
      </c>
      <c r="ER150" s="108">
        <v>24163.8</v>
      </c>
      <c r="ES150" s="108">
        <v>31538.1</v>
      </c>
      <c r="ET150" s="108">
        <v>195288.9</v>
      </c>
      <c r="EU150" s="108">
        <v>203550.7</v>
      </c>
      <c r="EV150" s="108">
        <v>214292</v>
      </c>
      <c r="EW150" s="108">
        <v>224568.7</v>
      </c>
      <c r="EX150" s="108">
        <v>235909.8</v>
      </c>
      <c r="EY150" s="108">
        <v>404822.2</v>
      </c>
      <c r="EZ150" s="108"/>
      <c r="FA150" s="108">
        <v>0</v>
      </c>
      <c r="FB150" s="108">
        <v>100.8</v>
      </c>
      <c r="FC150" s="108">
        <v>-97.5</v>
      </c>
      <c r="FD150" s="108">
        <v>-3.3</v>
      </c>
      <c r="FE150" s="108">
        <v>0</v>
      </c>
      <c r="FF150" s="108"/>
      <c r="FG150" s="108"/>
      <c r="FH150" s="108">
        <v>100.8</v>
      </c>
      <c r="FI150" s="108">
        <v>6.6</v>
      </c>
      <c r="FJ150" s="108">
        <v>453.7</v>
      </c>
      <c r="FK150" s="108">
        <v>3.3</v>
      </c>
      <c r="FL150" s="108">
        <v>3.5</v>
      </c>
      <c r="FM150" s="108">
        <v>21.4</v>
      </c>
      <c r="FN150" s="108"/>
      <c r="FO150" s="108">
        <v>9</v>
      </c>
      <c r="FP150" s="108">
        <v>6.5</v>
      </c>
      <c r="FQ150" s="108">
        <v>0</v>
      </c>
      <c r="FR150" s="108"/>
      <c r="FS150" s="108"/>
      <c r="FT150" s="108"/>
      <c r="FU150" s="108"/>
      <c r="FV150" s="108">
        <v>0</v>
      </c>
      <c r="FW150" s="108"/>
      <c r="FX150" s="108"/>
      <c r="FY150" s="108"/>
      <c r="FZ150" s="108"/>
      <c r="GA150" s="108"/>
      <c r="GB150" s="108"/>
      <c r="GC150" s="108"/>
      <c r="GD150" s="108"/>
      <c r="GE150" s="108"/>
      <c r="GF150" s="108"/>
      <c r="GG150" s="108"/>
      <c r="GH150" s="108"/>
      <c r="GK150" s="85">
        <v>0</v>
      </c>
      <c r="GL150" s="85">
        <v>0</v>
      </c>
    </row>
    <row r="151" spans="1:206" s="85" customFormat="1" ht="12" x14ac:dyDescent="0.2">
      <c r="A151" s="99">
        <v>14154</v>
      </c>
      <c r="B151" s="28" t="s">
        <v>712</v>
      </c>
      <c r="C151" s="76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  <c r="R151" s="108"/>
      <c r="S151" s="108"/>
      <c r="T151" s="108"/>
      <c r="U151" s="108"/>
      <c r="V151" s="108"/>
      <c r="W151" s="108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8"/>
      <c r="BD151" s="108"/>
      <c r="BE151" s="108"/>
      <c r="BF151" s="108"/>
      <c r="BG151" s="108"/>
      <c r="BH151" s="108"/>
      <c r="BI151" s="108"/>
      <c r="BJ151" s="108"/>
      <c r="BK151" s="108"/>
      <c r="BL151" s="108"/>
      <c r="BM151" s="108"/>
      <c r="BN151" s="108"/>
      <c r="BO151" s="108"/>
      <c r="BP151" s="108"/>
      <c r="BQ151" s="108"/>
      <c r="BR151" s="108"/>
      <c r="BS151" s="108"/>
      <c r="BT151" s="108"/>
      <c r="BU151" s="108"/>
      <c r="BV151" s="128"/>
      <c r="BW151" s="128"/>
      <c r="BX151" s="128"/>
      <c r="BY151" s="108"/>
      <c r="BZ151" s="108"/>
      <c r="CA151" s="108"/>
      <c r="CB151" s="108"/>
      <c r="CC151" s="108"/>
      <c r="CD151" s="108"/>
      <c r="CE151" s="108"/>
      <c r="CF151" s="108"/>
      <c r="CG151" s="108"/>
      <c r="CH151" s="108"/>
      <c r="CI151" s="108"/>
      <c r="CJ151" s="108"/>
      <c r="CK151" s="108"/>
      <c r="CL151" s="108"/>
      <c r="CM151" s="128"/>
      <c r="CN151" s="128"/>
      <c r="CO151" s="128"/>
      <c r="CP151" s="108"/>
      <c r="CQ151" s="108"/>
      <c r="CR151" s="108"/>
      <c r="CS151" s="108"/>
      <c r="CT151" s="108"/>
      <c r="CU151" s="108"/>
      <c r="CV151" s="108"/>
      <c r="CW151" s="108"/>
      <c r="CX151" s="108"/>
      <c r="CY151" s="108"/>
      <c r="CZ151" s="108"/>
      <c r="DA151" s="108"/>
      <c r="DB151" s="108"/>
      <c r="DC151" s="108"/>
      <c r="DD151" s="108"/>
      <c r="DE151" s="108"/>
      <c r="DF151" s="108"/>
      <c r="DG151" s="108"/>
      <c r="DH151" s="108"/>
      <c r="DI151" s="108"/>
      <c r="DJ151" s="108"/>
      <c r="DK151" s="108"/>
      <c r="DL151" s="108"/>
      <c r="DM151" s="108"/>
      <c r="DN151" s="108"/>
      <c r="DO151" s="108"/>
      <c r="DP151" s="108"/>
      <c r="DQ151" s="108"/>
      <c r="DR151" s="108"/>
      <c r="DS151" s="108"/>
      <c r="DT151" s="108"/>
      <c r="DU151" s="108"/>
      <c r="DV151" s="108"/>
      <c r="DW151" s="108"/>
      <c r="DX151" s="108"/>
      <c r="DY151" s="108"/>
      <c r="DZ151" s="108"/>
      <c r="EA151" s="108"/>
      <c r="EB151" s="108"/>
      <c r="EC151" s="108"/>
      <c r="ED151" s="108"/>
      <c r="EE151" s="108"/>
      <c r="EF151" s="108"/>
      <c r="EG151" s="108"/>
      <c r="EH151" s="108"/>
      <c r="EI151" s="108"/>
      <c r="EJ151" s="108">
        <v>409477.7</v>
      </c>
      <c r="EK151" s="108">
        <v>0</v>
      </c>
      <c r="EL151" s="108">
        <v>0</v>
      </c>
      <c r="EM151" s="108">
        <v>0</v>
      </c>
      <c r="EN151" s="108">
        <v>409477.7</v>
      </c>
      <c r="EO151" s="108"/>
      <c r="EP151" s="108"/>
      <c r="EQ151" s="108"/>
      <c r="ER151" s="108"/>
      <c r="ES151" s="108"/>
      <c r="ET151" s="108"/>
      <c r="EU151" s="108"/>
      <c r="EV151" s="108"/>
      <c r="EW151" s="108"/>
      <c r="EX151" s="108"/>
      <c r="EY151" s="108"/>
      <c r="EZ151" s="108">
        <v>409477.7</v>
      </c>
      <c r="FA151" s="108">
        <v>0</v>
      </c>
      <c r="FB151" s="108"/>
      <c r="FC151" s="108"/>
      <c r="FD151" s="108"/>
      <c r="FE151" s="108">
        <v>0</v>
      </c>
      <c r="FF151" s="108"/>
      <c r="FG151" s="108"/>
      <c r="FH151" s="108"/>
      <c r="FI151" s="108"/>
      <c r="FJ151" s="108"/>
      <c r="FK151" s="108"/>
      <c r="FL151" s="108"/>
      <c r="FM151" s="108"/>
      <c r="FN151" s="108"/>
      <c r="FO151" s="108"/>
      <c r="FP151" s="108"/>
      <c r="FQ151" s="108">
        <v>0</v>
      </c>
      <c r="FR151" s="108">
        <v>0</v>
      </c>
      <c r="FS151" s="108"/>
      <c r="FT151" s="108"/>
      <c r="FU151" s="108"/>
      <c r="FV151" s="108">
        <v>0</v>
      </c>
      <c r="FW151" s="108"/>
      <c r="FX151" s="108"/>
      <c r="FY151" s="108"/>
      <c r="FZ151" s="108"/>
      <c r="GA151" s="108"/>
      <c r="GB151" s="108"/>
      <c r="GC151" s="108"/>
      <c r="GD151" s="108"/>
      <c r="GE151" s="108"/>
      <c r="GF151" s="108"/>
      <c r="GG151" s="108"/>
      <c r="GH151" s="108">
        <v>0</v>
      </c>
      <c r="GK151" s="85">
        <v>0</v>
      </c>
      <c r="GL151" s="85">
        <v>0</v>
      </c>
    </row>
    <row r="152" spans="1:206" s="85" customFormat="1" ht="24" x14ac:dyDescent="0.2">
      <c r="A152" s="99">
        <v>14154100</v>
      </c>
      <c r="B152" s="28" t="s">
        <v>710</v>
      </c>
      <c r="C152" s="76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8"/>
      <c r="BD152" s="108"/>
      <c r="BE152" s="108"/>
      <c r="BF152" s="108"/>
      <c r="BG152" s="108"/>
      <c r="BH152" s="108"/>
      <c r="BI152" s="108"/>
      <c r="BJ152" s="108"/>
      <c r="BK152" s="108"/>
      <c r="BL152" s="108"/>
      <c r="BM152" s="108"/>
      <c r="BN152" s="108"/>
      <c r="BO152" s="108"/>
      <c r="BP152" s="108"/>
      <c r="BQ152" s="108"/>
      <c r="BR152" s="108"/>
      <c r="BS152" s="108"/>
      <c r="BT152" s="108"/>
      <c r="BU152" s="108"/>
      <c r="BV152" s="128"/>
      <c r="BW152" s="128"/>
      <c r="BX152" s="128"/>
      <c r="BY152" s="108"/>
      <c r="BZ152" s="108"/>
      <c r="CA152" s="108"/>
      <c r="CB152" s="108"/>
      <c r="CC152" s="108"/>
      <c r="CD152" s="108"/>
      <c r="CE152" s="108"/>
      <c r="CF152" s="108"/>
      <c r="CG152" s="108"/>
      <c r="CH152" s="108"/>
      <c r="CI152" s="108"/>
      <c r="CJ152" s="108"/>
      <c r="CK152" s="108"/>
      <c r="CL152" s="108"/>
      <c r="CM152" s="128"/>
      <c r="CN152" s="128"/>
      <c r="CO152" s="128"/>
      <c r="CP152" s="108"/>
      <c r="CQ152" s="108"/>
      <c r="CR152" s="108"/>
      <c r="CS152" s="108"/>
      <c r="CT152" s="108"/>
      <c r="CU152" s="108"/>
      <c r="CV152" s="108"/>
      <c r="CW152" s="108"/>
      <c r="CX152" s="108"/>
      <c r="CY152" s="108"/>
      <c r="CZ152" s="108"/>
      <c r="DA152" s="108"/>
      <c r="DB152" s="108"/>
      <c r="DC152" s="108"/>
      <c r="DD152" s="108"/>
      <c r="DE152" s="108"/>
      <c r="DF152" s="108"/>
      <c r="DG152" s="108"/>
      <c r="DH152" s="108"/>
      <c r="DI152" s="108"/>
      <c r="DJ152" s="108"/>
      <c r="DK152" s="108"/>
      <c r="DL152" s="108"/>
      <c r="DM152" s="108"/>
      <c r="DN152" s="108"/>
      <c r="DO152" s="108"/>
      <c r="DP152" s="108"/>
      <c r="DQ152" s="108"/>
      <c r="DR152" s="108"/>
      <c r="DS152" s="108">
        <v>902659</v>
      </c>
      <c r="DT152" s="108"/>
      <c r="DU152" s="108"/>
      <c r="DV152" s="108"/>
      <c r="DW152" s="108"/>
      <c r="DX152" s="108"/>
      <c r="DY152" s="108"/>
      <c r="DZ152" s="108"/>
      <c r="EA152" s="108"/>
      <c r="EB152" s="108"/>
      <c r="EC152" s="108"/>
      <c r="ED152" s="108"/>
      <c r="EE152" s="108"/>
      <c r="EF152" s="108"/>
      <c r="EG152" s="108">
        <v>6250</v>
      </c>
      <c r="EH152" s="108">
        <v>6250</v>
      </c>
      <c r="EI152" s="108">
        <v>902659</v>
      </c>
      <c r="EJ152" s="108">
        <v>409477.7</v>
      </c>
      <c r="EK152" s="108">
        <v>0</v>
      </c>
      <c r="EL152" s="108">
        <v>0</v>
      </c>
      <c r="EM152" s="108">
        <v>0</v>
      </c>
      <c r="EN152" s="108">
        <v>409477.7</v>
      </c>
      <c r="EO152" s="108"/>
      <c r="EP152" s="108"/>
      <c r="EQ152" s="108"/>
      <c r="ER152" s="108"/>
      <c r="ES152" s="108"/>
      <c r="ET152" s="108"/>
      <c r="EU152" s="108"/>
      <c r="EV152" s="108"/>
      <c r="EW152" s="108"/>
      <c r="EX152" s="108"/>
      <c r="EY152" s="108"/>
      <c r="EZ152" s="108">
        <v>409477.7</v>
      </c>
      <c r="FA152" s="108">
        <v>0</v>
      </c>
      <c r="FB152" s="108"/>
      <c r="FC152" s="108"/>
      <c r="FD152" s="108"/>
      <c r="FE152" s="108">
        <v>0</v>
      </c>
      <c r="FF152" s="108"/>
      <c r="FG152" s="108"/>
      <c r="FH152" s="108"/>
      <c r="FI152" s="108"/>
      <c r="FJ152" s="108"/>
      <c r="FK152" s="108"/>
      <c r="FL152" s="108"/>
      <c r="FM152" s="108"/>
      <c r="FN152" s="108"/>
      <c r="FO152" s="108"/>
      <c r="FP152" s="108"/>
      <c r="FQ152" s="108">
        <v>0</v>
      </c>
      <c r="FR152" s="108"/>
      <c r="FS152" s="108"/>
      <c r="FT152" s="108"/>
      <c r="FU152" s="108"/>
      <c r="FV152" s="108">
        <v>0</v>
      </c>
      <c r="FW152" s="108"/>
      <c r="FX152" s="108"/>
      <c r="FY152" s="108"/>
      <c r="FZ152" s="108"/>
      <c r="GA152" s="108"/>
      <c r="GB152" s="108"/>
      <c r="GC152" s="108"/>
      <c r="GD152" s="108"/>
      <c r="GE152" s="108"/>
      <c r="GF152" s="108"/>
      <c r="GG152" s="108"/>
      <c r="GH152" s="108"/>
      <c r="GK152" s="85">
        <v>0</v>
      </c>
      <c r="GL152" s="85">
        <v>0</v>
      </c>
    </row>
    <row r="153" spans="1:206" s="85" customFormat="1" ht="12" x14ac:dyDescent="0.2">
      <c r="A153" s="99">
        <v>142</v>
      </c>
      <c r="B153" s="28" t="s">
        <v>610</v>
      </c>
      <c r="C153" s="76"/>
      <c r="D153" s="108">
        <v>5282704</v>
      </c>
      <c r="E153" s="108">
        <v>1202801.1000000001</v>
      </c>
      <c r="F153" s="108">
        <v>1319855.1000000001</v>
      </c>
      <c r="G153" s="108">
        <v>1238155.7</v>
      </c>
      <c r="H153" s="108">
        <v>1521892.1</v>
      </c>
      <c r="I153" s="108">
        <v>329135.8</v>
      </c>
      <c r="J153" s="108">
        <v>722801.9</v>
      </c>
      <c r="K153" s="108">
        <v>1202801.1000000001</v>
      </c>
      <c r="L153" s="108">
        <v>1620165.7</v>
      </c>
      <c r="M153" s="108">
        <v>2034905.9</v>
      </c>
      <c r="N153" s="108">
        <v>2522656.2000000002</v>
      </c>
      <c r="O153" s="108">
        <v>2825662.3</v>
      </c>
      <c r="P153" s="108">
        <v>3215697.6</v>
      </c>
      <c r="Q153" s="108">
        <v>3760811.9</v>
      </c>
      <c r="R153" s="108">
        <v>4312210.3</v>
      </c>
      <c r="S153" s="108">
        <v>4749936.5</v>
      </c>
      <c r="T153" s="108">
        <v>5282704</v>
      </c>
      <c r="U153" s="108">
        <v>5293671.8</v>
      </c>
      <c r="V153" s="108">
        <v>1059762.8999999999</v>
      </c>
      <c r="W153" s="108">
        <v>1197552.7</v>
      </c>
      <c r="X153" s="108">
        <v>1308413.6000000001</v>
      </c>
      <c r="Y153" s="108">
        <v>1727942.6</v>
      </c>
      <c r="Z153" s="108">
        <v>242657.4</v>
      </c>
      <c r="AA153" s="108">
        <v>614352.9</v>
      </c>
      <c r="AB153" s="108">
        <v>1059762.8999999999</v>
      </c>
      <c r="AC153" s="108">
        <v>1420500.4</v>
      </c>
      <c r="AD153" s="108">
        <v>1858050.6</v>
      </c>
      <c r="AE153" s="108">
        <v>2257315.6</v>
      </c>
      <c r="AF153" s="108">
        <v>2588730</v>
      </c>
      <c r="AG153" s="108">
        <v>2996433.4</v>
      </c>
      <c r="AH153" s="108">
        <v>3565729.2</v>
      </c>
      <c r="AI153" s="108">
        <v>4091623.1</v>
      </c>
      <c r="AJ153" s="108">
        <v>4615677.2</v>
      </c>
      <c r="AK153" s="108">
        <v>5293671.8</v>
      </c>
      <c r="AL153" s="108">
        <v>6503909.2999999998</v>
      </c>
      <c r="AM153" s="108">
        <v>1148443.2</v>
      </c>
      <c r="AN153" s="108">
        <v>1804014.3</v>
      </c>
      <c r="AO153" s="108">
        <v>1600087.3</v>
      </c>
      <c r="AP153" s="108">
        <v>1951364.5</v>
      </c>
      <c r="AQ153" s="108">
        <v>316493.59999999998</v>
      </c>
      <c r="AR153" s="108">
        <v>697418.7</v>
      </c>
      <c r="AS153" s="108">
        <v>1148443.2</v>
      </c>
      <c r="AT153" s="108">
        <v>1766725.1</v>
      </c>
      <c r="AU153" s="108">
        <v>2309845.9</v>
      </c>
      <c r="AV153" s="108">
        <v>2952457.5</v>
      </c>
      <c r="AW153" s="108">
        <v>3390628.4</v>
      </c>
      <c r="AX153" s="108">
        <v>3907566.4</v>
      </c>
      <c r="AY153" s="108">
        <v>4552544.8</v>
      </c>
      <c r="AZ153" s="108">
        <v>5068044.5</v>
      </c>
      <c r="BA153" s="108">
        <v>5625201.4000000004</v>
      </c>
      <c r="BB153" s="108">
        <v>6503909.2999999998</v>
      </c>
      <c r="BC153" s="108">
        <v>7217119</v>
      </c>
      <c r="BD153" s="108">
        <v>1449802.2</v>
      </c>
      <c r="BE153" s="108">
        <v>1845814.2</v>
      </c>
      <c r="BF153" s="108">
        <v>1899169.5</v>
      </c>
      <c r="BG153" s="108">
        <v>2022333.1</v>
      </c>
      <c r="BH153" s="108">
        <v>379411.1</v>
      </c>
      <c r="BI153" s="108">
        <v>909435.1</v>
      </c>
      <c r="BJ153" s="108">
        <v>1449802.2</v>
      </c>
      <c r="BK153" s="108">
        <v>2030529.1</v>
      </c>
      <c r="BL153" s="108">
        <v>2700636.5</v>
      </c>
      <c r="BM153" s="108">
        <v>3295616.4</v>
      </c>
      <c r="BN153" s="108">
        <v>3865375.6</v>
      </c>
      <c r="BO153" s="108">
        <v>4508317.9000000004</v>
      </c>
      <c r="BP153" s="108">
        <v>5194785.9000000004</v>
      </c>
      <c r="BQ153" s="108">
        <v>5893659.2999999998</v>
      </c>
      <c r="BR153" s="108">
        <v>6586010.2999999998</v>
      </c>
      <c r="BS153" s="108">
        <v>7217119</v>
      </c>
      <c r="BT153" s="108">
        <v>9558569.8000000007</v>
      </c>
      <c r="BU153" s="108">
        <v>1985867.2</v>
      </c>
      <c r="BV153" s="128">
        <v>2425510.2999999998</v>
      </c>
      <c r="BW153" s="128">
        <v>2291593.7999999998</v>
      </c>
      <c r="BX153" s="128">
        <v>2855598.5</v>
      </c>
      <c r="BY153" s="108">
        <v>536736.69999999995</v>
      </c>
      <c r="BZ153" s="108">
        <v>1311859.6000000001</v>
      </c>
      <c r="CA153" s="108">
        <v>1985867.2</v>
      </c>
      <c r="CB153" s="108">
        <v>2790549.5</v>
      </c>
      <c r="CC153" s="108">
        <v>3624132</v>
      </c>
      <c r="CD153" s="108">
        <v>4411377.5</v>
      </c>
      <c r="CE153" s="108">
        <v>5138997.4000000004</v>
      </c>
      <c r="CF153" s="108">
        <v>5866353.9000000004</v>
      </c>
      <c r="CG153" s="108">
        <v>6702971.2999999998</v>
      </c>
      <c r="CH153" s="108">
        <v>7599065.5</v>
      </c>
      <c r="CI153" s="108">
        <v>8528589.5999999996</v>
      </c>
      <c r="CJ153" s="108">
        <v>9558569.8000000007</v>
      </c>
      <c r="CK153" s="108">
        <v>11307332.199999999</v>
      </c>
      <c r="CL153" s="108">
        <v>2208702.1</v>
      </c>
      <c r="CM153" s="128">
        <v>2973639.4</v>
      </c>
      <c r="CN153" s="128">
        <v>2631971.2000000002</v>
      </c>
      <c r="CO153" s="128">
        <v>3493019.5</v>
      </c>
      <c r="CP153" s="108">
        <v>837122.3</v>
      </c>
      <c r="CQ153" s="108">
        <v>1445863</v>
      </c>
      <c r="CR153" s="108">
        <v>2208702.1</v>
      </c>
      <c r="CS153" s="108">
        <v>3076754.9</v>
      </c>
      <c r="CT153" s="108">
        <v>4329266.9000000004</v>
      </c>
      <c r="CU153" s="108">
        <v>5182341.5</v>
      </c>
      <c r="CV153" s="108">
        <v>6089732.7000000002</v>
      </c>
      <c r="CW153" s="108">
        <v>6803916.7999999998</v>
      </c>
      <c r="CX153" s="108">
        <v>7814312.7000000002</v>
      </c>
      <c r="CY153" s="108">
        <v>8799849.4000000004</v>
      </c>
      <c r="CZ153" s="108">
        <v>10007525.5</v>
      </c>
      <c r="DA153" s="108">
        <v>11307332.199999999</v>
      </c>
      <c r="DB153" s="108">
        <v>12313492.1</v>
      </c>
      <c r="DC153" s="108">
        <v>2363032.2999999998</v>
      </c>
      <c r="DD153" s="108">
        <v>3191838.7</v>
      </c>
      <c r="DE153" s="108">
        <v>2743344.3</v>
      </c>
      <c r="DF153" s="108">
        <v>4015276.8</v>
      </c>
      <c r="DG153" s="108">
        <v>617064</v>
      </c>
      <c r="DH153" s="108">
        <v>1436617.7</v>
      </c>
      <c r="DI153" s="108">
        <v>2363032.2999999998</v>
      </c>
      <c r="DJ153" s="108">
        <v>3407458.5</v>
      </c>
      <c r="DK153" s="108">
        <v>4448137.9000000004</v>
      </c>
      <c r="DL153" s="108">
        <v>5554871</v>
      </c>
      <c r="DM153" s="108">
        <v>6281109.9000000004</v>
      </c>
      <c r="DN153" s="108">
        <v>7250802.2000000002</v>
      </c>
      <c r="DO153" s="108">
        <v>8298215.2999999998</v>
      </c>
      <c r="DP153" s="108">
        <v>9420537.8000000007</v>
      </c>
      <c r="DQ153" s="108">
        <v>10714376.9</v>
      </c>
      <c r="DR153" s="108">
        <v>12313492.1</v>
      </c>
      <c r="DS153" s="108">
        <v>12845197</v>
      </c>
      <c r="DT153" s="108">
        <v>2771331.2</v>
      </c>
      <c r="DU153" s="108">
        <v>3083256.2</v>
      </c>
      <c r="DV153" s="108">
        <v>2832279.6</v>
      </c>
      <c r="DW153" s="108">
        <v>4158330</v>
      </c>
      <c r="DX153" s="108">
        <v>631185.69999999995</v>
      </c>
      <c r="DY153" s="108">
        <v>1511571.3</v>
      </c>
      <c r="DZ153" s="108">
        <v>2771331.2</v>
      </c>
      <c r="EA153" s="108">
        <v>3918024.8</v>
      </c>
      <c r="EB153" s="108">
        <v>4974202</v>
      </c>
      <c r="EC153" s="108">
        <v>5854587.4000000004</v>
      </c>
      <c r="ED153" s="108">
        <v>6721251.0999999996</v>
      </c>
      <c r="EE153" s="108">
        <v>7568122.5999999996</v>
      </c>
      <c r="EF153" s="108">
        <v>8686867</v>
      </c>
      <c r="EG153" s="108">
        <v>10081824.300000001</v>
      </c>
      <c r="EH153" s="108">
        <v>11526999.800000001</v>
      </c>
      <c r="EI153" s="108">
        <v>12845197</v>
      </c>
      <c r="EJ153" s="108">
        <v>12264166.5</v>
      </c>
      <c r="EK153" s="108">
        <v>2630680.6</v>
      </c>
      <c r="EL153" s="108">
        <v>2955540.5</v>
      </c>
      <c r="EM153" s="108">
        <v>2810156.3</v>
      </c>
      <c r="EN153" s="108">
        <v>3867789.1</v>
      </c>
      <c r="EO153" s="108">
        <v>719368.7</v>
      </c>
      <c r="EP153" s="108">
        <v>1588752.7</v>
      </c>
      <c r="EQ153" s="108">
        <v>2630680.6</v>
      </c>
      <c r="ER153" s="108">
        <v>3584464.7</v>
      </c>
      <c r="ES153" s="108">
        <v>4785954.5999999996</v>
      </c>
      <c r="ET153" s="108">
        <v>5586221.0999999996</v>
      </c>
      <c r="EU153" s="108">
        <v>6523403.7000000002</v>
      </c>
      <c r="EV153" s="108">
        <v>7254671.7000000002</v>
      </c>
      <c r="EW153" s="108">
        <v>8396377.4000000004</v>
      </c>
      <c r="EX153" s="108">
        <v>9705241.4000000004</v>
      </c>
      <c r="EY153" s="108">
        <v>10863428.699999999</v>
      </c>
      <c r="EZ153" s="108">
        <v>12264166.5</v>
      </c>
      <c r="FA153" s="108">
        <v>13388109.199999999</v>
      </c>
      <c r="FB153" s="108">
        <v>2921901.4</v>
      </c>
      <c r="FC153" s="108">
        <v>3374139</v>
      </c>
      <c r="FD153" s="108">
        <v>3050866.4</v>
      </c>
      <c r="FE153" s="108">
        <v>4041202.4</v>
      </c>
      <c r="FF153" s="108">
        <v>804392.6</v>
      </c>
      <c r="FG153" s="108">
        <v>1722956.8</v>
      </c>
      <c r="FH153" s="108">
        <v>2921901.4</v>
      </c>
      <c r="FI153" s="108">
        <v>3999450</v>
      </c>
      <c r="FJ153" s="108">
        <v>5356364.3</v>
      </c>
      <c r="FK153" s="108">
        <v>6296040.4000000004</v>
      </c>
      <c r="FL153" s="108">
        <v>7214115.0999999996</v>
      </c>
      <c r="FM153" s="108">
        <v>8200519.7000000002</v>
      </c>
      <c r="FN153" s="108">
        <v>9346906.8000000007</v>
      </c>
      <c r="FO153" s="108">
        <v>10709707.699999999</v>
      </c>
      <c r="FP153" s="108">
        <v>12050578.199999999</v>
      </c>
      <c r="FQ153" s="108">
        <v>13388109.199999999</v>
      </c>
      <c r="FR153" s="108">
        <v>15363452.9</v>
      </c>
      <c r="FS153" s="108">
        <v>3255187.2</v>
      </c>
      <c r="FT153" s="108">
        <v>3801289.9</v>
      </c>
      <c r="FU153" s="108">
        <v>2933953.3</v>
      </c>
      <c r="FV153" s="108">
        <v>5373022.5</v>
      </c>
      <c r="FW153" s="108">
        <v>948993.9</v>
      </c>
      <c r="FX153" s="108">
        <v>1963937</v>
      </c>
      <c r="FY153" s="108">
        <v>3255187.2</v>
      </c>
      <c r="FZ153" s="108">
        <v>4537474.5</v>
      </c>
      <c r="GA153" s="108">
        <v>6076458.2999999998</v>
      </c>
      <c r="GB153" s="108">
        <v>7056477.0999999996</v>
      </c>
      <c r="GC153" s="108">
        <v>8095727.7999999998</v>
      </c>
      <c r="GD153" s="108">
        <v>8777580.4000000004</v>
      </c>
      <c r="GE153" s="108">
        <v>9990430.4000000004</v>
      </c>
      <c r="GF153" s="108">
        <v>11654466.1</v>
      </c>
      <c r="GG153" s="108">
        <v>12988556.6</v>
      </c>
      <c r="GH153" s="108">
        <v>15363452.9</v>
      </c>
      <c r="GJ153" s="85">
        <v>2847785.7</v>
      </c>
      <c r="GK153" s="85">
        <v>2650381.7000000002</v>
      </c>
      <c r="GL153" s="85">
        <v>2709973.7</v>
      </c>
      <c r="GN153" s="85">
        <v>728181.3</v>
      </c>
      <c r="GO153" s="85">
        <v>1905504.3</v>
      </c>
      <c r="GP153" s="85">
        <v>2847785.7</v>
      </c>
      <c r="GQ153" s="85">
        <v>3300714.3</v>
      </c>
      <c r="GR153" s="85">
        <v>4220543.4000000004</v>
      </c>
      <c r="GS153" s="85">
        <v>5498167.4000000004</v>
      </c>
      <c r="GT153" s="85">
        <v>6180558.7000000002</v>
      </c>
      <c r="GU153" s="85">
        <v>6947799.0999999996</v>
      </c>
      <c r="GV153" s="85">
        <v>8208141.0999999996</v>
      </c>
      <c r="GW153" s="85">
        <v>9328881.6999999993</v>
      </c>
      <c r="GX153" s="85">
        <v>10982667.1</v>
      </c>
    </row>
    <row r="154" spans="1:206" s="85" customFormat="1" ht="12" x14ac:dyDescent="0.2">
      <c r="A154" s="99">
        <v>1421</v>
      </c>
      <c r="B154" s="28" t="s">
        <v>716</v>
      </c>
      <c r="C154" s="76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8"/>
      <c r="BD154" s="108"/>
      <c r="BE154" s="108"/>
      <c r="BF154" s="108"/>
      <c r="BG154" s="108"/>
      <c r="BH154" s="108"/>
      <c r="BI154" s="108"/>
      <c r="BJ154" s="108"/>
      <c r="BK154" s="108"/>
      <c r="BL154" s="108"/>
      <c r="BM154" s="108"/>
      <c r="BN154" s="108"/>
      <c r="BO154" s="108"/>
      <c r="BP154" s="108"/>
      <c r="BQ154" s="108"/>
      <c r="BR154" s="108"/>
      <c r="BS154" s="108"/>
      <c r="BT154" s="108"/>
      <c r="BU154" s="108"/>
      <c r="BV154" s="128"/>
      <c r="BW154" s="128"/>
      <c r="BX154" s="128"/>
      <c r="BY154" s="108"/>
      <c r="BZ154" s="108"/>
      <c r="CA154" s="108"/>
      <c r="CB154" s="108"/>
      <c r="CC154" s="108"/>
      <c r="CD154" s="108"/>
      <c r="CE154" s="108"/>
      <c r="CF154" s="108"/>
      <c r="CG154" s="108"/>
      <c r="CH154" s="108"/>
      <c r="CI154" s="108"/>
      <c r="CJ154" s="108"/>
      <c r="CK154" s="108"/>
      <c r="CL154" s="108"/>
      <c r="CM154" s="128"/>
      <c r="CN154" s="128"/>
      <c r="CO154" s="128"/>
      <c r="CP154" s="108"/>
      <c r="CQ154" s="108"/>
      <c r="CR154" s="108"/>
      <c r="CS154" s="108"/>
      <c r="CT154" s="108"/>
      <c r="CU154" s="108"/>
      <c r="CV154" s="108"/>
      <c r="CW154" s="108"/>
      <c r="CX154" s="108"/>
      <c r="CY154" s="108"/>
      <c r="CZ154" s="108"/>
      <c r="DA154" s="108"/>
      <c r="DB154" s="108"/>
      <c r="DC154" s="108"/>
      <c r="DD154" s="108"/>
      <c r="DE154" s="108"/>
      <c r="DF154" s="108"/>
      <c r="DG154" s="108"/>
      <c r="DH154" s="108"/>
      <c r="DI154" s="108"/>
      <c r="DJ154" s="108"/>
      <c r="DK154" s="108"/>
      <c r="DL154" s="108"/>
      <c r="DM154" s="108"/>
      <c r="DN154" s="108"/>
      <c r="DO154" s="108"/>
      <c r="DP154" s="108"/>
      <c r="DQ154" s="108"/>
      <c r="DR154" s="108"/>
      <c r="DS154" s="108"/>
      <c r="DT154" s="108"/>
      <c r="DU154" s="108"/>
      <c r="DV154" s="108"/>
      <c r="DW154" s="108"/>
      <c r="DX154" s="108"/>
      <c r="DY154" s="108"/>
      <c r="DZ154" s="108"/>
      <c r="EA154" s="108"/>
      <c r="EB154" s="108"/>
      <c r="EC154" s="108"/>
      <c r="ED154" s="108"/>
      <c r="EE154" s="108"/>
      <c r="EF154" s="108"/>
      <c r="EG154" s="108"/>
      <c r="EH154" s="108"/>
      <c r="EI154" s="108"/>
      <c r="EJ154" s="108"/>
      <c r="EK154" s="108"/>
      <c r="EL154" s="108"/>
      <c r="EM154" s="108"/>
      <c r="EN154" s="108"/>
      <c r="EO154" s="108"/>
      <c r="EP154" s="108"/>
      <c r="EQ154" s="108"/>
      <c r="ER154" s="108"/>
      <c r="ES154" s="108"/>
      <c r="ET154" s="108"/>
      <c r="EU154" s="108"/>
      <c r="EV154" s="108"/>
      <c r="EW154" s="108"/>
      <c r="EX154" s="108"/>
      <c r="EY154" s="108"/>
      <c r="EZ154" s="108"/>
      <c r="FA154" s="108">
        <v>770803.3</v>
      </c>
      <c r="FB154" s="108">
        <v>96463.2</v>
      </c>
      <c r="FC154" s="108">
        <v>85448</v>
      </c>
      <c r="FD154" s="108">
        <v>267346.7</v>
      </c>
      <c r="FE154" s="108">
        <v>321545.40000000002</v>
      </c>
      <c r="FF154" s="108">
        <v>16434.2</v>
      </c>
      <c r="FG154" s="108">
        <v>41356</v>
      </c>
      <c r="FH154" s="108">
        <v>96463.2</v>
      </c>
      <c r="FI154" s="108">
        <v>109103</v>
      </c>
      <c r="FJ154" s="108">
        <v>143091.70000000001</v>
      </c>
      <c r="FK154" s="108">
        <v>181911.2</v>
      </c>
      <c r="FL154" s="108">
        <v>227464.6</v>
      </c>
      <c r="FM154" s="108">
        <v>409574.1</v>
      </c>
      <c r="FN154" s="108">
        <v>449257.9</v>
      </c>
      <c r="FO154" s="108">
        <v>497806.6</v>
      </c>
      <c r="FP154" s="108">
        <v>541107.80000000005</v>
      </c>
      <c r="FQ154" s="108">
        <v>770803.3</v>
      </c>
      <c r="FR154" s="108">
        <v>809044.5</v>
      </c>
      <c r="FS154" s="108">
        <v>81806.100000000006</v>
      </c>
      <c r="FT154" s="108">
        <v>262823.8</v>
      </c>
      <c r="FU154" s="108">
        <v>125436.4</v>
      </c>
      <c r="FV154" s="108">
        <v>338978.2</v>
      </c>
      <c r="FW154" s="108">
        <v>19842.900000000001</v>
      </c>
      <c r="FX154" s="108">
        <v>50258.8</v>
      </c>
      <c r="FY154" s="108">
        <v>81806.100000000006</v>
      </c>
      <c r="FZ154" s="108">
        <v>117111.6</v>
      </c>
      <c r="GA154" s="108">
        <v>156448.5</v>
      </c>
      <c r="GB154" s="108">
        <v>344629.9</v>
      </c>
      <c r="GC154" s="108">
        <v>388853</v>
      </c>
      <c r="GD154" s="108">
        <v>427306.5</v>
      </c>
      <c r="GE154" s="108">
        <v>470066.3</v>
      </c>
      <c r="GF154" s="108">
        <v>515626.9</v>
      </c>
      <c r="GG154" s="108">
        <v>561647.9</v>
      </c>
      <c r="GH154" s="108">
        <v>809044.5</v>
      </c>
      <c r="GJ154" s="85">
        <v>273163.59999999998</v>
      </c>
      <c r="GK154" s="85">
        <v>212035.5</v>
      </c>
      <c r="GL154" s="85">
        <v>79577.5</v>
      </c>
      <c r="GN154" s="85">
        <v>26388.400000000001</v>
      </c>
      <c r="GO154" s="85">
        <v>249184.6</v>
      </c>
      <c r="GP154" s="85">
        <v>273163.59999999998</v>
      </c>
      <c r="GQ154" s="85">
        <v>279473.09999999998</v>
      </c>
      <c r="GR154" s="85">
        <v>291254.2</v>
      </c>
      <c r="GS154" s="85">
        <v>485199.1</v>
      </c>
      <c r="GT154" s="85">
        <v>500857.1</v>
      </c>
      <c r="GU154" s="85">
        <v>524667.80000000005</v>
      </c>
      <c r="GV154" s="85">
        <v>564776.6</v>
      </c>
      <c r="GW154" s="85">
        <v>600927.9</v>
      </c>
      <c r="GX154" s="85">
        <v>644163.4</v>
      </c>
    </row>
    <row r="155" spans="1:206" s="85" customFormat="1" ht="24" x14ac:dyDescent="0.2">
      <c r="A155" s="99">
        <v>14211100</v>
      </c>
      <c r="B155" s="28" t="s">
        <v>717</v>
      </c>
      <c r="C155" s="76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  <c r="R155" s="108"/>
      <c r="S155" s="108"/>
      <c r="T155" s="108"/>
      <c r="U155" s="108"/>
      <c r="V155" s="108"/>
      <c r="W155" s="108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8"/>
      <c r="BD155" s="108"/>
      <c r="BE155" s="108"/>
      <c r="BF155" s="108"/>
      <c r="BG155" s="108"/>
      <c r="BH155" s="108"/>
      <c r="BI155" s="108"/>
      <c r="BJ155" s="108"/>
      <c r="BK155" s="108"/>
      <c r="BL155" s="108"/>
      <c r="BM155" s="108"/>
      <c r="BN155" s="108"/>
      <c r="BO155" s="108"/>
      <c r="BP155" s="108"/>
      <c r="BQ155" s="108"/>
      <c r="BR155" s="108"/>
      <c r="BS155" s="108"/>
      <c r="BT155" s="108"/>
      <c r="BU155" s="108"/>
      <c r="BV155" s="128"/>
      <c r="BW155" s="128"/>
      <c r="BX155" s="128"/>
      <c r="BY155" s="108"/>
      <c r="BZ155" s="108"/>
      <c r="CA155" s="108"/>
      <c r="CB155" s="108"/>
      <c r="CC155" s="108"/>
      <c r="CD155" s="108"/>
      <c r="CE155" s="108"/>
      <c r="CF155" s="108"/>
      <c r="CG155" s="108"/>
      <c r="CH155" s="108"/>
      <c r="CI155" s="108"/>
      <c r="CJ155" s="108"/>
      <c r="CK155" s="108"/>
      <c r="CL155" s="108"/>
      <c r="CM155" s="128"/>
      <c r="CN155" s="128"/>
      <c r="CO155" s="128"/>
      <c r="CP155" s="108"/>
      <c r="CQ155" s="108"/>
      <c r="CR155" s="108"/>
      <c r="CS155" s="108"/>
      <c r="CT155" s="108"/>
      <c r="CU155" s="108"/>
      <c r="CV155" s="108"/>
      <c r="CW155" s="108"/>
      <c r="CX155" s="108"/>
      <c r="CY155" s="108"/>
      <c r="CZ155" s="108"/>
      <c r="DA155" s="108"/>
      <c r="DB155" s="108"/>
      <c r="DC155" s="108"/>
      <c r="DD155" s="108"/>
      <c r="DE155" s="108"/>
      <c r="DF155" s="108"/>
      <c r="DG155" s="108"/>
      <c r="DH155" s="108"/>
      <c r="DI155" s="108"/>
      <c r="DJ155" s="108"/>
      <c r="DK155" s="108"/>
      <c r="DL155" s="108"/>
      <c r="DM155" s="108"/>
      <c r="DN155" s="108"/>
      <c r="DO155" s="108"/>
      <c r="DP155" s="108"/>
      <c r="DQ155" s="108"/>
      <c r="DR155" s="108"/>
      <c r="DS155" s="108"/>
      <c r="DT155" s="108"/>
      <c r="DU155" s="108"/>
      <c r="DV155" s="108"/>
      <c r="DW155" s="108"/>
      <c r="DX155" s="108"/>
      <c r="DY155" s="108"/>
      <c r="DZ155" s="108"/>
      <c r="EA155" s="108"/>
      <c r="EB155" s="108"/>
      <c r="EC155" s="108"/>
      <c r="ED155" s="108"/>
      <c r="EE155" s="108"/>
      <c r="EF155" s="108"/>
      <c r="EG155" s="108"/>
      <c r="EH155" s="108"/>
      <c r="EI155" s="108"/>
      <c r="EJ155" s="108"/>
      <c r="EK155" s="108"/>
      <c r="EL155" s="108"/>
      <c r="EM155" s="108"/>
      <c r="EN155" s="108"/>
      <c r="EO155" s="108"/>
      <c r="EP155" s="108"/>
      <c r="EQ155" s="108"/>
      <c r="ER155" s="108"/>
      <c r="ES155" s="108"/>
      <c r="ET155" s="108"/>
      <c r="EU155" s="108"/>
      <c r="EV155" s="108"/>
      <c r="EW155" s="108"/>
      <c r="EX155" s="108"/>
      <c r="EY155" s="108"/>
      <c r="EZ155" s="108"/>
      <c r="FA155" s="108">
        <v>176367.8</v>
      </c>
      <c r="FB155" s="108">
        <v>41452.300000000003</v>
      </c>
      <c r="FC155" s="108">
        <v>23914.5</v>
      </c>
      <c r="FD155" s="108">
        <v>46221.599999999999</v>
      </c>
      <c r="FE155" s="108">
        <v>64779.4</v>
      </c>
      <c r="FF155" s="108">
        <v>3278.6</v>
      </c>
      <c r="FG155" s="108">
        <v>13348</v>
      </c>
      <c r="FH155" s="108">
        <v>41452.300000000003</v>
      </c>
      <c r="FI155" s="108">
        <v>36276.800000000003</v>
      </c>
      <c r="FJ155" s="108">
        <v>49984</v>
      </c>
      <c r="FK155" s="108">
        <v>65366.8</v>
      </c>
      <c r="FL155" s="108">
        <v>88884.9</v>
      </c>
      <c r="FM155" s="108">
        <v>96547.8</v>
      </c>
      <c r="FN155" s="108">
        <v>111588.4</v>
      </c>
      <c r="FO155" s="108">
        <v>132638.9</v>
      </c>
      <c r="FP155" s="108">
        <v>147764.1</v>
      </c>
      <c r="FQ155" s="108">
        <v>176367.8</v>
      </c>
      <c r="FR155" s="108">
        <v>181568.2</v>
      </c>
      <c r="FS155" s="108">
        <v>24286.6</v>
      </c>
      <c r="FT155" s="108">
        <v>36839.300000000003</v>
      </c>
      <c r="FU155" s="108">
        <v>49340.7</v>
      </c>
      <c r="FV155" s="108">
        <v>71101.600000000006</v>
      </c>
      <c r="FW155" s="108">
        <v>5612.8</v>
      </c>
      <c r="FX155" s="108">
        <v>16102.5</v>
      </c>
      <c r="FY155" s="108">
        <v>24286.6</v>
      </c>
      <c r="FZ155" s="108">
        <v>37998.5</v>
      </c>
      <c r="GA155" s="108">
        <v>52209.5</v>
      </c>
      <c r="GB155" s="108">
        <v>61125.9</v>
      </c>
      <c r="GC155" s="108">
        <v>78820.800000000003</v>
      </c>
      <c r="GD155" s="108">
        <v>92670.6</v>
      </c>
      <c r="GE155" s="108">
        <v>110466.6</v>
      </c>
      <c r="GF155" s="108">
        <v>127756</v>
      </c>
      <c r="GG155" s="108">
        <v>144150.29999999999</v>
      </c>
      <c r="GH155" s="108">
        <v>181568.2</v>
      </c>
      <c r="GJ155" s="85">
        <v>28569.5</v>
      </c>
      <c r="GK155" s="85">
        <v>9574.4</v>
      </c>
      <c r="GL155" s="85">
        <v>14533.1</v>
      </c>
      <c r="GN155" s="85">
        <v>7924.7</v>
      </c>
      <c r="GO155" s="85">
        <v>17725.599999999999</v>
      </c>
      <c r="GP155" s="85">
        <v>28569.5</v>
      </c>
      <c r="GQ155" s="85">
        <v>30613.1</v>
      </c>
      <c r="GR155" s="85">
        <v>33406.300000000003</v>
      </c>
      <c r="GS155" s="85">
        <v>38143.9</v>
      </c>
      <c r="GT155" s="85">
        <v>41747.300000000003</v>
      </c>
      <c r="GU155" s="85">
        <v>45886.7</v>
      </c>
      <c r="GV155" s="85">
        <v>52677</v>
      </c>
      <c r="GW155" s="85">
        <v>63225.599999999999</v>
      </c>
      <c r="GX155" s="85">
        <v>75859.5</v>
      </c>
    </row>
    <row r="156" spans="1:206" s="85" customFormat="1" ht="24" x14ac:dyDescent="0.2">
      <c r="A156" s="99">
        <v>14211200</v>
      </c>
      <c r="B156" s="28" t="s">
        <v>763</v>
      </c>
      <c r="C156" s="76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  <c r="R156" s="108"/>
      <c r="S156" s="108"/>
      <c r="T156" s="108"/>
      <c r="U156" s="108"/>
      <c r="V156" s="108"/>
      <c r="W156" s="108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8"/>
      <c r="BD156" s="108"/>
      <c r="BE156" s="108"/>
      <c r="BF156" s="108"/>
      <c r="BG156" s="108"/>
      <c r="BH156" s="108"/>
      <c r="BI156" s="108"/>
      <c r="BJ156" s="108"/>
      <c r="BK156" s="108"/>
      <c r="BL156" s="108"/>
      <c r="BM156" s="108"/>
      <c r="BN156" s="108"/>
      <c r="BO156" s="108"/>
      <c r="BP156" s="108"/>
      <c r="BQ156" s="108"/>
      <c r="BR156" s="108"/>
      <c r="BS156" s="108"/>
      <c r="BT156" s="108"/>
      <c r="BU156" s="108"/>
      <c r="BV156" s="128"/>
      <c r="BW156" s="128"/>
      <c r="BX156" s="128"/>
      <c r="BY156" s="108"/>
      <c r="BZ156" s="108"/>
      <c r="CA156" s="108"/>
      <c r="CB156" s="108"/>
      <c r="CC156" s="108"/>
      <c r="CD156" s="108"/>
      <c r="CE156" s="108"/>
      <c r="CF156" s="108"/>
      <c r="CG156" s="108"/>
      <c r="CH156" s="108"/>
      <c r="CI156" s="108"/>
      <c r="CJ156" s="108"/>
      <c r="CK156" s="108"/>
      <c r="CL156" s="108"/>
      <c r="CM156" s="128"/>
      <c r="CN156" s="128"/>
      <c r="CO156" s="128"/>
      <c r="CP156" s="108"/>
      <c r="CQ156" s="108"/>
      <c r="CR156" s="108"/>
      <c r="CS156" s="108"/>
      <c r="CT156" s="108"/>
      <c r="CU156" s="108"/>
      <c r="CV156" s="108"/>
      <c r="CW156" s="108"/>
      <c r="CX156" s="108"/>
      <c r="CY156" s="108"/>
      <c r="CZ156" s="108"/>
      <c r="DA156" s="108"/>
      <c r="DB156" s="108"/>
      <c r="DC156" s="108"/>
      <c r="DD156" s="108"/>
      <c r="DE156" s="108"/>
      <c r="DF156" s="108"/>
      <c r="DG156" s="108"/>
      <c r="DH156" s="108"/>
      <c r="DI156" s="108"/>
      <c r="DJ156" s="108"/>
      <c r="DK156" s="108"/>
      <c r="DL156" s="108"/>
      <c r="DM156" s="108"/>
      <c r="DN156" s="108"/>
      <c r="DO156" s="108"/>
      <c r="DP156" s="108"/>
      <c r="DQ156" s="108"/>
      <c r="DR156" s="108"/>
      <c r="DS156" s="108"/>
      <c r="DT156" s="108"/>
      <c r="DU156" s="108"/>
      <c r="DV156" s="108"/>
      <c r="DW156" s="108"/>
      <c r="DX156" s="108"/>
      <c r="DY156" s="108"/>
      <c r="DZ156" s="108"/>
      <c r="EA156" s="108"/>
      <c r="EB156" s="108"/>
      <c r="EC156" s="108"/>
      <c r="ED156" s="108"/>
      <c r="EE156" s="108"/>
      <c r="EF156" s="108"/>
      <c r="EG156" s="108"/>
      <c r="EH156" s="108"/>
      <c r="EI156" s="108"/>
      <c r="EJ156" s="108"/>
      <c r="EK156" s="108"/>
      <c r="EL156" s="108"/>
      <c r="EM156" s="108"/>
      <c r="EN156" s="108"/>
      <c r="EO156" s="108"/>
      <c r="EP156" s="108"/>
      <c r="EQ156" s="108"/>
      <c r="ER156" s="108"/>
      <c r="ES156" s="108"/>
      <c r="ET156" s="108"/>
      <c r="EU156" s="108"/>
      <c r="EV156" s="108"/>
      <c r="EW156" s="108"/>
      <c r="EX156" s="108"/>
      <c r="EY156" s="108"/>
      <c r="EZ156" s="108"/>
      <c r="FA156" s="108">
        <v>130584.4</v>
      </c>
      <c r="FB156" s="108">
        <v>25093.4</v>
      </c>
      <c r="FC156" s="108">
        <v>31288.9</v>
      </c>
      <c r="FD156" s="108">
        <v>30061.200000000001</v>
      </c>
      <c r="FE156" s="108">
        <v>44140.9</v>
      </c>
      <c r="FF156" s="108">
        <v>7885.4</v>
      </c>
      <c r="FG156" s="108">
        <v>15267.8</v>
      </c>
      <c r="FH156" s="108">
        <v>25093.4</v>
      </c>
      <c r="FI156" s="108">
        <v>35318</v>
      </c>
      <c r="FJ156" s="108">
        <v>45724.6</v>
      </c>
      <c r="FK156" s="108">
        <v>56382.3</v>
      </c>
      <c r="FL156" s="108">
        <v>65653.7</v>
      </c>
      <c r="FM156" s="108">
        <v>73902.600000000006</v>
      </c>
      <c r="FN156" s="108">
        <v>86443.5</v>
      </c>
      <c r="FO156" s="108">
        <v>101541.5</v>
      </c>
      <c r="FP156" s="108">
        <v>114066.9</v>
      </c>
      <c r="FQ156" s="108">
        <v>130584.4</v>
      </c>
      <c r="FR156" s="108">
        <v>164280.1</v>
      </c>
      <c r="FS156" s="108">
        <v>32244.1</v>
      </c>
      <c r="FT156" s="108">
        <v>34918.1</v>
      </c>
      <c r="FU156" s="108">
        <v>39825.599999999999</v>
      </c>
      <c r="FV156" s="108">
        <v>57292.3</v>
      </c>
      <c r="FW156" s="108">
        <v>7626.3</v>
      </c>
      <c r="FX156" s="108">
        <v>18823.8</v>
      </c>
      <c r="FY156" s="108">
        <v>32244.1</v>
      </c>
      <c r="FZ156" s="108">
        <v>43710.8</v>
      </c>
      <c r="GA156" s="108">
        <v>57271.199999999997</v>
      </c>
      <c r="GB156" s="108">
        <v>67162.2</v>
      </c>
      <c r="GC156" s="108">
        <v>80088.899999999994</v>
      </c>
      <c r="GD156" s="108">
        <v>93534.7</v>
      </c>
      <c r="GE156" s="108">
        <v>106987.8</v>
      </c>
      <c r="GF156" s="108">
        <v>119880.6</v>
      </c>
      <c r="GG156" s="108">
        <v>137939.5</v>
      </c>
      <c r="GH156" s="108">
        <v>164280.1</v>
      </c>
      <c r="GJ156" s="85">
        <v>27696.799999999999</v>
      </c>
      <c r="GK156" s="85">
        <v>16712.2</v>
      </c>
      <c r="GL156" s="85">
        <v>35385.699999999997</v>
      </c>
      <c r="GN156" s="85">
        <v>8645</v>
      </c>
      <c r="GO156" s="85">
        <v>20274.2</v>
      </c>
      <c r="GP156" s="85">
        <v>27696.799999999999</v>
      </c>
      <c r="GQ156" s="85">
        <v>29216.400000000001</v>
      </c>
      <c r="GR156" s="85">
        <v>33598.6</v>
      </c>
      <c r="GS156" s="85">
        <v>44409</v>
      </c>
      <c r="GT156" s="85">
        <v>50845.8</v>
      </c>
      <c r="GU156" s="85">
        <v>60891.4</v>
      </c>
      <c r="GV156" s="85">
        <v>79794.7</v>
      </c>
      <c r="GW156" s="85">
        <v>94106.7</v>
      </c>
      <c r="GX156" s="85">
        <v>109183.3</v>
      </c>
    </row>
    <row r="157" spans="1:206" s="85" customFormat="1" ht="12" x14ac:dyDescent="0.2">
      <c r="A157" s="99">
        <v>14211900</v>
      </c>
      <c r="B157" s="28" t="s">
        <v>640</v>
      </c>
      <c r="C157" s="76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  <c r="R157" s="108"/>
      <c r="S157" s="108"/>
      <c r="T157" s="108"/>
      <c r="U157" s="108"/>
      <c r="V157" s="108"/>
      <c r="W157" s="108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8"/>
      <c r="BD157" s="108"/>
      <c r="BE157" s="108"/>
      <c r="BF157" s="108"/>
      <c r="BG157" s="108"/>
      <c r="BH157" s="108"/>
      <c r="BI157" s="108"/>
      <c r="BJ157" s="108"/>
      <c r="BK157" s="108"/>
      <c r="BL157" s="108"/>
      <c r="BM157" s="108"/>
      <c r="BN157" s="108"/>
      <c r="BO157" s="108"/>
      <c r="BP157" s="108"/>
      <c r="BQ157" s="108"/>
      <c r="BR157" s="108"/>
      <c r="BS157" s="108"/>
      <c r="BT157" s="108"/>
      <c r="BU157" s="108"/>
      <c r="BV157" s="128"/>
      <c r="BW157" s="128"/>
      <c r="BX157" s="128"/>
      <c r="BY157" s="108"/>
      <c r="BZ157" s="108"/>
      <c r="CA157" s="108"/>
      <c r="CB157" s="108"/>
      <c r="CC157" s="108"/>
      <c r="CD157" s="108"/>
      <c r="CE157" s="108"/>
      <c r="CF157" s="108"/>
      <c r="CG157" s="108"/>
      <c r="CH157" s="108"/>
      <c r="CI157" s="108"/>
      <c r="CJ157" s="108"/>
      <c r="CK157" s="108"/>
      <c r="CL157" s="108"/>
      <c r="CM157" s="128"/>
      <c r="CN157" s="128"/>
      <c r="CO157" s="128"/>
      <c r="CP157" s="108"/>
      <c r="CQ157" s="108"/>
      <c r="CR157" s="108"/>
      <c r="CS157" s="108"/>
      <c r="CT157" s="108"/>
      <c r="CU157" s="108"/>
      <c r="CV157" s="108"/>
      <c r="CW157" s="108"/>
      <c r="CX157" s="108"/>
      <c r="CY157" s="108"/>
      <c r="CZ157" s="108"/>
      <c r="DA157" s="108"/>
      <c r="DB157" s="108"/>
      <c r="DC157" s="108"/>
      <c r="DD157" s="108"/>
      <c r="DE157" s="108"/>
      <c r="DF157" s="108"/>
      <c r="DG157" s="108"/>
      <c r="DH157" s="108"/>
      <c r="DI157" s="108"/>
      <c r="DJ157" s="108"/>
      <c r="DK157" s="108"/>
      <c r="DL157" s="108"/>
      <c r="DM157" s="108"/>
      <c r="DN157" s="108"/>
      <c r="DO157" s="108"/>
      <c r="DP157" s="108"/>
      <c r="DQ157" s="108"/>
      <c r="DR157" s="108"/>
      <c r="DS157" s="108"/>
      <c r="DT157" s="108"/>
      <c r="DU157" s="108"/>
      <c r="DV157" s="108"/>
      <c r="DW157" s="108"/>
      <c r="DX157" s="108"/>
      <c r="DY157" s="108"/>
      <c r="DZ157" s="108"/>
      <c r="EA157" s="108"/>
      <c r="EB157" s="108"/>
      <c r="EC157" s="108"/>
      <c r="ED157" s="108"/>
      <c r="EE157" s="108"/>
      <c r="EF157" s="108"/>
      <c r="EG157" s="108"/>
      <c r="EH157" s="108"/>
      <c r="EI157" s="108"/>
      <c r="EJ157" s="108"/>
      <c r="EK157" s="108"/>
      <c r="EL157" s="108"/>
      <c r="EM157" s="108"/>
      <c r="EN157" s="108"/>
      <c r="EO157" s="108"/>
      <c r="EP157" s="108"/>
      <c r="EQ157" s="108"/>
      <c r="ER157" s="108"/>
      <c r="ES157" s="108"/>
      <c r="ET157" s="108"/>
      <c r="EU157" s="108"/>
      <c r="EV157" s="108"/>
      <c r="EW157" s="108"/>
      <c r="EX157" s="108"/>
      <c r="EY157" s="108"/>
      <c r="EZ157" s="108"/>
      <c r="FA157" s="108">
        <v>450326.9</v>
      </c>
      <c r="FB157" s="108">
        <v>23788.9</v>
      </c>
      <c r="FC157" s="108">
        <v>30240.799999999999</v>
      </c>
      <c r="FD157" s="108">
        <v>188923.2</v>
      </c>
      <c r="FE157" s="108">
        <v>207374</v>
      </c>
      <c r="FF157" s="108">
        <v>5270.2</v>
      </c>
      <c r="FG157" s="108">
        <v>12740.2</v>
      </c>
      <c r="FH157" s="108">
        <v>23788.9</v>
      </c>
      <c r="FI157" s="108">
        <v>31379.599999999999</v>
      </c>
      <c r="FJ157" s="108">
        <v>41254.5</v>
      </c>
      <c r="FK157" s="108">
        <v>54029.7</v>
      </c>
      <c r="FL157" s="108">
        <v>64652.9</v>
      </c>
      <c r="FM157" s="108">
        <v>230850.6</v>
      </c>
      <c r="FN157" s="108">
        <v>242952.9</v>
      </c>
      <c r="FO157" s="108">
        <v>255353.1</v>
      </c>
      <c r="FP157" s="108">
        <v>271003.7</v>
      </c>
      <c r="FQ157" s="108">
        <v>450326.9</v>
      </c>
      <c r="FR157" s="108">
        <v>457328.5</v>
      </c>
      <c r="FS157" s="108">
        <v>25274.400000000001</v>
      </c>
      <c r="FT157" s="108">
        <v>191066.4</v>
      </c>
      <c r="FU157" s="108">
        <v>33022.300000000003</v>
      </c>
      <c r="FV157" s="108">
        <v>207965.4</v>
      </c>
      <c r="FW157" s="108">
        <v>6602.9</v>
      </c>
      <c r="FX157" s="108">
        <v>15331.6</v>
      </c>
      <c r="FY157" s="108">
        <v>25274.400000000001</v>
      </c>
      <c r="FZ157" s="108">
        <v>35401.300000000003</v>
      </c>
      <c r="GA157" s="108">
        <v>46966.8</v>
      </c>
      <c r="GB157" s="108">
        <v>216340.8</v>
      </c>
      <c r="GC157" s="108">
        <v>226694.5</v>
      </c>
      <c r="GD157" s="108">
        <v>237852.4</v>
      </c>
      <c r="GE157" s="108">
        <v>249363.1</v>
      </c>
      <c r="GF157" s="108">
        <v>262137.8</v>
      </c>
      <c r="GG157" s="108">
        <v>273705.59999999998</v>
      </c>
      <c r="GH157" s="108">
        <v>457328.5</v>
      </c>
      <c r="GJ157" s="85">
        <v>18914.3</v>
      </c>
      <c r="GK157" s="85">
        <v>185748.9</v>
      </c>
      <c r="GL157" s="85">
        <v>29658.7</v>
      </c>
      <c r="GN157" s="85">
        <v>6021.1</v>
      </c>
      <c r="GO157" s="85">
        <v>13201.8</v>
      </c>
      <c r="GP157" s="85">
        <v>18914.3</v>
      </c>
      <c r="GQ157" s="85">
        <v>21660.6</v>
      </c>
      <c r="GR157" s="85">
        <v>26266.3</v>
      </c>
      <c r="GS157" s="85">
        <v>204663.2</v>
      </c>
      <c r="GT157" s="85">
        <v>210281</v>
      </c>
      <c r="GU157" s="85">
        <v>219906.7</v>
      </c>
      <c r="GV157" s="85">
        <v>234321.9</v>
      </c>
      <c r="GW157" s="85">
        <v>245612.6</v>
      </c>
      <c r="GX157" s="85">
        <v>261137.1</v>
      </c>
    </row>
    <row r="158" spans="1:206" s="85" customFormat="1" ht="12" x14ac:dyDescent="0.2">
      <c r="A158" s="99">
        <v>14212</v>
      </c>
      <c r="B158" s="28" t="s">
        <v>712</v>
      </c>
      <c r="C158" s="76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8"/>
      <c r="BH158" s="108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28"/>
      <c r="BW158" s="128"/>
      <c r="BX158" s="12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8"/>
      <c r="CL158" s="108"/>
      <c r="CM158" s="128"/>
      <c r="CN158" s="128"/>
      <c r="CO158" s="128"/>
      <c r="CP158" s="108"/>
      <c r="CQ158" s="108"/>
      <c r="CR158" s="108"/>
      <c r="CS158" s="108"/>
      <c r="CT158" s="108"/>
      <c r="CU158" s="108"/>
      <c r="CV158" s="108"/>
      <c r="CW158" s="108"/>
      <c r="CX158" s="108"/>
      <c r="CY158" s="108"/>
      <c r="CZ158" s="108"/>
      <c r="DA158" s="108"/>
      <c r="DB158" s="108"/>
      <c r="DC158" s="108"/>
      <c r="DD158" s="108"/>
      <c r="DE158" s="108"/>
      <c r="DF158" s="108"/>
      <c r="DG158" s="108"/>
      <c r="DH158" s="108"/>
      <c r="DI158" s="108"/>
      <c r="DJ158" s="108"/>
      <c r="DK158" s="108"/>
      <c r="DL158" s="108"/>
      <c r="DM158" s="108"/>
      <c r="DN158" s="108"/>
      <c r="DO158" s="108"/>
      <c r="DP158" s="108"/>
      <c r="DQ158" s="108"/>
      <c r="DR158" s="108"/>
      <c r="DS158" s="108"/>
      <c r="DT158" s="108"/>
      <c r="DU158" s="108"/>
      <c r="DV158" s="108"/>
      <c r="DW158" s="108"/>
      <c r="DX158" s="108"/>
      <c r="DY158" s="108"/>
      <c r="DZ158" s="108"/>
      <c r="EA158" s="108"/>
      <c r="EB158" s="108"/>
      <c r="EC158" s="108"/>
      <c r="ED158" s="108"/>
      <c r="EE158" s="108"/>
      <c r="EF158" s="108"/>
      <c r="EG158" s="108"/>
      <c r="EH158" s="108"/>
      <c r="EI158" s="108"/>
      <c r="EJ158" s="108"/>
      <c r="EK158" s="108"/>
      <c r="EL158" s="108"/>
      <c r="EM158" s="108"/>
      <c r="EN158" s="108"/>
      <c r="EO158" s="108"/>
      <c r="EP158" s="108"/>
      <c r="EQ158" s="108"/>
      <c r="ER158" s="108"/>
      <c r="ES158" s="108"/>
      <c r="ET158" s="108"/>
      <c r="EU158" s="108"/>
      <c r="EV158" s="108"/>
      <c r="EW158" s="108"/>
      <c r="EX158" s="108"/>
      <c r="EY158" s="108"/>
      <c r="EZ158" s="108"/>
      <c r="FA158" s="108">
        <v>13524.2</v>
      </c>
      <c r="FB158" s="108">
        <v>6128.6</v>
      </c>
      <c r="FC158" s="108">
        <v>3.8</v>
      </c>
      <c r="FD158" s="108">
        <v>2140.6999999999998</v>
      </c>
      <c r="FE158" s="108">
        <v>5251.1</v>
      </c>
      <c r="FF158" s="108"/>
      <c r="FG158" s="108"/>
      <c r="FH158" s="108">
        <v>6128.6</v>
      </c>
      <c r="FI158" s="108">
        <v>6128.6</v>
      </c>
      <c r="FJ158" s="108">
        <v>6128.6</v>
      </c>
      <c r="FK158" s="108">
        <v>6132.4</v>
      </c>
      <c r="FL158" s="108">
        <v>8273.1</v>
      </c>
      <c r="FM158" s="108">
        <v>8273.1</v>
      </c>
      <c r="FN158" s="108">
        <v>8273.1</v>
      </c>
      <c r="FO158" s="108">
        <v>8273.1</v>
      </c>
      <c r="FP158" s="108">
        <v>8273.1</v>
      </c>
      <c r="FQ158" s="108">
        <v>13524.2</v>
      </c>
      <c r="FR158" s="108">
        <v>5867.7</v>
      </c>
      <c r="FS158" s="108">
        <v>1</v>
      </c>
      <c r="FT158" s="108">
        <v>0</v>
      </c>
      <c r="FU158" s="108">
        <v>3247.8</v>
      </c>
      <c r="FV158" s="108">
        <v>2618.9</v>
      </c>
      <c r="FW158" s="108">
        <v>0.9</v>
      </c>
      <c r="FX158" s="108">
        <v>0.9</v>
      </c>
      <c r="FY158" s="108">
        <v>1</v>
      </c>
      <c r="FZ158" s="108">
        <v>1</v>
      </c>
      <c r="GA158" s="108">
        <v>1</v>
      </c>
      <c r="GB158" s="108">
        <v>1</v>
      </c>
      <c r="GC158" s="108">
        <v>3248.8</v>
      </c>
      <c r="GD158" s="108">
        <v>3248.8</v>
      </c>
      <c r="GE158" s="108">
        <v>3248.8</v>
      </c>
      <c r="GF158" s="108">
        <v>5852.5</v>
      </c>
      <c r="GG158" s="108">
        <v>5852.5</v>
      </c>
      <c r="GH158" s="108">
        <v>5867.7</v>
      </c>
      <c r="GJ158" s="85">
        <v>197983</v>
      </c>
      <c r="GK158" s="85">
        <v>0</v>
      </c>
      <c r="GL158" s="85">
        <v>0</v>
      </c>
      <c r="GN158" s="85">
        <v>3797.6</v>
      </c>
      <c r="GO158" s="85">
        <v>197983</v>
      </c>
      <c r="GP158" s="85">
        <v>197983</v>
      </c>
      <c r="GQ158" s="85">
        <v>197983</v>
      </c>
      <c r="GR158" s="85">
        <v>197983</v>
      </c>
      <c r="GS158" s="85">
        <v>197983</v>
      </c>
      <c r="GT158" s="85">
        <v>197983</v>
      </c>
      <c r="GU158" s="85">
        <v>197983</v>
      </c>
      <c r="GV158" s="85">
        <v>197983</v>
      </c>
      <c r="GW158" s="85">
        <v>197983</v>
      </c>
      <c r="GX158" s="85">
        <v>197983.5</v>
      </c>
    </row>
    <row r="159" spans="1:206" s="85" customFormat="1" ht="24" x14ac:dyDescent="0.2">
      <c r="A159" s="99">
        <v>14212100</v>
      </c>
      <c r="B159" s="28" t="s">
        <v>735</v>
      </c>
      <c r="C159" s="76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  <c r="R159" s="108"/>
      <c r="S159" s="108"/>
      <c r="T159" s="108"/>
      <c r="U159" s="108"/>
      <c r="V159" s="108"/>
      <c r="W159" s="108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8"/>
      <c r="BD159" s="108"/>
      <c r="BE159" s="108"/>
      <c r="BF159" s="108"/>
      <c r="BG159" s="108"/>
      <c r="BH159" s="108"/>
      <c r="BI159" s="108"/>
      <c r="BJ159" s="108"/>
      <c r="BK159" s="108"/>
      <c r="BL159" s="108"/>
      <c r="BM159" s="108"/>
      <c r="BN159" s="108"/>
      <c r="BO159" s="108"/>
      <c r="BP159" s="108"/>
      <c r="BQ159" s="108"/>
      <c r="BR159" s="108"/>
      <c r="BS159" s="108"/>
      <c r="BT159" s="108"/>
      <c r="BU159" s="108"/>
      <c r="BV159" s="128"/>
      <c r="BW159" s="128"/>
      <c r="BX159" s="128"/>
      <c r="BY159" s="108"/>
      <c r="BZ159" s="108"/>
      <c r="CA159" s="108"/>
      <c r="CB159" s="108"/>
      <c r="CC159" s="108"/>
      <c r="CD159" s="108"/>
      <c r="CE159" s="108"/>
      <c r="CF159" s="108"/>
      <c r="CG159" s="108"/>
      <c r="CH159" s="108"/>
      <c r="CI159" s="108"/>
      <c r="CJ159" s="108"/>
      <c r="CK159" s="108"/>
      <c r="CL159" s="108"/>
      <c r="CM159" s="128"/>
      <c r="CN159" s="128"/>
      <c r="CO159" s="128"/>
      <c r="CP159" s="108"/>
      <c r="CQ159" s="108"/>
      <c r="CR159" s="108"/>
      <c r="CS159" s="108"/>
      <c r="CT159" s="108"/>
      <c r="CU159" s="108"/>
      <c r="CV159" s="108"/>
      <c r="CW159" s="108"/>
      <c r="CX159" s="108"/>
      <c r="CY159" s="108"/>
      <c r="CZ159" s="108"/>
      <c r="DA159" s="108"/>
      <c r="DB159" s="108"/>
      <c r="DC159" s="108"/>
      <c r="DD159" s="108"/>
      <c r="DE159" s="108"/>
      <c r="DF159" s="108"/>
      <c r="DG159" s="108"/>
      <c r="DH159" s="108"/>
      <c r="DI159" s="108"/>
      <c r="DJ159" s="108"/>
      <c r="DK159" s="108"/>
      <c r="DL159" s="108"/>
      <c r="DM159" s="108"/>
      <c r="DN159" s="108"/>
      <c r="DO159" s="108"/>
      <c r="DP159" s="108"/>
      <c r="DQ159" s="108"/>
      <c r="DR159" s="108"/>
      <c r="DS159" s="108"/>
      <c r="DT159" s="108"/>
      <c r="DU159" s="108"/>
      <c r="DV159" s="108"/>
      <c r="DW159" s="108"/>
      <c r="DX159" s="108"/>
      <c r="DY159" s="108"/>
      <c r="DZ159" s="108"/>
      <c r="EA159" s="108"/>
      <c r="EB159" s="108"/>
      <c r="EC159" s="108"/>
      <c r="ED159" s="108"/>
      <c r="EE159" s="108"/>
      <c r="EF159" s="108"/>
      <c r="EG159" s="108"/>
      <c r="EH159" s="108"/>
      <c r="EI159" s="108"/>
      <c r="EJ159" s="108"/>
      <c r="EK159" s="108"/>
      <c r="EL159" s="108"/>
      <c r="EM159" s="108"/>
      <c r="EN159" s="108"/>
      <c r="EO159" s="108"/>
      <c r="EP159" s="108"/>
      <c r="EQ159" s="108"/>
      <c r="ER159" s="108"/>
      <c r="ES159" s="108"/>
      <c r="ET159" s="108"/>
      <c r="EU159" s="108"/>
      <c r="EV159" s="108"/>
      <c r="EW159" s="108"/>
      <c r="EX159" s="108"/>
      <c r="EY159" s="108"/>
      <c r="EZ159" s="108"/>
      <c r="FA159" s="108">
        <v>13524.2</v>
      </c>
      <c r="FB159" s="108">
        <v>6128.6</v>
      </c>
      <c r="FC159" s="108">
        <v>3.8</v>
      </c>
      <c r="FD159" s="108">
        <v>2140.6999999999998</v>
      </c>
      <c r="FE159" s="108">
        <v>5251.1</v>
      </c>
      <c r="FF159" s="108"/>
      <c r="FG159" s="108"/>
      <c r="FH159" s="108">
        <v>6128.6</v>
      </c>
      <c r="FI159" s="108">
        <v>6128.6</v>
      </c>
      <c r="FJ159" s="108">
        <v>6128.6</v>
      </c>
      <c r="FK159" s="108">
        <v>6132.4</v>
      </c>
      <c r="FL159" s="108">
        <v>8273.1</v>
      </c>
      <c r="FM159" s="108">
        <v>8273.1</v>
      </c>
      <c r="FN159" s="108">
        <v>8273.1</v>
      </c>
      <c r="FO159" s="108">
        <v>8273.1</v>
      </c>
      <c r="FP159" s="108">
        <v>8273.1</v>
      </c>
      <c r="FQ159" s="108">
        <v>13524.2</v>
      </c>
      <c r="FR159" s="108">
        <v>5867.7</v>
      </c>
      <c r="FS159" s="108">
        <v>1</v>
      </c>
      <c r="FT159" s="108">
        <v>0</v>
      </c>
      <c r="FU159" s="108">
        <v>3247.8</v>
      </c>
      <c r="FV159" s="108">
        <v>2618.9</v>
      </c>
      <c r="FW159" s="108">
        <v>0.9</v>
      </c>
      <c r="FX159" s="108">
        <v>0.9</v>
      </c>
      <c r="FY159" s="108">
        <v>1</v>
      </c>
      <c r="FZ159" s="108">
        <v>1</v>
      </c>
      <c r="GA159" s="108">
        <v>1</v>
      </c>
      <c r="GB159" s="108">
        <v>1</v>
      </c>
      <c r="GC159" s="108">
        <v>3248.8</v>
      </c>
      <c r="GD159" s="108">
        <v>3248.8</v>
      </c>
      <c r="GE159" s="108">
        <v>3248.8</v>
      </c>
      <c r="GF159" s="108">
        <v>5852.5</v>
      </c>
      <c r="GG159" s="108">
        <v>5852.5</v>
      </c>
      <c r="GH159" s="108">
        <v>5867.7</v>
      </c>
      <c r="GJ159" s="85">
        <v>197983</v>
      </c>
      <c r="GK159" s="85">
        <v>0</v>
      </c>
      <c r="GL159" s="85">
        <v>0</v>
      </c>
      <c r="GN159" s="85">
        <v>3797.6</v>
      </c>
      <c r="GO159" s="85">
        <v>197983</v>
      </c>
      <c r="GP159" s="85">
        <v>197983</v>
      </c>
      <c r="GQ159" s="85">
        <v>197983</v>
      </c>
      <c r="GR159" s="85">
        <v>197983</v>
      </c>
      <c r="GS159" s="85">
        <v>197983</v>
      </c>
      <c r="GT159" s="85">
        <v>197983</v>
      </c>
      <c r="GU159" s="85">
        <v>197983</v>
      </c>
      <c r="GV159" s="85">
        <v>197983</v>
      </c>
      <c r="GW159" s="85">
        <v>197983</v>
      </c>
      <c r="GX159" s="85">
        <v>197983.5</v>
      </c>
    </row>
    <row r="160" spans="1:206" s="85" customFormat="1" ht="12" x14ac:dyDescent="0.2">
      <c r="A160" s="99">
        <v>1422</v>
      </c>
      <c r="B160" s="28" t="s">
        <v>611</v>
      </c>
      <c r="C160" s="76"/>
      <c r="D160" s="108">
        <v>807150.7</v>
      </c>
      <c r="E160" s="108">
        <v>218144</v>
      </c>
      <c r="F160" s="108">
        <v>224532.1</v>
      </c>
      <c r="G160" s="108">
        <v>173887.1</v>
      </c>
      <c r="H160" s="108">
        <v>190587.5</v>
      </c>
      <c r="I160" s="108">
        <v>84622</v>
      </c>
      <c r="J160" s="108">
        <v>145508.1</v>
      </c>
      <c r="K160" s="108">
        <v>218144</v>
      </c>
      <c r="L160" s="108">
        <v>299494.3</v>
      </c>
      <c r="M160" s="108">
        <v>372880.8</v>
      </c>
      <c r="N160" s="108">
        <v>442676.1</v>
      </c>
      <c r="O160" s="108">
        <v>504173.9</v>
      </c>
      <c r="P160" s="108">
        <v>555786.1</v>
      </c>
      <c r="Q160" s="108">
        <v>616563.19999999995</v>
      </c>
      <c r="R160" s="108">
        <v>680569.4</v>
      </c>
      <c r="S160" s="108">
        <v>741598.5</v>
      </c>
      <c r="T160" s="108">
        <v>807150.7</v>
      </c>
      <c r="U160" s="108">
        <v>662938.6</v>
      </c>
      <c r="V160" s="108">
        <v>163599.4</v>
      </c>
      <c r="W160" s="108">
        <v>156425</v>
      </c>
      <c r="X160" s="108">
        <v>162844.1</v>
      </c>
      <c r="Y160" s="108">
        <v>180070.1</v>
      </c>
      <c r="Z160" s="108">
        <v>45693.1</v>
      </c>
      <c r="AA160" s="108">
        <v>95436.3</v>
      </c>
      <c r="AB160" s="108">
        <v>163599.4</v>
      </c>
      <c r="AC160" s="108">
        <v>215453</v>
      </c>
      <c r="AD160" s="108">
        <v>270867.8</v>
      </c>
      <c r="AE160" s="108">
        <v>320024.40000000002</v>
      </c>
      <c r="AF160" s="108">
        <v>372044.6</v>
      </c>
      <c r="AG160" s="108">
        <v>428380.9</v>
      </c>
      <c r="AH160" s="108">
        <v>482868.5</v>
      </c>
      <c r="AI160" s="108">
        <v>541053.80000000005</v>
      </c>
      <c r="AJ160" s="108">
        <v>595152.9</v>
      </c>
      <c r="AK160" s="108">
        <v>662938.6</v>
      </c>
      <c r="AL160" s="108">
        <v>1023773.2</v>
      </c>
      <c r="AM160" s="108">
        <v>173450.8</v>
      </c>
      <c r="AN160" s="108">
        <v>367862.3</v>
      </c>
      <c r="AO160" s="108">
        <v>220040.4</v>
      </c>
      <c r="AP160" s="108">
        <v>262419.7</v>
      </c>
      <c r="AQ160" s="108">
        <v>50145.9</v>
      </c>
      <c r="AR160" s="108">
        <v>105221.5</v>
      </c>
      <c r="AS160" s="108">
        <v>173450.8</v>
      </c>
      <c r="AT160" s="108">
        <v>313197.59999999998</v>
      </c>
      <c r="AU160" s="108">
        <v>386215.4</v>
      </c>
      <c r="AV160" s="108">
        <v>541313.1</v>
      </c>
      <c r="AW160" s="108">
        <v>607184.5</v>
      </c>
      <c r="AX160" s="108">
        <v>680952.6</v>
      </c>
      <c r="AY160" s="108">
        <v>761353.5</v>
      </c>
      <c r="AZ160" s="108">
        <v>834484.5</v>
      </c>
      <c r="BA160" s="108">
        <v>920534.5</v>
      </c>
      <c r="BB160" s="108">
        <v>1023773.2</v>
      </c>
      <c r="BC160" s="108">
        <v>1128106.3999999999</v>
      </c>
      <c r="BD160" s="108">
        <v>277636.09999999998</v>
      </c>
      <c r="BE160" s="108">
        <v>311357.90000000002</v>
      </c>
      <c r="BF160" s="108">
        <v>272561.59999999998</v>
      </c>
      <c r="BG160" s="108">
        <v>266550.8</v>
      </c>
      <c r="BH160" s="108">
        <v>81400.2</v>
      </c>
      <c r="BI160" s="108">
        <v>166640.9</v>
      </c>
      <c r="BJ160" s="108">
        <v>277636.09999999998</v>
      </c>
      <c r="BK160" s="108">
        <v>383481.5</v>
      </c>
      <c r="BL160" s="108">
        <v>487750.3</v>
      </c>
      <c r="BM160" s="108">
        <v>588994</v>
      </c>
      <c r="BN160" s="108">
        <v>686279.9</v>
      </c>
      <c r="BO160" s="108">
        <v>774545.3</v>
      </c>
      <c r="BP160" s="108">
        <v>861555.6</v>
      </c>
      <c r="BQ160" s="108">
        <v>948601.5</v>
      </c>
      <c r="BR160" s="108">
        <v>1039377.4</v>
      </c>
      <c r="BS160" s="108">
        <v>1128106.3999999999</v>
      </c>
      <c r="BT160" s="108">
        <v>1627486.8</v>
      </c>
      <c r="BU160" s="108">
        <v>321250.5</v>
      </c>
      <c r="BV160" s="128">
        <v>391264.2</v>
      </c>
      <c r="BW160" s="128">
        <v>429047.2</v>
      </c>
      <c r="BX160" s="128">
        <v>485924.9</v>
      </c>
      <c r="BY160" s="108">
        <v>100285.7</v>
      </c>
      <c r="BZ160" s="108">
        <v>202386.3</v>
      </c>
      <c r="CA160" s="108">
        <v>321250.5</v>
      </c>
      <c r="CB160" s="108">
        <v>454642.2</v>
      </c>
      <c r="CC160" s="108">
        <v>580990.80000000005</v>
      </c>
      <c r="CD160" s="108">
        <v>712514.7</v>
      </c>
      <c r="CE160" s="108">
        <v>866271.5</v>
      </c>
      <c r="CF160" s="108">
        <v>1003216.4</v>
      </c>
      <c r="CG160" s="108">
        <v>1141561.8999999999</v>
      </c>
      <c r="CH160" s="108">
        <v>1286320.8999999999</v>
      </c>
      <c r="CI160" s="108">
        <v>1433586.9</v>
      </c>
      <c r="CJ160" s="108">
        <v>1627486.8</v>
      </c>
      <c r="CK160" s="108">
        <v>1851427.9</v>
      </c>
      <c r="CL160" s="108">
        <v>393745.8</v>
      </c>
      <c r="CM160" s="128">
        <v>455073.3</v>
      </c>
      <c r="CN160" s="128">
        <v>483929.7</v>
      </c>
      <c r="CO160" s="128">
        <v>518679.1</v>
      </c>
      <c r="CP160" s="108">
        <v>135347.29999999999</v>
      </c>
      <c r="CQ160" s="108">
        <v>253546.2</v>
      </c>
      <c r="CR160" s="108">
        <v>393745.8</v>
      </c>
      <c r="CS160" s="108">
        <v>534756.69999999995</v>
      </c>
      <c r="CT160" s="108">
        <v>674796.5</v>
      </c>
      <c r="CU160" s="108">
        <v>848819.1</v>
      </c>
      <c r="CV160" s="108">
        <v>1009809.1</v>
      </c>
      <c r="CW160" s="108">
        <v>1165941.8</v>
      </c>
      <c r="CX160" s="108">
        <v>1332748.8</v>
      </c>
      <c r="CY160" s="108">
        <v>1510893.5</v>
      </c>
      <c r="CZ160" s="108">
        <v>1656641.4</v>
      </c>
      <c r="DA160" s="108">
        <v>1851427.9</v>
      </c>
      <c r="DB160" s="108">
        <v>1605002.9</v>
      </c>
      <c r="DC160" s="108">
        <v>376685</v>
      </c>
      <c r="DD160" s="108">
        <v>476910</v>
      </c>
      <c r="DE160" s="108">
        <v>415329.8</v>
      </c>
      <c r="DF160" s="108">
        <v>336078.1</v>
      </c>
      <c r="DG160" s="108">
        <v>134118.70000000001</v>
      </c>
      <c r="DH160" s="108">
        <v>252273</v>
      </c>
      <c r="DI160" s="108">
        <v>376685</v>
      </c>
      <c r="DJ160" s="108">
        <v>509451.6</v>
      </c>
      <c r="DK160" s="108">
        <v>670691.19999999995</v>
      </c>
      <c r="DL160" s="108">
        <v>853595</v>
      </c>
      <c r="DM160" s="108">
        <v>992100.6</v>
      </c>
      <c r="DN160" s="108">
        <v>1144771.3999999999</v>
      </c>
      <c r="DO160" s="108">
        <v>1268924.8</v>
      </c>
      <c r="DP160" s="108">
        <v>1402796.8</v>
      </c>
      <c r="DQ160" s="108">
        <v>1487950.9</v>
      </c>
      <c r="DR160" s="108">
        <v>1605002.9</v>
      </c>
      <c r="DS160" s="108">
        <v>1919657.4</v>
      </c>
      <c r="DT160" s="108">
        <v>330825.59999999998</v>
      </c>
      <c r="DU160" s="108">
        <v>377493</v>
      </c>
      <c r="DV160" s="108">
        <v>505962.2</v>
      </c>
      <c r="DW160" s="108">
        <v>705376.6</v>
      </c>
      <c r="DX160" s="108">
        <v>95219.199999999997</v>
      </c>
      <c r="DY160" s="108">
        <v>218618.2</v>
      </c>
      <c r="DZ160" s="108">
        <v>330825.59999999998</v>
      </c>
      <c r="EA160" s="108">
        <v>459541.3</v>
      </c>
      <c r="EB160" s="108">
        <v>569317.6</v>
      </c>
      <c r="EC160" s="108">
        <v>708318.6</v>
      </c>
      <c r="ED160" s="108">
        <v>812120.1</v>
      </c>
      <c r="EE160" s="108">
        <v>1088137.7</v>
      </c>
      <c r="EF160" s="108">
        <v>1214280.8</v>
      </c>
      <c r="EG160" s="108">
        <v>1352710.1</v>
      </c>
      <c r="EH160" s="108">
        <v>1771918.7</v>
      </c>
      <c r="EI160" s="108">
        <v>1919657.4</v>
      </c>
      <c r="EJ160" s="108">
        <v>2589201.2000000002</v>
      </c>
      <c r="EK160" s="108">
        <v>496379.1</v>
      </c>
      <c r="EL160" s="108">
        <v>535795.69999999995</v>
      </c>
      <c r="EM160" s="108">
        <v>728373</v>
      </c>
      <c r="EN160" s="108">
        <v>828653.4</v>
      </c>
      <c r="EO160" s="108">
        <v>150931.1</v>
      </c>
      <c r="EP160" s="108">
        <v>331827.7</v>
      </c>
      <c r="EQ160" s="108">
        <v>496379.1</v>
      </c>
      <c r="ER160" s="108">
        <v>677509.2</v>
      </c>
      <c r="ES160" s="108">
        <v>841428.6</v>
      </c>
      <c r="ET160" s="108">
        <v>1032174.8</v>
      </c>
      <c r="EU160" s="108">
        <v>1320973.6000000001</v>
      </c>
      <c r="EV160" s="108">
        <v>1525612.6</v>
      </c>
      <c r="EW160" s="108">
        <v>1760547.8</v>
      </c>
      <c r="EX160" s="108">
        <v>2054567.5</v>
      </c>
      <c r="EY160" s="108">
        <v>2298260</v>
      </c>
      <c r="EZ160" s="108">
        <v>2589201.2000000002</v>
      </c>
      <c r="FA160" s="108">
        <v>2830389.4</v>
      </c>
      <c r="FB160" s="108">
        <v>676166.3</v>
      </c>
      <c r="FC160" s="108">
        <v>770487</v>
      </c>
      <c r="FD160" s="108">
        <v>651586.5</v>
      </c>
      <c r="FE160" s="108">
        <v>732149.6</v>
      </c>
      <c r="FF160" s="108">
        <v>199616.8</v>
      </c>
      <c r="FG160" s="108">
        <v>440118.1</v>
      </c>
      <c r="FH160" s="108">
        <v>676166.3</v>
      </c>
      <c r="FI160" s="108">
        <v>953396</v>
      </c>
      <c r="FJ160" s="108">
        <v>1231383.5</v>
      </c>
      <c r="FK160" s="108">
        <v>1446653.3</v>
      </c>
      <c r="FL160" s="108">
        <v>1677539.4</v>
      </c>
      <c r="FM160" s="108">
        <v>1889570.5</v>
      </c>
      <c r="FN160" s="108">
        <v>2098239.7999999998</v>
      </c>
      <c r="FO160" s="108">
        <v>2335511</v>
      </c>
      <c r="FP160" s="108">
        <v>2578308.2000000002</v>
      </c>
      <c r="FQ160" s="108">
        <v>2830389.4</v>
      </c>
      <c r="FR160" s="108">
        <v>3670378.9</v>
      </c>
      <c r="FS160" s="108">
        <v>673912.1</v>
      </c>
      <c r="FT160" s="108">
        <v>770585.9</v>
      </c>
      <c r="FU160" s="108">
        <v>768454</v>
      </c>
      <c r="FV160" s="108">
        <v>1457426.9</v>
      </c>
      <c r="FW160" s="108">
        <v>239012.1</v>
      </c>
      <c r="FX160" s="108">
        <v>446102.5</v>
      </c>
      <c r="FY160" s="108">
        <v>673912.1</v>
      </c>
      <c r="FZ160" s="108">
        <v>962869.1</v>
      </c>
      <c r="GA160" s="108">
        <v>1234134</v>
      </c>
      <c r="GB160" s="108">
        <v>1444498</v>
      </c>
      <c r="GC160" s="108">
        <v>1761428</v>
      </c>
      <c r="GD160" s="108">
        <v>1984930.4</v>
      </c>
      <c r="GE160" s="108">
        <v>2212952</v>
      </c>
      <c r="GF160" s="108">
        <v>2520411</v>
      </c>
      <c r="GG160" s="108">
        <v>2787298.3</v>
      </c>
      <c r="GH160" s="108">
        <v>3670378.9</v>
      </c>
      <c r="GJ160" s="85">
        <v>222799.9</v>
      </c>
      <c r="GK160" s="85">
        <v>471087.5</v>
      </c>
      <c r="GL160" s="85">
        <v>616552.69999999995</v>
      </c>
      <c r="GN160" s="85">
        <v>4179.6000000000004</v>
      </c>
      <c r="GO160" s="85">
        <v>-1189.8</v>
      </c>
      <c r="GP160" s="85">
        <v>222799.9</v>
      </c>
      <c r="GQ160" s="85">
        <v>376808.5</v>
      </c>
      <c r="GR160" s="85">
        <v>474624</v>
      </c>
      <c r="GS160" s="85">
        <v>693887.4</v>
      </c>
      <c r="GT160" s="85">
        <v>885812.7</v>
      </c>
      <c r="GU160" s="85">
        <v>1064971.7</v>
      </c>
      <c r="GV160" s="85">
        <v>1310440.1000000001</v>
      </c>
      <c r="GW160" s="85">
        <v>1528918.2</v>
      </c>
      <c r="GX160" s="85">
        <v>1756628.2</v>
      </c>
    </row>
    <row r="161" spans="1:206" s="85" customFormat="1" ht="12" x14ac:dyDescent="0.2">
      <c r="A161" s="99">
        <v>14221</v>
      </c>
      <c r="B161" s="28" t="s">
        <v>718</v>
      </c>
      <c r="C161" s="76"/>
      <c r="D161" s="108">
        <v>466894.7</v>
      </c>
      <c r="E161" s="108">
        <v>121556.5</v>
      </c>
      <c r="F161" s="108">
        <v>139421.4</v>
      </c>
      <c r="G161" s="108">
        <v>100694.6</v>
      </c>
      <c r="H161" s="108">
        <v>105222.2</v>
      </c>
      <c r="I161" s="108">
        <v>42129.5</v>
      </c>
      <c r="J161" s="108">
        <v>76457.5</v>
      </c>
      <c r="K161" s="108">
        <v>121556.5</v>
      </c>
      <c r="L161" s="108">
        <v>170129.7</v>
      </c>
      <c r="M161" s="108">
        <v>217568.8</v>
      </c>
      <c r="N161" s="108">
        <v>260977.9</v>
      </c>
      <c r="O161" s="108">
        <v>295954.7</v>
      </c>
      <c r="P161" s="108">
        <v>326364.7</v>
      </c>
      <c r="Q161" s="108">
        <v>361672.5</v>
      </c>
      <c r="R161" s="108">
        <v>395064.9</v>
      </c>
      <c r="S161" s="108">
        <v>430283.7</v>
      </c>
      <c r="T161" s="108">
        <v>466894.7</v>
      </c>
      <c r="U161" s="108">
        <v>395321.7</v>
      </c>
      <c r="V161" s="108">
        <v>101465.2</v>
      </c>
      <c r="W161" s="108">
        <v>94496.5</v>
      </c>
      <c r="X161" s="108">
        <v>93862.1</v>
      </c>
      <c r="Y161" s="108">
        <v>105497.9</v>
      </c>
      <c r="Z161" s="108">
        <v>27493.8</v>
      </c>
      <c r="AA161" s="108">
        <v>57821.8</v>
      </c>
      <c r="AB161" s="108">
        <v>101465.2</v>
      </c>
      <c r="AC161" s="108">
        <v>133221.1</v>
      </c>
      <c r="AD161" s="108">
        <v>166463.9</v>
      </c>
      <c r="AE161" s="108">
        <v>195961.7</v>
      </c>
      <c r="AF161" s="108">
        <v>226275.8</v>
      </c>
      <c r="AG161" s="108">
        <v>259117.2</v>
      </c>
      <c r="AH161" s="108">
        <v>289823.8</v>
      </c>
      <c r="AI161" s="108">
        <v>323981.09999999998</v>
      </c>
      <c r="AJ161" s="108">
        <v>354834.7</v>
      </c>
      <c r="AK161" s="108">
        <v>395321.7</v>
      </c>
      <c r="AL161" s="108">
        <v>718890.6</v>
      </c>
      <c r="AM161" s="108">
        <v>110374.5</v>
      </c>
      <c r="AN161" s="108">
        <v>289203.7</v>
      </c>
      <c r="AO161" s="108">
        <v>139666.9</v>
      </c>
      <c r="AP161" s="108">
        <v>179645.5</v>
      </c>
      <c r="AQ161" s="108">
        <v>31454.6</v>
      </c>
      <c r="AR161" s="108">
        <v>64834.400000000001</v>
      </c>
      <c r="AS161" s="108">
        <v>110374.5</v>
      </c>
      <c r="AT161" s="108">
        <v>223732</v>
      </c>
      <c r="AU161" s="108">
        <v>270845</v>
      </c>
      <c r="AV161" s="108">
        <v>399578.2</v>
      </c>
      <c r="AW161" s="108">
        <v>439166.8</v>
      </c>
      <c r="AX161" s="108">
        <v>484854.4</v>
      </c>
      <c r="AY161" s="108">
        <v>539245.1</v>
      </c>
      <c r="AZ161" s="108">
        <v>586123.6</v>
      </c>
      <c r="BA161" s="108">
        <v>646475.80000000005</v>
      </c>
      <c r="BB161" s="108">
        <v>718890.6</v>
      </c>
      <c r="BC161" s="108">
        <v>841353.8</v>
      </c>
      <c r="BD161" s="108">
        <v>208133.8</v>
      </c>
      <c r="BE161" s="108">
        <v>230202.8</v>
      </c>
      <c r="BF161" s="108">
        <v>205299.8</v>
      </c>
      <c r="BG161" s="108">
        <v>197717.4</v>
      </c>
      <c r="BH161" s="108">
        <v>61784.3</v>
      </c>
      <c r="BI161" s="108">
        <v>123337.1</v>
      </c>
      <c r="BJ161" s="108">
        <v>208133.8</v>
      </c>
      <c r="BK161" s="108">
        <v>286287.09999999998</v>
      </c>
      <c r="BL161" s="108">
        <v>361979.3</v>
      </c>
      <c r="BM161" s="108">
        <v>438336.6</v>
      </c>
      <c r="BN161" s="108">
        <v>512883.9</v>
      </c>
      <c r="BO161" s="108">
        <v>578710</v>
      </c>
      <c r="BP161" s="108">
        <v>643636.4</v>
      </c>
      <c r="BQ161" s="108">
        <v>707492.5</v>
      </c>
      <c r="BR161" s="108">
        <v>777261.7</v>
      </c>
      <c r="BS161" s="108">
        <v>841353.8</v>
      </c>
      <c r="BT161" s="108">
        <v>1308652.3999999999</v>
      </c>
      <c r="BU161" s="108">
        <v>267650.40000000002</v>
      </c>
      <c r="BV161" s="128">
        <v>323233</v>
      </c>
      <c r="BW161" s="128">
        <v>346427.1</v>
      </c>
      <c r="BX161" s="128">
        <v>371341.9</v>
      </c>
      <c r="BY161" s="108">
        <v>85357.3</v>
      </c>
      <c r="BZ161" s="108">
        <v>169507.5</v>
      </c>
      <c r="CA161" s="108">
        <v>267650.40000000002</v>
      </c>
      <c r="CB161" s="108">
        <v>377520.4</v>
      </c>
      <c r="CC161" s="108">
        <v>481599</v>
      </c>
      <c r="CD161" s="108">
        <v>590883.4</v>
      </c>
      <c r="CE161" s="108">
        <v>714136.4</v>
      </c>
      <c r="CF161" s="108">
        <v>824119.8</v>
      </c>
      <c r="CG161" s="108">
        <v>937310.5</v>
      </c>
      <c r="CH161" s="108">
        <v>1060097.1000000001</v>
      </c>
      <c r="CI161" s="108">
        <v>1178617.8999999999</v>
      </c>
      <c r="CJ161" s="108">
        <v>1308652.3999999999</v>
      </c>
      <c r="CK161" s="108">
        <v>1545948.9</v>
      </c>
      <c r="CL161" s="108">
        <v>335181.40000000002</v>
      </c>
      <c r="CM161" s="128">
        <v>374524.8</v>
      </c>
      <c r="CN161" s="128">
        <v>398497</v>
      </c>
      <c r="CO161" s="128">
        <v>437745.7</v>
      </c>
      <c r="CP161" s="108">
        <v>116480.7</v>
      </c>
      <c r="CQ161" s="108">
        <v>216756.8</v>
      </c>
      <c r="CR161" s="108">
        <v>335181.40000000002</v>
      </c>
      <c r="CS161" s="108">
        <v>452234.2</v>
      </c>
      <c r="CT161" s="108">
        <v>567344.1</v>
      </c>
      <c r="CU161" s="108">
        <v>709706.2</v>
      </c>
      <c r="CV161" s="108">
        <v>838628.8</v>
      </c>
      <c r="CW161" s="108">
        <v>968075.7</v>
      </c>
      <c r="CX161" s="108">
        <v>1108203.2</v>
      </c>
      <c r="CY161" s="108">
        <v>1258065.2</v>
      </c>
      <c r="CZ161" s="108">
        <v>1380891.4</v>
      </c>
      <c r="DA161" s="108">
        <v>1545948.9</v>
      </c>
      <c r="DB161" s="108">
        <v>1315199.7</v>
      </c>
      <c r="DC161" s="108">
        <v>325851.7</v>
      </c>
      <c r="DD161" s="108">
        <v>402648.9</v>
      </c>
      <c r="DE161" s="108">
        <v>317708.90000000002</v>
      </c>
      <c r="DF161" s="108">
        <v>268990.2</v>
      </c>
      <c r="DG161" s="108">
        <v>119381.9</v>
      </c>
      <c r="DH161" s="108">
        <v>220942.4</v>
      </c>
      <c r="DI161" s="108">
        <v>325851.7</v>
      </c>
      <c r="DJ161" s="108">
        <v>434426.3</v>
      </c>
      <c r="DK161" s="108">
        <v>574382</v>
      </c>
      <c r="DL161" s="108">
        <v>728500.6</v>
      </c>
      <c r="DM161" s="108">
        <v>834808</v>
      </c>
      <c r="DN161" s="108">
        <v>962361.7</v>
      </c>
      <c r="DO161" s="108">
        <v>1046209.5</v>
      </c>
      <c r="DP161" s="108">
        <v>1150981.7</v>
      </c>
      <c r="DQ161" s="108">
        <v>1222878.2</v>
      </c>
      <c r="DR161" s="108">
        <v>1315199.7</v>
      </c>
      <c r="DS161" s="108">
        <v>1562792.2</v>
      </c>
      <c r="DT161" s="108">
        <v>238957.7</v>
      </c>
      <c r="DU161" s="108">
        <v>284766.09999999998</v>
      </c>
      <c r="DV161" s="108">
        <v>420332.79999999999</v>
      </c>
      <c r="DW161" s="108">
        <v>618735.6</v>
      </c>
      <c r="DX161" s="108">
        <v>73802.5</v>
      </c>
      <c r="DY161" s="108">
        <v>165256.1</v>
      </c>
      <c r="DZ161" s="108">
        <v>238957.7</v>
      </c>
      <c r="EA161" s="108">
        <v>336126.3</v>
      </c>
      <c r="EB161" s="108">
        <v>418872</v>
      </c>
      <c r="EC161" s="108">
        <v>523723.8</v>
      </c>
      <c r="ED161" s="108">
        <v>600275.9</v>
      </c>
      <c r="EE161" s="108">
        <v>845373.2</v>
      </c>
      <c r="EF161" s="108">
        <v>944056.6</v>
      </c>
      <c r="EG161" s="108">
        <v>1049443.5</v>
      </c>
      <c r="EH161" s="108">
        <v>1440262.3</v>
      </c>
      <c r="EI161" s="108">
        <v>1562792.2</v>
      </c>
      <c r="EJ161" s="108">
        <v>2158741.1</v>
      </c>
      <c r="EK161" s="108">
        <v>393357.3</v>
      </c>
      <c r="EL161" s="108">
        <v>439242.7</v>
      </c>
      <c r="EM161" s="108">
        <v>622227.6</v>
      </c>
      <c r="EN161" s="108">
        <v>703913.5</v>
      </c>
      <c r="EO161" s="108">
        <v>127522.7</v>
      </c>
      <c r="EP161" s="108">
        <v>276474.40000000002</v>
      </c>
      <c r="EQ161" s="108">
        <v>393357.3</v>
      </c>
      <c r="ER161" s="108">
        <v>542074.1</v>
      </c>
      <c r="ES161" s="108">
        <v>675971</v>
      </c>
      <c r="ET161" s="108">
        <v>832600</v>
      </c>
      <c r="EU161" s="108">
        <v>1087782.1000000001</v>
      </c>
      <c r="EV161" s="108">
        <v>1255411.5</v>
      </c>
      <c r="EW161" s="108">
        <v>1454827.6</v>
      </c>
      <c r="EX161" s="108">
        <v>1701519.3</v>
      </c>
      <c r="EY161" s="108">
        <v>1910202.4</v>
      </c>
      <c r="EZ161" s="108">
        <v>2158741.1</v>
      </c>
      <c r="FA161" s="108">
        <v>1465125.2</v>
      </c>
      <c r="FB161" s="108">
        <v>383774.7</v>
      </c>
      <c r="FC161" s="108">
        <v>393891.9</v>
      </c>
      <c r="FD161" s="108">
        <v>321834.8</v>
      </c>
      <c r="FE161" s="108">
        <v>365623.8</v>
      </c>
      <c r="FF161" s="108">
        <v>130411.5</v>
      </c>
      <c r="FG161" s="108">
        <v>260519.3</v>
      </c>
      <c r="FH161" s="108">
        <v>383774.7</v>
      </c>
      <c r="FI161" s="108">
        <v>513768.5</v>
      </c>
      <c r="FJ161" s="108">
        <v>676825.2</v>
      </c>
      <c r="FK161" s="108">
        <v>777666.6</v>
      </c>
      <c r="FL161" s="108">
        <v>898809.7</v>
      </c>
      <c r="FM161" s="108">
        <v>1004118.9</v>
      </c>
      <c r="FN161" s="108">
        <v>1099501.3999999999</v>
      </c>
      <c r="FO161" s="108">
        <v>1218067</v>
      </c>
      <c r="FP161" s="108">
        <v>1353710.7</v>
      </c>
      <c r="FQ161" s="108">
        <v>1465125.2</v>
      </c>
      <c r="FR161" s="108">
        <v>2059965.5</v>
      </c>
      <c r="FS161" s="108">
        <v>341591.9</v>
      </c>
      <c r="FT161" s="108">
        <v>365838.2</v>
      </c>
      <c r="FU161" s="108">
        <v>404663</v>
      </c>
      <c r="FV161" s="108">
        <v>947872.4</v>
      </c>
      <c r="FW161" s="108">
        <v>134346.9</v>
      </c>
      <c r="FX161" s="108">
        <v>237294.7</v>
      </c>
      <c r="FY161" s="108">
        <v>341591.9</v>
      </c>
      <c r="FZ161" s="108">
        <v>471886.6</v>
      </c>
      <c r="GA161" s="108">
        <v>612783.1</v>
      </c>
      <c r="GB161" s="108">
        <v>707430.1</v>
      </c>
      <c r="GC161" s="108">
        <v>901362.5</v>
      </c>
      <c r="GD161" s="108">
        <v>1009567.1</v>
      </c>
      <c r="GE161" s="108">
        <v>1112093.1000000001</v>
      </c>
      <c r="GF161" s="108">
        <v>1266619.7</v>
      </c>
      <c r="GG161" s="108">
        <v>1382502.5</v>
      </c>
      <c r="GH161" s="108">
        <v>2059965.5</v>
      </c>
      <c r="GJ161" s="85">
        <v>-132359.29999999999</v>
      </c>
      <c r="GK161" s="85">
        <v>228649.4</v>
      </c>
      <c r="GL161" s="85">
        <v>291767</v>
      </c>
      <c r="GN161" s="85">
        <v>-126608.3</v>
      </c>
      <c r="GO161" s="85">
        <v>-258946.4</v>
      </c>
      <c r="GP161" s="85">
        <v>-132359.29999999999</v>
      </c>
      <c r="GQ161" s="85">
        <v>-43207</v>
      </c>
      <c r="GR161" s="85">
        <v>-231.8</v>
      </c>
      <c r="GS161" s="85">
        <v>96290.1</v>
      </c>
      <c r="GT161" s="85">
        <v>206770.5</v>
      </c>
      <c r="GU161" s="85">
        <v>282088.90000000002</v>
      </c>
      <c r="GV161" s="85">
        <v>388057.1</v>
      </c>
      <c r="GW161" s="85">
        <v>497442.1</v>
      </c>
      <c r="GX161" s="85">
        <v>604668.69999999995</v>
      </c>
    </row>
    <row r="162" spans="1:206" s="85" customFormat="1" ht="12" x14ac:dyDescent="0.2">
      <c r="A162" s="99">
        <v>14221100</v>
      </c>
      <c r="B162" s="28" t="s">
        <v>613</v>
      </c>
      <c r="C162" s="76"/>
      <c r="D162" s="108">
        <v>9153.2000000000007</v>
      </c>
      <c r="E162" s="108">
        <v>1924.2</v>
      </c>
      <c r="F162" s="108">
        <v>3566.6</v>
      </c>
      <c r="G162" s="108">
        <v>2183.4</v>
      </c>
      <c r="H162" s="108">
        <v>1479</v>
      </c>
      <c r="I162" s="108">
        <v>487.1</v>
      </c>
      <c r="J162" s="108">
        <v>1222.8</v>
      </c>
      <c r="K162" s="108">
        <v>1924.2</v>
      </c>
      <c r="L162" s="108">
        <v>2864</v>
      </c>
      <c r="M162" s="108">
        <v>3948.8</v>
      </c>
      <c r="N162" s="108">
        <v>5490.8</v>
      </c>
      <c r="O162" s="108">
        <v>6295.7</v>
      </c>
      <c r="P162" s="108">
        <v>6982.8</v>
      </c>
      <c r="Q162" s="108">
        <v>7674.2</v>
      </c>
      <c r="R162" s="108">
        <v>8171.4</v>
      </c>
      <c r="S162" s="108">
        <v>8624.7000000000007</v>
      </c>
      <c r="T162" s="108">
        <v>9153.2000000000007</v>
      </c>
      <c r="U162" s="108">
        <v>6881.9</v>
      </c>
      <c r="V162" s="108">
        <v>1334</v>
      </c>
      <c r="W162" s="108">
        <v>1486.2</v>
      </c>
      <c r="X162" s="108">
        <v>1732.1</v>
      </c>
      <c r="Y162" s="108">
        <v>2329.6</v>
      </c>
      <c r="Z162" s="108">
        <v>1702.7</v>
      </c>
      <c r="AA162" s="108">
        <v>2081.1999999999998</v>
      </c>
      <c r="AB162" s="108">
        <v>1334</v>
      </c>
      <c r="AC162" s="108">
        <v>1770.9</v>
      </c>
      <c r="AD162" s="108">
        <v>2361.4</v>
      </c>
      <c r="AE162" s="108">
        <v>2820.2</v>
      </c>
      <c r="AF162" s="108">
        <v>3270.6</v>
      </c>
      <c r="AG162" s="108">
        <v>3840.6</v>
      </c>
      <c r="AH162" s="108">
        <v>4552.3</v>
      </c>
      <c r="AI162" s="108">
        <v>5104.7</v>
      </c>
      <c r="AJ162" s="108">
        <v>6112.2</v>
      </c>
      <c r="AK162" s="108">
        <v>6881.9</v>
      </c>
      <c r="AL162" s="108">
        <v>148358.70000000001</v>
      </c>
      <c r="AM162" s="108">
        <v>1647.2</v>
      </c>
      <c r="AN162" s="108">
        <v>143067.20000000001</v>
      </c>
      <c r="AO162" s="108">
        <v>1852.8</v>
      </c>
      <c r="AP162" s="108">
        <v>1791.5</v>
      </c>
      <c r="AQ162" s="108">
        <v>582.1</v>
      </c>
      <c r="AR162" s="108">
        <v>946.8</v>
      </c>
      <c r="AS162" s="108">
        <v>1647.2</v>
      </c>
      <c r="AT162" s="108">
        <v>72319</v>
      </c>
      <c r="AU162" s="108">
        <v>72837.100000000006</v>
      </c>
      <c r="AV162" s="108">
        <v>144714.4</v>
      </c>
      <c r="AW162" s="108">
        <v>145210.1</v>
      </c>
      <c r="AX162" s="108">
        <v>145838</v>
      </c>
      <c r="AY162" s="108">
        <v>146567.20000000001</v>
      </c>
      <c r="AZ162" s="108">
        <v>147076.9</v>
      </c>
      <c r="BA162" s="108">
        <v>147642</v>
      </c>
      <c r="BB162" s="108">
        <v>148358.70000000001</v>
      </c>
      <c r="BC162" s="108">
        <v>9272.7000000000007</v>
      </c>
      <c r="BD162" s="108">
        <v>1777.5</v>
      </c>
      <c r="BE162" s="108">
        <v>2625.1</v>
      </c>
      <c r="BF162" s="108">
        <v>2226.4</v>
      </c>
      <c r="BG162" s="108">
        <v>2643.7</v>
      </c>
      <c r="BH162" s="108">
        <v>554.9</v>
      </c>
      <c r="BI162" s="108">
        <v>1136.8</v>
      </c>
      <c r="BJ162" s="108">
        <v>1777.5</v>
      </c>
      <c r="BK162" s="108">
        <v>2709.5</v>
      </c>
      <c r="BL162" s="108">
        <v>3644.7</v>
      </c>
      <c r="BM162" s="108">
        <v>4402.6000000000004</v>
      </c>
      <c r="BN162" s="108">
        <v>5198</v>
      </c>
      <c r="BO162" s="108">
        <v>5889.7</v>
      </c>
      <c r="BP162" s="108">
        <v>6629</v>
      </c>
      <c r="BQ162" s="108">
        <v>7421.5</v>
      </c>
      <c r="BR162" s="108">
        <v>8280.7000000000007</v>
      </c>
      <c r="BS162" s="108">
        <v>9272.7000000000007</v>
      </c>
      <c r="BT162" s="108">
        <v>11640.3</v>
      </c>
      <c r="BU162" s="108">
        <v>2983.7</v>
      </c>
      <c r="BV162" s="128">
        <v>3136.2</v>
      </c>
      <c r="BW162" s="128">
        <v>2735.4</v>
      </c>
      <c r="BX162" s="128">
        <v>2785</v>
      </c>
      <c r="BY162" s="108">
        <v>1111.5999999999999</v>
      </c>
      <c r="BZ162" s="108">
        <v>2072.8000000000002</v>
      </c>
      <c r="CA162" s="108">
        <v>2983.7</v>
      </c>
      <c r="CB162" s="108">
        <v>4398</v>
      </c>
      <c r="CC162" s="108">
        <v>5236</v>
      </c>
      <c r="CD162" s="108">
        <v>6119.9</v>
      </c>
      <c r="CE162" s="108">
        <v>6896.1</v>
      </c>
      <c r="CF162" s="108">
        <v>7895.6</v>
      </c>
      <c r="CG162" s="108">
        <v>8855.2999999999993</v>
      </c>
      <c r="CH162" s="108">
        <v>9732.1</v>
      </c>
      <c r="CI162" s="108">
        <v>10646</v>
      </c>
      <c r="CJ162" s="108">
        <v>11640.3</v>
      </c>
      <c r="CK162" s="108">
        <v>16374.6</v>
      </c>
      <c r="CL162" s="108">
        <v>3020.3</v>
      </c>
      <c r="CM162" s="128">
        <v>4733.5</v>
      </c>
      <c r="CN162" s="128">
        <v>4146.8999999999996</v>
      </c>
      <c r="CO162" s="128">
        <v>4473.8999999999996</v>
      </c>
      <c r="CP162" s="108">
        <v>1007.9</v>
      </c>
      <c r="CQ162" s="108">
        <v>2001.9</v>
      </c>
      <c r="CR162" s="108">
        <v>3020.3</v>
      </c>
      <c r="CS162" s="108">
        <v>4824.5</v>
      </c>
      <c r="CT162" s="108">
        <v>6464.6</v>
      </c>
      <c r="CU162" s="108">
        <v>7753.8</v>
      </c>
      <c r="CV162" s="108">
        <v>8901.2000000000007</v>
      </c>
      <c r="CW162" s="108">
        <v>10346.1</v>
      </c>
      <c r="CX162" s="108">
        <v>11900.7</v>
      </c>
      <c r="CY162" s="108">
        <v>13337.8</v>
      </c>
      <c r="CZ162" s="108">
        <v>14641.1</v>
      </c>
      <c r="DA162" s="108">
        <v>16374.6</v>
      </c>
      <c r="DB162" s="108">
        <v>17602.400000000001</v>
      </c>
      <c r="DC162" s="108">
        <v>4570.3999999999996</v>
      </c>
      <c r="DD162" s="108">
        <v>4629.5</v>
      </c>
      <c r="DE162" s="108">
        <v>4349.7</v>
      </c>
      <c r="DF162" s="108">
        <v>4052.8</v>
      </c>
      <c r="DG162" s="108">
        <v>1291.5999999999999</v>
      </c>
      <c r="DH162" s="108">
        <v>2819.2</v>
      </c>
      <c r="DI162" s="108">
        <v>4570.3999999999996</v>
      </c>
      <c r="DJ162" s="108">
        <v>6207.6</v>
      </c>
      <c r="DK162" s="108">
        <v>7789.2</v>
      </c>
      <c r="DL162" s="108">
        <v>9199.9</v>
      </c>
      <c r="DM162" s="108">
        <v>10834.7</v>
      </c>
      <c r="DN162" s="108">
        <v>12213</v>
      </c>
      <c r="DO162" s="108">
        <v>13549.6</v>
      </c>
      <c r="DP162" s="108">
        <v>14835.8</v>
      </c>
      <c r="DQ162" s="108">
        <v>16117.8</v>
      </c>
      <c r="DR162" s="108">
        <v>17602.400000000001</v>
      </c>
      <c r="DS162" s="108">
        <v>16842.2</v>
      </c>
      <c r="DT162" s="108">
        <v>4119.5</v>
      </c>
      <c r="DU162" s="108">
        <v>4527</v>
      </c>
      <c r="DV162" s="108">
        <v>3969</v>
      </c>
      <c r="DW162" s="108">
        <v>4226.7</v>
      </c>
      <c r="DX162" s="108">
        <v>1126.5</v>
      </c>
      <c r="DY162" s="108">
        <v>2601.9</v>
      </c>
      <c r="DZ162" s="108">
        <v>4119.5</v>
      </c>
      <c r="EA162" s="108">
        <v>5683.8</v>
      </c>
      <c r="EB162" s="108">
        <v>7127.3</v>
      </c>
      <c r="EC162" s="108">
        <v>8646.5</v>
      </c>
      <c r="ED162" s="108">
        <v>9960.9</v>
      </c>
      <c r="EE162" s="108">
        <v>11213.3</v>
      </c>
      <c r="EF162" s="108">
        <v>12615.5</v>
      </c>
      <c r="EG162" s="108">
        <v>14002.4</v>
      </c>
      <c r="EH162" s="108">
        <v>15423.1</v>
      </c>
      <c r="EI162" s="108">
        <v>16842.2</v>
      </c>
      <c r="EJ162" s="108">
        <v>17276.599999999999</v>
      </c>
      <c r="EK162" s="108">
        <v>4333.1000000000004</v>
      </c>
      <c r="EL162" s="108">
        <v>4456.6000000000004</v>
      </c>
      <c r="EM162" s="108">
        <v>3874.1</v>
      </c>
      <c r="EN162" s="108">
        <v>4612.8</v>
      </c>
      <c r="EO162" s="108">
        <v>1150.3</v>
      </c>
      <c r="EP162" s="108">
        <v>2754.6</v>
      </c>
      <c r="EQ162" s="108">
        <v>4333.1000000000004</v>
      </c>
      <c r="ER162" s="108">
        <v>5915</v>
      </c>
      <c r="ES162" s="108">
        <v>7432.3</v>
      </c>
      <c r="ET162" s="108">
        <v>8789.7000000000007</v>
      </c>
      <c r="EU162" s="108">
        <v>10367.799999999999</v>
      </c>
      <c r="EV162" s="108">
        <v>11473</v>
      </c>
      <c r="EW162" s="108">
        <v>12663.8</v>
      </c>
      <c r="EX162" s="108">
        <v>14292.3</v>
      </c>
      <c r="EY162" s="108">
        <v>15708.6</v>
      </c>
      <c r="EZ162" s="108">
        <v>17276.599999999999</v>
      </c>
      <c r="FA162" s="108">
        <v>17195</v>
      </c>
      <c r="FB162" s="108">
        <v>5319.9</v>
      </c>
      <c r="FC162" s="108">
        <v>4639.8</v>
      </c>
      <c r="FD162" s="108">
        <v>3786.6</v>
      </c>
      <c r="FE162" s="108">
        <v>3448.7</v>
      </c>
      <c r="FF162" s="108">
        <v>1307.4000000000001</v>
      </c>
      <c r="FG162" s="108">
        <v>3591.7</v>
      </c>
      <c r="FH162" s="108">
        <v>5319.9</v>
      </c>
      <c r="FI162" s="108">
        <v>6909.3</v>
      </c>
      <c r="FJ162" s="108">
        <v>8582.6</v>
      </c>
      <c r="FK162" s="108">
        <v>9959.7000000000007</v>
      </c>
      <c r="FL162" s="108">
        <v>11298.1</v>
      </c>
      <c r="FM162" s="108">
        <v>12526.9</v>
      </c>
      <c r="FN162" s="108">
        <v>13746.3</v>
      </c>
      <c r="FO162" s="108">
        <v>14907.1</v>
      </c>
      <c r="FP162" s="108">
        <v>16036.5</v>
      </c>
      <c r="FQ162" s="108">
        <v>17195</v>
      </c>
      <c r="FR162" s="108">
        <v>16235.3</v>
      </c>
      <c r="FS162" s="108">
        <v>1400.8</v>
      </c>
      <c r="FT162" s="108">
        <v>5616.1</v>
      </c>
      <c r="FU162" s="108">
        <v>4685.5</v>
      </c>
      <c r="FV162" s="108">
        <v>4532.8999999999996</v>
      </c>
      <c r="FW162" s="108">
        <v>611.9</v>
      </c>
      <c r="FX162" s="108">
        <v>1040.7</v>
      </c>
      <c r="FY162" s="108">
        <v>1400.8</v>
      </c>
      <c r="FZ162" s="108">
        <v>2591.9</v>
      </c>
      <c r="GA162" s="108">
        <v>5157.5</v>
      </c>
      <c r="GB162" s="108">
        <v>7016.9</v>
      </c>
      <c r="GC162" s="108">
        <v>8562.7999999999993</v>
      </c>
      <c r="GD162" s="108">
        <v>10023.6</v>
      </c>
      <c r="GE162" s="108">
        <v>11702.4</v>
      </c>
      <c r="GF162" s="108">
        <v>13224.5</v>
      </c>
      <c r="GG162" s="108">
        <v>14523.5</v>
      </c>
      <c r="GH162" s="108">
        <v>16235.3</v>
      </c>
      <c r="GK162" s="85">
        <v>0</v>
      </c>
      <c r="GL162" s="85">
        <v>0</v>
      </c>
    </row>
    <row r="163" spans="1:206" s="85" customFormat="1" ht="24" x14ac:dyDescent="0.2">
      <c r="A163" s="99">
        <v>14221200</v>
      </c>
      <c r="B163" s="28" t="s">
        <v>614</v>
      </c>
      <c r="C163" s="76"/>
      <c r="D163" s="108">
        <v>108286.6</v>
      </c>
      <c r="E163" s="108">
        <v>10582.1</v>
      </c>
      <c r="F163" s="108">
        <v>37134.5</v>
      </c>
      <c r="G163" s="108">
        <v>29196.400000000001</v>
      </c>
      <c r="H163" s="108">
        <v>31373.599999999999</v>
      </c>
      <c r="I163" s="108">
        <v>4380.8</v>
      </c>
      <c r="J163" s="108">
        <v>7414.4</v>
      </c>
      <c r="K163" s="108">
        <v>10582.1</v>
      </c>
      <c r="L163" s="108">
        <v>20137.2</v>
      </c>
      <c r="M163" s="108">
        <v>34766.9</v>
      </c>
      <c r="N163" s="108">
        <v>47716.6</v>
      </c>
      <c r="O163" s="108">
        <v>57000.7</v>
      </c>
      <c r="P163" s="108">
        <v>67079</v>
      </c>
      <c r="Q163" s="108">
        <v>76913</v>
      </c>
      <c r="R163" s="108">
        <v>87626.5</v>
      </c>
      <c r="S163" s="108">
        <v>96051.6</v>
      </c>
      <c r="T163" s="108">
        <v>108286.6</v>
      </c>
      <c r="U163" s="108">
        <v>106078.3</v>
      </c>
      <c r="V163" s="108">
        <v>13426.8</v>
      </c>
      <c r="W163" s="108">
        <v>32029.9</v>
      </c>
      <c r="X163" s="108">
        <v>29004.3</v>
      </c>
      <c r="Y163" s="108">
        <v>31617.3</v>
      </c>
      <c r="Z163" s="108">
        <v>4508.7</v>
      </c>
      <c r="AA163" s="108">
        <v>7164</v>
      </c>
      <c r="AB163" s="108">
        <v>13426.8</v>
      </c>
      <c r="AC163" s="108">
        <v>22749.9</v>
      </c>
      <c r="AD163" s="108">
        <v>35637.199999999997</v>
      </c>
      <c r="AE163" s="108">
        <v>45456.7</v>
      </c>
      <c r="AF163" s="108">
        <v>55478.9</v>
      </c>
      <c r="AG163" s="108">
        <v>66660.3</v>
      </c>
      <c r="AH163" s="108">
        <v>74461</v>
      </c>
      <c r="AI163" s="108">
        <v>85304.7</v>
      </c>
      <c r="AJ163" s="108">
        <v>94718.399999999994</v>
      </c>
      <c r="AK163" s="108">
        <v>106078.3</v>
      </c>
      <c r="AL163" s="108">
        <v>130030</v>
      </c>
      <c r="AM163" s="108">
        <v>15591.6</v>
      </c>
      <c r="AN163" s="108">
        <v>40432.400000000001</v>
      </c>
      <c r="AO163" s="108">
        <v>40059.699999999997</v>
      </c>
      <c r="AP163" s="108">
        <v>33946.300000000003</v>
      </c>
      <c r="AQ163" s="108">
        <v>5678.9</v>
      </c>
      <c r="AR163" s="108">
        <v>10145.299999999999</v>
      </c>
      <c r="AS163" s="108">
        <v>15591.6</v>
      </c>
      <c r="AT163" s="108">
        <v>22959.200000000001</v>
      </c>
      <c r="AU163" s="108">
        <v>39083.300000000003</v>
      </c>
      <c r="AV163" s="108">
        <v>56024</v>
      </c>
      <c r="AW163" s="108">
        <v>69832.600000000006</v>
      </c>
      <c r="AX163" s="108">
        <v>82213</v>
      </c>
      <c r="AY163" s="108">
        <v>96083.7</v>
      </c>
      <c r="AZ163" s="108">
        <v>106566</v>
      </c>
      <c r="BA163" s="108">
        <v>118496.8</v>
      </c>
      <c r="BB163" s="108">
        <v>130030</v>
      </c>
      <c r="BC163" s="108">
        <v>153526.6</v>
      </c>
      <c r="BD163" s="108">
        <v>24011.3</v>
      </c>
      <c r="BE163" s="108">
        <v>38551.5</v>
      </c>
      <c r="BF163" s="108">
        <v>53071.199999999997</v>
      </c>
      <c r="BG163" s="108">
        <v>37892.6</v>
      </c>
      <c r="BH163" s="108">
        <v>8223.4</v>
      </c>
      <c r="BI163" s="108">
        <v>15589.5</v>
      </c>
      <c r="BJ163" s="108">
        <v>24011.3</v>
      </c>
      <c r="BK163" s="108">
        <v>32553.599999999999</v>
      </c>
      <c r="BL163" s="108">
        <v>39813.699999999997</v>
      </c>
      <c r="BM163" s="108">
        <v>62562.8</v>
      </c>
      <c r="BN163" s="108">
        <v>84343.8</v>
      </c>
      <c r="BO163" s="108">
        <v>100728.7</v>
      </c>
      <c r="BP163" s="108">
        <v>115634</v>
      </c>
      <c r="BQ163" s="108">
        <v>127811.1</v>
      </c>
      <c r="BR163" s="108">
        <v>141012.29999999999</v>
      </c>
      <c r="BS163" s="108">
        <v>153526.6</v>
      </c>
      <c r="BT163" s="108">
        <v>156068.70000000001</v>
      </c>
      <c r="BU163" s="108">
        <v>28775.9</v>
      </c>
      <c r="BV163" s="128">
        <v>29134.2</v>
      </c>
      <c r="BW163" s="128">
        <v>57485.5</v>
      </c>
      <c r="BX163" s="128">
        <v>40673.1</v>
      </c>
      <c r="BY163" s="108">
        <v>11539.1</v>
      </c>
      <c r="BZ163" s="108">
        <v>20857.8</v>
      </c>
      <c r="CA163" s="108">
        <v>28775.9</v>
      </c>
      <c r="CB163" s="108">
        <v>38164.300000000003</v>
      </c>
      <c r="CC163" s="108">
        <v>48166.9</v>
      </c>
      <c r="CD163" s="108">
        <v>57910.1</v>
      </c>
      <c r="CE163" s="108">
        <v>79845.600000000006</v>
      </c>
      <c r="CF163" s="108">
        <v>99562.9</v>
      </c>
      <c r="CG163" s="108">
        <v>115395.6</v>
      </c>
      <c r="CH163" s="108">
        <v>129547.3</v>
      </c>
      <c r="CI163" s="108">
        <v>143945.5</v>
      </c>
      <c r="CJ163" s="108">
        <v>156068.70000000001</v>
      </c>
      <c r="CK163" s="108">
        <v>175860.8</v>
      </c>
      <c r="CL163" s="108">
        <v>37554.199999999997</v>
      </c>
      <c r="CM163" s="128">
        <v>41875.699999999997</v>
      </c>
      <c r="CN163" s="128">
        <v>51652.9</v>
      </c>
      <c r="CO163" s="128">
        <v>44778</v>
      </c>
      <c r="CP163" s="108">
        <v>16410.400000000001</v>
      </c>
      <c r="CQ163" s="108">
        <v>24996.3</v>
      </c>
      <c r="CR163" s="108">
        <v>37554.199999999997</v>
      </c>
      <c r="CS163" s="108">
        <v>49903.199999999997</v>
      </c>
      <c r="CT163" s="108">
        <v>61233.9</v>
      </c>
      <c r="CU163" s="108">
        <v>79429.899999999994</v>
      </c>
      <c r="CV163" s="108">
        <v>97698</v>
      </c>
      <c r="CW163" s="108">
        <v>113901.2</v>
      </c>
      <c r="CX163" s="108">
        <v>131082.79999999999</v>
      </c>
      <c r="CY163" s="108">
        <v>148572.70000000001</v>
      </c>
      <c r="CZ163" s="108">
        <v>160352.9</v>
      </c>
      <c r="DA163" s="108">
        <v>175860.8</v>
      </c>
      <c r="DB163" s="108">
        <v>129017.5</v>
      </c>
      <c r="DC163" s="108">
        <v>23735.7</v>
      </c>
      <c r="DD163" s="108">
        <v>39752</v>
      </c>
      <c r="DE163" s="108">
        <v>37518</v>
      </c>
      <c r="DF163" s="108">
        <v>28011.8</v>
      </c>
      <c r="DG163" s="108">
        <v>7485.9</v>
      </c>
      <c r="DH163" s="108">
        <v>15292.7</v>
      </c>
      <c r="DI163" s="108">
        <v>23735.7</v>
      </c>
      <c r="DJ163" s="108">
        <v>34791</v>
      </c>
      <c r="DK163" s="108">
        <v>49114.7</v>
      </c>
      <c r="DL163" s="108">
        <v>63487.7</v>
      </c>
      <c r="DM163" s="108">
        <v>76639</v>
      </c>
      <c r="DN163" s="108">
        <v>90042.1</v>
      </c>
      <c r="DO163" s="108">
        <v>101005.7</v>
      </c>
      <c r="DP163" s="108">
        <v>113291.7</v>
      </c>
      <c r="DQ163" s="108">
        <v>123577.9</v>
      </c>
      <c r="DR163" s="108">
        <v>129017.5</v>
      </c>
      <c r="DS163" s="108">
        <v>115333.8</v>
      </c>
      <c r="DT163" s="108">
        <v>23461.8</v>
      </c>
      <c r="DU163" s="108">
        <v>39836.400000000001</v>
      </c>
      <c r="DV163" s="108">
        <v>29500.2</v>
      </c>
      <c r="DW163" s="108">
        <v>22535.4</v>
      </c>
      <c r="DX163" s="108">
        <v>6325.2</v>
      </c>
      <c r="DY163" s="108">
        <v>12969.5</v>
      </c>
      <c r="DZ163" s="108">
        <v>23461.8</v>
      </c>
      <c r="EA163" s="108">
        <v>37157.699999999997</v>
      </c>
      <c r="EB163" s="108">
        <v>50221.1</v>
      </c>
      <c r="EC163" s="108">
        <v>63298.2</v>
      </c>
      <c r="ED163" s="108">
        <v>73125.2</v>
      </c>
      <c r="EE163" s="108">
        <v>83387.8</v>
      </c>
      <c r="EF163" s="108">
        <v>92798.399999999994</v>
      </c>
      <c r="EG163" s="108">
        <v>102016.6</v>
      </c>
      <c r="EH163" s="108">
        <v>109336.3</v>
      </c>
      <c r="EI163" s="108">
        <v>115333.8</v>
      </c>
      <c r="EJ163" s="108">
        <v>122688</v>
      </c>
      <c r="EK163" s="108">
        <v>26916.799999999999</v>
      </c>
      <c r="EL163" s="108">
        <v>41310.9</v>
      </c>
      <c r="EM163" s="108">
        <v>28465.200000000001</v>
      </c>
      <c r="EN163" s="108">
        <v>25995.1</v>
      </c>
      <c r="EO163" s="108">
        <v>7718.7</v>
      </c>
      <c r="EP163" s="108">
        <v>13671.7</v>
      </c>
      <c r="EQ163" s="108">
        <v>26916.799999999999</v>
      </c>
      <c r="ER163" s="108">
        <v>42526.400000000001</v>
      </c>
      <c r="ES163" s="108">
        <v>55176</v>
      </c>
      <c r="ET163" s="108">
        <v>68227.7</v>
      </c>
      <c r="EU163" s="108">
        <v>78196.100000000006</v>
      </c>
      <c r="EV163" s="108">
        <v>88370.2</v>
      </c>
      <c r="EW163" s="108">
        <v>96692.9</v>
      </c>
      <c r="EX163" s="108">
        <v>106883.4</v>
      </c>
      <c r="EY163" s="108">
        <v>116041.60000000001</v>
      </c>
      <c r="EZ163" s="108">
        <v>122688</v>
      </c>
      <c r="FA163" s="108">
        <v>142079.29999999999</v>
      </c>
      <c r="FB163" s="108">
        <v>33754.9</v>
      </c>
      <c r="FC163" s="108">
        <v>36120.699999999997</v>
      </c>
      <c r="FD163" s="108">
        <v>37178.400000000001</v>
      </c>
      <c r="FE163" s="108">
        <v>35025.300000000003</v>
      </c>
      <c r="FF163" s="108">
        <v>8564.4</v>
      </c>
      <c r="FG163" s="108">
        <v>17615.2</v>
      </c>
      <c r="FH163" s="108">
        <v>33754.9</v>
      </c>
      <c r="FI163" s="108">
        <v>46082.400000000001</v>
      </c>
      <c r="FJ163" s="108">
        <v>58853.599999999999</v>
      </c>
      <c r="FK163" s="108">
        <v>69875.600000000006</v>
      </c>
      <c r="FL163" s="108">
        <v>83752.100000000006</v>
      </c>
      <c r="FM163" s="108">
        <v>95096.8</v>
      </c>
      <c r="FN163" s="108">
        <v>107054</v>
      </c>
      <c r="FO163" s="108">
        <v>119297.5</v>
      </c>
      <c r="FP163" s="108">
        <v>131393.9</v>
      </c>
      <c r="FQ163" s="108">
        <v>142079.29999999999</v>
      </c>
      <c r="FR163" s="108">
        <v>180343.5</v>
      </c>
      <c r="FS163" s="108">
        <v>39031</v>
      </c>
      <c r="FT163" s="108">
        <v>46413.9</v>
      </c>
      <c r="FU163" s="108">
        <v>48641.1</v>
      </c>
      <c r="FV163" s="108">
        <v>46257.5</v>
      </c>
      <c r="FW163" s="108">
        <v>12495.3</v>
      </c>
      <c r="FX163" s="108">
        <v>23138.7</v>
      </c>
      <c r="FY163" s="108">
        <v>39031</v>
      </c>
      <c r="FZ163" s="108">
        <v>50540.5</v>
      </c>
      <c r="GA163" s="108">
        <v>67476.899999999994</v>
      </c>
      <c r="GB163" s="108">
        <v>85444.9</v>
      </c>
      <c r="GC163" s="108">
        <v>100643.7</v>
      </c>
      <c r="GD163" s="108">
        <v>118600.9</v>
      </c>
      <c r="GE163" s="108">
        <v>134086</v>
      </c>
      <c r="GF163" s="108">
        <v>152122.5</v>
      </c>
      <c r="GG163" s="108">
        <v>162811.9</v>
      </c>
      <c r="GH163" s="108">
        <v>180343.5</v>
      </c>
      <c r="GK163" s="85">
        <v>0</v>
      </c>
      <c r="GL163" s="85">
        <v>0</v>
      </c>
    </row>
    <row r="164" spans="1:206" s="85" customFormat="1" ht="24" x14ac:dyDescent="0.2">
      <c r="A164" s="99">
        <v>14221300</v>
      </c>
      <c r="B164" s="28" t="s">
        <v>615</v>
      </c>
      <c r="C164" s="76"/>
      <c r="D164" s="108">
        <v>1031.5</v>
      </c>
      <c r="E164" s="108">
        <v>480.8</v>
      </c>
      <c r="F164" s="108">
        <v>120.8</v>
      </c>
      <c r="G164" s="108">
        <v>78.099999999999994</v>
      </c>
      <c r="H164" s="108">
        <v>351.8</v>
      </c>
      <c r="I164" s="108">
        <v>1</v>
      </c>
      <c r="J164" s="108">
        <v>400.2</v>
      </c>
      <c r="K164" s="108">
        <v>480.8</v>
      </c>
      <c r="L164" s="108">
        <v>563.6</v>
      </c>
      <c r="M164" s="108">
        <v>563.6</v>
      </c>
      <c r="N164" s="108">
        <v>601.6</v>
      </c>
      <c r="O164" s="108">
        <v>622.4</v>
      </c>
      <c r="P164" s="108">
        <v>622.6</v>
      </c>
      <c r="Q164" s="108">
        <v>679.7</v>
      </c>
      <c r="R164" s="108">
        <v>679.7</v>
      </c>
      <c r="S164" s="108">
        <v>833.2</v>
      </c>
      <c r="T164" s="108">
        <v>1031.5</v>
      </c>
      <c r="U164" s="108">
        <v>1915.9</v>
      </c>
      <c r="V164" s="108">
        <v>170.5</v>
      </c>
      <c r="W164" s="108">
        <v>92.3</v>
      </c>
      <c r="X164" s="108">
        <v>1220.9000000000001</v>
      </c>
      <c r="Y164" s="108">
        <v>432.2</v>
      </c>
      <c r="Z164" s="108">
        <v>23.7</v>
      </c>
      <c r="AA164" s="108">
        <v>144.1</v>
      </c>
      <c r="AB164" s="108">
        <v>170.5</v>
      </c>
      <c r="AC164" s="108">
        <v>225.3</v>
      </c>
      <c r="AD164" s="108">
        <v>247.5</v>
      </c>
      <c r="AE164" s="108">
        <v>262.8</v>
      </c>
      <c r="AF164" s="108">
        <v>262.8</v>
      </c>
      <c r="AG164" s="108">
        <v>958.5</v>
      </c>
      <c r="AH164" s="108">
        <v>1483.7</v>
      </c>
      <c r="AI164" s="108">
        <v>1691.4</v>
      </c>
      <c r="AJ164" s="108">
        <v>1854.4</v>
      </c>
      <c r="AK164" s="108">
        <v>1915.9</v>
      </c>
      <c r="AL164" s="108">
        <v>2170.9</v>
      </c>
      <c r="AM164" s="108">
        <v>925.5</v>
      </c>
      <c r="AN164" s="108">
        <v>249.6</v>
      </c>
      <c r="AO164" s="108">
        <v>499.2</v>
      </c>
      <c r="AP164" s="108">
        <v>496.6</v>
      </c>
      <c r="AQ164" s="108">
        <v>236.2</v>
      </c>
      <c r="AR164" s="108">
        <v>835.3</v>
      </c>
      <c r="AS164" s="108">
        <v>925.5</v>
      </c>
      <c r="AT164" s="108">
        <v>1075.7</v>
      </c>
      <c r="AU164" s="108">
        <v>1174.3</v>
      </c>
      <c r="AV164" s="108">
        <v>1175.0999999999999</v>
      </c>
      <c r="AW164" s="108">
        <v>1175.8</v>
      </c>
      <c r="AX164" s="108">
        <v>1197.8</v>
      </c>
      <c r="AY164" s="108">
        <v>1674.3</v>
      </c>
      <c r="AZ164" s="108">
        <v>2106.6</v>
      </c>
      <c r="BA164" s="108">
        <v>2117.1999999999998</v>
      </c>
      <c r="BB164" s="108">
        <v>2170.9</v>
      </c>
      <c r="BC164" s="108">
        <v>1838.5</v>
      </c>
      <c r="BD164" s="108">
        <v>215.5</v>
      </c>
      <c r="BE164" s="108">
        <v>531.1</v>
      </c>
      <c r="BF164" s="108">
        <v>315.8</v>
      </c>
      <c r="BG164" s="108">
        <v>776.1</v>
      </c>
      <c r="BH164" s="108"/>
      <c r="BI164" s="108">
        <v>154.80000000000001</v>
      </c>
      <c r="BJ164" s="108">
        <v>215.5</v>
      </c>
      <c r="BK164" s="108">
        <v>456.2</v>
      </c>
      <c r="BL164" s="108">
        <v>746.5</v>
      </c>
      <c r="BM164" s="108">
        <v>746.6</v>
      </c>
      <c r="BN164" s="108">
        <v>764</v>
      </c>
      <c r="BO164" s="108">
        <v>930.2</v>
      </c>
      <c r="BP164" s="108">
        <v>1062.4000000000001</v>
      </c>
      <c r="BQ164" s="108">
        <v>1212.5</v>
      </c>
      <c r="BR164" s="108">
        <v>1833.2</v>
      </c>
      <c r="BS164" s="108">
        <v>1838.5</v>
      </c>
      <c r="BT164" s="108">
        <v>2577.1999999999998</v>
      </c>
      <c r="BU164" s="108">
        <v>282.7</v>
      </c>
      <c r="BV164" s="128">
        <v>706.9</v>
      </c>
      <c r="BW164" s="128">
        <v>1043.8</v>
      </c>
      <c r="BX164" s="128">
        <v>543.79999999999995</v>
      </c>
      <c r="BY164" s="108">
        <v>36.299999999999997</v>
      </c>
      <c r="BZ164" s="108">
        <v>36.299999999999997</v>
      </c>
      <c r="CA164" s="108">
        <v>282.7</v>
      </c>
      <c r="CB164" s="108">
        <v>450.2</v>
      </c>
      <c r="CC164" s="108">
        <v>660.5</v>
      </c>
      <c r="CD164" s="108">
        <v>989.6</v>
      </c>
      <c r="CE164" s="108">
        <v>1655.8</v>
      </c>
      <c r="CF164" s="108">
        <v>1897.6</v>
      </c>
      <c r="CG164" s="108">
        <v>2033.4</v>
      </c>
      <c r="CH164" s="108">
        <v>2131.6999999999998</v>
      </c>
      <c r="CI164" s="108">
        <v>2418.3000000000002</v>
      </c>
      <c r="CJ164" s="108">
        <v>2577.1999999999998</v>
      </c>
      <c r="CK164" s="108">
        <v>2924.1</v>
      </c>
      <c r="CL164" s="108">
        <v>1888.9</v>
      </c>
      <c r="CM164" s="128">
        <v>998.4</v>
      </c>
      <c r="CN164" s="128">
        <v>31.299999999999727</v>
      </c>
      <c r="CO164" s="128">
        <v>5.5</v>
      </c>
      <c r="CP164" s="108">
        <v>1148.7</v>
      </c>
      <c r="CQ164" s="108">
        <v>1657</v>
      </c>
      <c r="CR164" s="108">
        <v>1888.9</v>
      </c>
      <c r="CS164" s="108">
        <v>2862.8</v>
      </c>
      <c r="CT164" s="108">
        <v>2878.8</v>
      </c>
      <c r="CU164" s="108">
        <v>2887.3</v>
      </c>
      <c r="CV164" s="108">
        <v>2896.1</v>
      </c>
      <c r="CW164" s="108">
        <v>2906.7</v>
      </c>
      <c r="CX164" s="108">
        <v>2918.6</v>
      </c>
      <c r="CY164" s="108">
        <v>2920</v>
      </c>
      <c r="CZ164" s="108">
        <v>2920</v>
      </c>
      <c r="DA164" s="108">
        <v>2924.1</v>
      </c>
      <c r="DB164" s="108">
        <v>40073.199999999997</v>
      </c>
      <c r="DC164" s="108">
        <v>-43.2</v>
      </c>
      <c r="DD164" s="108">
        <v>0</v>
      </c>
      <c r="DE164" s="108">
        <v>33284</v>
      </c>
      <c r="DF164" s="108">
        <v>6832.4</v>
      </c>
      <c r="DG164" s="108">
        <v>0</v>
      </c>
      <c r="DH164" s="108">
        <v>-43.2</v>
      </c>
      <c r="DI164" s="108">
        <v>-43.2</v>
      </c>
      <c r="DJ164" s="108">
        <v>-43.2</v>
      </c>
      <c r="DK164" s="108">
        <v>-43.2</v>
      </c>
      <c r="DL164" s="108">
        <v>-43.2</v>
      </c>
      <c r="DM164" s="108">
        <v>-43.2</v>
      </c>
      <c r="DN164" s="108">
        <v>33003.199999999997</v>
      </c>
      <c r="DO164" s="108">
        <v>33240.800000000003</v>
      </c>
      <c r="DP164" s="108">
        <v>33282.6</v>
      </c>
      <c r="DQ164" s="108">
        <v>39835.9</v>
      </c>
      <c r="DR164" s="108">
        <v>40073.199999999997</v>
      </c>
      <c r="DS164" s="108">
        <v>1607.6</v>
      </c>
      <c r="DT164" s="108">
        <v>1085.5999999999999</v>
      </c>
      <c r="DU164" s="108">
        <v>522</v>
      </c>
      <c r="DV164" s="108">
        <v>0</v>
      </c>
      <c r="DW164" s="108">
        <v>0</v>
      </c>
      <c r="DX164" s="108">
        <v>291.39999999999998</v>
      </c>
      <c r="DY164" s="108">
        <v>926.2</v>
      </c>
      <c r="DZ164" s="108">
        <v>1085.5999999999999</v>
      </c>
      <c r="EA164" s="108">
        <v>1451.6</v>
      </c>
      <c r="EB164" s="108">
        <v>1562.6</v>
      </c>
      <c r="EC164" s="108">
        <v>1607.6</v>
      </c>
      <c r="ED164" s="108">
        <v>1607.6</v>
      </c>
      <c r="EE164" s="108">
        <v>1607.6</v>
      </c>
      <c r="EF164" s="108">
        <v>1607.6</v>
      </c>
      <c r="EG164" s="108">
        <v>1607.6</v>
      </c>
      <c r="EH164" s="108">
        <v>1607.6</v>
      </c>
      <c r="EI164" s="108">
        <v>1607.6</v>
      </c>
      <c r="EJ164" s="108">
        <v>1</v>
      </c>
      <c r="EK164" s="108">
        <v>0</v>
      </c>
      <c r="EL164" s="108">
        <v>0</v>
      </c>
      <c r="EM164" s="108">
        <v>0</v>
      </c>
      <c r="EN164" s="108">
        <v>1</v>
      </c>
      <c r="EO164" s="108"/>
      <c r="EP164" s="108"/>
      <c r="EQ164" s="108"/>
      <c r="ER164" s="108"/>
      <c r="ES164" s="108"/>
      <c r="ET164" s="108"/>
      <c r="EU164" s="108"/>
      <c r="EV164" s="108"/>
      <c r="EW164" s="108"/>
      <c r="EX164" s="108"/>
      <c r="EY164" s="108">
        <v>1</v>
      </c>
      <c r="EZ164" s="108">
        <v>1</v>
      </c>
      <c r="FA164" s="108">
        <v>38.4</v>
      </c>
      <c r="FB164" s="108">
        <v>12</v>
      </c>
      <c r="FC164" s="108">
        <v>8.4</v>
      </c>
      <c r="FD164" s="108">
        <v>7</v>
      </c>
      <c r="FE164" s="108">
        <v>11</v>
      </c>
      <c r="FF164" s="108">
        <v>11.1</v>
      </c>
      <c r="FG164" s="108">
        <v>12.1</v>
      </c>
      <c r="FH164" s="108">
        <v>12</v>
      </c>
      <c r="FI164" s="108">
        <v>15.4</v>
      </c>
      <c r="FJ164" s="108">
        <v>17.399999999999999</v>
      </c>
      <c r="FK164" s="108">
        <v>20.399999999999999</v>
      </c>
      <c r="FL164" s="108">
        <v>21.4</v>
      </c>
      <c r="FM164" s="108">
        <v>23.4</v>
      </c>
      <c r="FN164" s="108">
        <v>27.4</v>
      </c>
      <c r="FO164" s="108">
        <v>30.4</v>
      </c>
      <c r="FP164" s="108">
        <v>33.4</v>
      </c>
      <c r="FQ164" s="108">
        <v>38.4</v>
      </c>
      <c r="FR164" s="108">
        <v>39</v>
      </c>
      <c r="FS164" s="108">
        <v>5</v>
      </c>
      <c r="FT164" s="108">
        <v>12</v>
      </c>
      <c r="FU164" s="108">
        <v>6</v>
      </c>
      <c r="FV164" s="108">
        <v>16</v>
      </c>
      <c r="FW164" s="108">
        <v>2</v>
      </c>
      <c r="FX164" s="108">
        <v>4</v>
      </c>
      <c r="FY164" s="108">
        <v>5</v>
      </c>
      <c r="FZ164" s="108">
        <v>8</v>
      </c>
      <c r="GA164" s="108">
        <v>14</v>
      </c>
      <c r="GB164" s="108">
        <v>17</v>
      </c>
      <c r="GC164" s="108">
        <v>18</v>
      </c>
      <c r="GD164" s="108">
        <v>21</v>
      </c>
      <c r="GE164" s="108">
        <v>23</v>
      </c>
      <c r="GF164" s="108">
        <v>32</v>
      </c>
      <c r="GG164" s="108">
        <v>37</v>
      </c>
      <c r="GH164" s="108">
        <v>39</v>
      </c>
      <c r="GJ164" s="85">
        <v>9</v>
      </c>
      <c r="GK164" s="85">
        <v>1</v>
      </c>
      <c r="GL164" s="85">
        <v>5</v>
      </c>
      <c r="GN164" s="85">
        <v>3</v>
      </c>
      <c r="GO164" s="85">
        <v>7</v>
      </c>
      <c r="GP164" s="85">
        <v>9</v>
      </c>
      <c r="GQ164" s="85">
        <v>9</v>
      </c>
      <c r="GR164" s="85">
        <v>9</v>
      </c>
      <c r="GS164" s="85">
        <v>10</v>
      </c>
      <c r="GT164" s="85">
        <v>11</v>
      </c>
      <c r="GU164" s="85">
        <v>13</v>
      </c>
      <c r="GV164" s="85">
        <v>15</v>
      </c>
      <c r="GW164" s="85">
        <v>16</v>
      </c>
      <c r="GX164" s="85">
        <v>19</v>
      </c>
    </row>
    <row r="165" spans="1:206" s="85" customFormat="1" ht="24" x14ac:dyDescent="0.2">
      <c r="A165" s="99">
        <v>14221400</v>
      </c>
      <c r="B165" s="28" t="s">
        <v>616</v>
      </c>
      <c r="C165" s="76"/>
      <c r="D165" s="108">
        <v>310796.3</v>
      </c>
      <c r="E165" s="108">
        <v>94169.2</v>
      </c>
      <c r="F165" s="108">
        <v>87854.1</v>
      </c>
      <c r="G165" s="108">
        <v>64117.1</v>
      </c>
      <c r="H165" s="108">
        <v>64655.9</v>
      </c>
      <c r="I165" s="108">
        <v>35381.599999999999</v>
      </c>
      <c r="J165" s="108">
        <v>62042.1</v>
      </c>
      <c r="K165" s="108">
        <v>94169.2</v>
      </c>
      <c r="L165" s="108">
        <v>126073.8</v>
      </c>
      <c r="M165" s="108">
        <v>155545.79999999999</v>
      </c>
      <c r="N165" s="108">
        <v>182023.3</v>
      </c>
      <c r="O165" s="108">
        <v>205407.7</v>
      </c>
      <c r="P165" s="108">
        <v>223537.9</v>
      </c>
      <c r="Q165" s="108">
        <v>246140.4</v>
      </c>
      <c r="R165" s="108">
        <v>266224.59999999998</v>
      </c>
      <c r="S165" s="108">
        <v>290589.59999999998</v>
      </c>
      <c r="T165" s="108">
        <v>310796.3</v>
      </c>
      <c r="U165" s="108">
        <v>226577.8</v>
      </c>
      <c r="V165" s="108">
        <v>62362.3</v>
      </c>
      <c r="W165" s="108">
        <v>48156.2</v>
      </c>
      <c r="X165" s="108">
        <v>52671</v>
      </c>
      <c r="Y165" s="108">
        <v>63388.3</v>
      </c>
      <c r="Z165" s="108">
        <v>18131.400000000001</v>
      </c>
      <c r="AA165" s="108">
        <v>38066</v>
      </c>
      <c r="AB165" s="108">
        <v>62362.3</v>
      </c>
      <c r="AC165" s="108">
        <v>79363.7</v>
      </c>
      <c r="AD165" s="108">
        <v>95317.1</v>
      </c>
      <c r="AE165" s="108">
        <v>110518.5</v>
      </c>
      <c r="AF165" s="108">
        <v>127439.4</v>
      </c>
      <c r="AG165" s="108">
        <v>144454.20000000001</v>
      </c>
      <c r="AH165" s="108">
        <v>163189.5</v>
      </c>
      <c r="AI165" s="108">
        <v>183512.6</v>
      </c>
      <c r="AJ165" s="108">
        <v>201275.6</v>
      </c>
      <c r="AK165" s="108">
        <v>226577.8</v>
      </c>
      <c r="AL165" s="108">
        <v>383919.1</v>
      </c>
      <c r="AM165" s="108">
        <v>66754.3</v>
      </c>
      <c r="AN165" s="108">
        <v>91257.1</v>
      </c>
      <c r="AO165" s="108">
        <v>88567.3</v>
      </c>
      <c r="AP165" s="108">
        <v>137340.4</v>
      </c>
      <c r="AQ165" s="108">
        <v>19029.5</v>
      </c>
      <c r="AR165" s="108">
        <v>40678.300000000003</v>
      </c>
      <c r="AS165" s="108">
        <v>66754.3</v>
      </c>
      <c r="AT165" s="108">
        <v>95111.5</v>
      </c>
      <c r="AU165" s="108">
        <v>121929.5</v>
      </c>
      <c r="AV165" s="108">
        <v>158011.4</v>
      </c>
      <c r="AW165" s="108">
        <v>180451.3</v>
      </c>
      <c r="AX165" s="108">
        <v>210134.39999999999</v>
      </c>
      <c r="AY165" s="108">
        <v>246578.7</v>
      </c>
      <c r="AZ165" s="108">
        <v>279804.40000000002</v>
      </c>
      <c r="BA165" s="108">
        <v>325879.8</v>
      </c>
      <c r="BB165" s="108">
        <v>383919.1</v>
      </c>
      <c r="BC165" s="108">
        <v>607126.5</v>
      </c>
      <c r="BD165" s="108">
        <v>154508.9</v>
      </c>
      <c r="BE165" s="108">
        <v>177173.9</v>
      </c>
      <c r="BF165" s="108">
        <v>139220.5</v>
      </c>
      <c r="BG165" s="108">
        <v>136223.20000000001</v>
      </c>
      <c r="BH165" s="108">
        <v>47894.5</v>
      </c>
      <c r="BI165" s="108">
        <v>92669.1</v>
      </c>
      <c r="BJ165" s="108">
        <v>154508.9</v>
      </c>
      <c r="BK165" s="108">
        <v>217876.7</v>
      </c>
      <c r="BL165" s="108">
        <v>281675</v>
      </c>
      <c r="BM165" s="108">
        <v>331682.8</v>
      </c>
      <c r="BN165" s="108">
        <v>379740</v>
      </c>
      <c r="BO165" s="108">
        <v>425093.5</v>
      </c>
      <c r="BP165" s="108">
        <v>470903.3</v>
      </c>
      <c r="BQ165" s="108">
        <v>518362.4</v>
      </c>
      <c r="BR165" s="108">
        <v>561104.69999999995</v>
      </c>
      <c r="BS165" s="108">
        <v>607126.5</v>
      </c>
      <c r="BT165" s="108">
        <v>693947.8</v>
      </c>
      <c r="BU165" s="108">
        <v>137278.29999999999</v>
      </c>
      <c r="BV165" s="128">
        <v>169814.39999999999</v>
      </c>
      <c r="BW165" s="128">
        <v>186106.7</v>
      </c>
      <c r="BX165" s="128">
        <v>200748.4</v>
      </c>
      <c r="BY165" s="108">
        <v>46103.7</v>
      </c>
      <c r="BZ165" s="108">
        <v>89014.3</v>
      </c>
      <c r="CA165" s="108">
        <v>137278.29999999999</v>
      </c>
      <c r="CB165" s="108">
        <v>192797.1</v>
      </c>
      <c r="CC165" s="108">
        <v>249882.1</v>
      </c>
      <c r="CD165" s="108">
        <v>307092.7</v>
      </c>
      <c r="CE165" s="108">
        <v>369601.7</v>
      </c>
      <c r="CF165" s="108">
        <v>430816.9</v>
      </c>
      <c r="CG165" s="108">
        <v>493199.4</v>
      </c>
      <c r="CH165" s="108">
        <v>556987</v>
      </c>
      <c r="CI165" s="108">
        <v>622059.9</v>
      </c>
      <c r="CJ165" s="108">
        <v>693947.8</v>
      </c>
      <c r="CK165" s="108">
        <v>866937.3</v>
      </c>
      <c r="CL165" s="108">
        <v>157232</v>
      </c>
      <c r="CM165" s="128">
        <v>194176.5</v>
      </c>
      <c r="CN165" s="128">
        <v>240111.5</v>
      </c>
      <c r="CO165" s="128">
        <v>275417.3</v>
      </c>
      <c r="CP165" s="108">
        <v>55030.8</v>
      </c>
      <c r="CQ165" s="108">
        <v>100409.7</v>
      </c>
      <c r="CR165" s="108">
        <v>157232</v>
      </c>
      <c r="CS165" s="108">
        <v>218592.7</v>
      </c>
      <c r="CT165" s="108">
        <v>283436.5</v>
      </c>
      <c r="CU165" s="108">
        <v>351408.5</v>
      </c>
      <c r="CV165" s="108">
        <v>420037.8</v>
      </c>
      <c r="CW165" s="108">
        <v>500795.8</v>
      </c>
      <c r="CX165" s="108">
        <v>591520</v>
      </c>
      <c r="CY165" s="108">
        <v>674464.7</v>
      </c>
      <c r="CZ165" s="108">
        <v>757005.7</v>
      </c>
      <c r="DA165" s="108">
        <v>866937.3</v>
      </c>
      <c r="DB165" s="108">
        <v>528771.69999999995</v>
      </c>
      <c r="DC165" s="108">
        <v>146982.79999999999</v>
      </c>
      <c r="DD165" s="108">
        <v>196783.3</v>
      </c>
      <c r="DE165" s="108">
        <v>85342.7</v>
      </c>
      <c r="DF165" s="108">
        <v>99662.9</v>
      </c>
      <c r="DG165" s="108">
        <v>59309</v>
      </c>
      <c r="DH165" s="108">
        <v>103311.4</v>
      </c>
      <c r="DI165" s="108">
        <v>146982.79999999999</v>
      </c>
      <c r="DJ165" s="108">
        <v>197469.6</v>
      </c>
      <c r="DK165" s="108">
        <v>288340.3</v>
      </c>
      <c r="DL165" s="108">
        <v>343766.1</v>
      </c>
      <c r="DM165" s="108">
        <v>374958.5</v>
      </c>
      <c r="DN165" s="108">
        <v>402124.9</v>
      </c>
      <c r="DO165" s="108">
        <v>429108.8</v>
      </c>
      <c r="DP165" s="108">
        <v>467763.7</v>
      </c>
      <c r="DQ165" s="108">
        <v>495749.2</v>
      </c>
      <c r="DR165" s="108">
        <v>528771.69999999995</v>
      </c>
      <c r="DS165" s="108">
        <v>352509.1</v>
      </c>
      <c r="DT165" s="108">
        <v>89801.5</v>
      </c>
      <c r="DU165" s="108">
        <v>82929.7</v>
      </c>
      <c r="DV165" s="108">
        <v>89434.1</v>
      </c>
      <c r="DW165" s="108">
        <v>90343.8</v>
      </c>
      <c r="DX165" s="108">
        <v>29815.599999999999</v>
      </c>
      <c r="DY165" s="108">
        <v>62039.7</v>
      </c>
      <c r="DZ165" s="108">
        <v>89801.5</v>
      </c>
      <c r="EA165" s="108">
        <v>116252.6</v>
      </c>
      <c r="EB165" s="108">
        <v>139956.6</v>
      </c>
      <c r="EC165" s="108">
        <v>172731.2</v>
      </c>
      <c r="ED165" s="108">
        <v>202133.9</v>
      </c>
      <c r="EE165" s="108">
        <v>232264.3</v>
      </c>
      <c r="EF165" s="108">
        <v>262165.3</v>
      </c>
      <c r="EG165" s="108">
        <v>292132</v>
      </c>
      <c r="EH165" s="108">
        <v>321341.40000000002</v>
      </c>
      <c r="EI165" s="108">
        <v>352509.1</v>
      </c>
      <c r="EJ165" s="108">
        <v>485572.9</v>
      </c>
      <c r="EK165" s="108">
        <v>86248.3</v>
      </c>
      <c r="EL165" s="108">
        <v>112760</v>
      </c>
      <c r="EM165" s="108">
        <v>131846.29999999999</v>
      </c>
      <c r="EN165" s="108">
        <v>154718.29999999999</v>
      </c>
      <c r="EO165" s="108">
        <v>16485.7</v>
      </c>
      <c r="EP165" s="108">
        <v>56119.199999999997</v>
      </c>
      <c r="EQ165" s="108">
        <v>86248.3</v>
      </c>
      <c r="ER165" s="108">
        <v>121274.1</v>
      </c>
      <c r="ES165" s="108">
        <v>161436.1</v>
      </c>
      <c r="ET165" s="108">
        <v>199008.3</v>
      </c>
      <c r="EU165" s="108">
        <v>238370.2</v>
      </c>
      <c r="EV165" s="108">
        <v>284676.09999999998</v>
      </c>
      <c r="EW165" s="108">
        <v>330854.59999999998</v>
      </c>
      <c r="EX165" s="108">
        <v>381871.2</v>
      </c>
      <c r="EY165" s="108">
        <v>430440.3</v>
      </c>
      <c r="EZ165" s="108">
        <v>485572.9</v>
      </c>
      <c r="FA165" s="108">
        <v>0</v>
      </c>
      <c r="FB165" s="108">
        <v>0.3</v>
      </c>
      <c r="FC165" s="108">
        <v>-0.3</v>
      </c>
      <c r="FD165" s="108">
        <v>0</v>
      </c>
      <c r="FE165" s="108">
        <v>0</v>
      </c>
      <c r="FF165" s="108">
        <v>12622.4</v>
      </c>
      <c r="FG165" s="108">
        <v>97.5</v>
      </c>
      <c r="FH165" s="108">
        <v>0.3</v>
      </c>
      <c r="FI165" s="108">
        <v>0.3</v>
      </c>
      <c r="FJ165" s="108"/>
      <c r="FK165" s="108"/>
      <c r="FL165" s="108"/>
      <c r="FM165" s="108"/>
      <c r="FN165" s="108"/>
      <c r="FO165" s="108"/>
      <c r="FP165" s="108"/>
      <c r="FQ165" s="108">
        <v>0</v>
      </c>
      <c r="FR165" s="108"/>
      <c r="FS165" s="108"/>
      <c r="FT165" s="108"/>
      <c r="FU165" s="108"/>
      <c r="FV165" s="108">
        <v>0</v>
      </c>
      <c r="FW165" s="108"/>
      <c r="FX165" s="108"/>
      <c r="FY165" s="108"/>
      <c r="FZ165" s="108"/>
      <c r="GA165" s="108"/>
      <c r="GB165" s="108"/>
      <c r="GC165" s="108"/>
      <c r="GD165" s="108"/>
      <c r="GE165" s="108"/>
      <c r="GF165" s="108"/>
      <c r="GG165" s="108"/>
      <c r="GH165" s="108"/>
      <c r="GK165" s="85">
        <v>0</v>
      </c>
      <c r="GL165" s="85">
        <v>0</v>
      </c>
    </row>
    <row r="166" spans="1:206" s="85" customFormat="1" ht="12" x14ac:dyDescent="0.2">
      <c r="A166" s="99">
        <v>14221400</v>
      </c>
      <c r="B166" s="28" t="s">
        <v>739</v>
      </c>
      <c r="C166" s="76"/>
      <c r="D166" s="108"/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  <c r="R166" s="108"/>
      <c r="S166" s="108"/>
      <c r="T166" s="108"/>
      <c r="U166" s="108"/>
      <c r="V166" s="108"/>
      <c r="W166" s="108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8"/>
      <c r="BD166" s="108"/>
      <c r="BE166" s="108"/>
      <c r="BF166" s="108"/>
      <c r="BG166" s="108"/>
      <c r="BH166" s="108"/>
      <c r="BI166" s="108"/>
      <c r="BJ166" s="108"/>
      <c r="BK166" s="108"/>
      <c r="BL166" s="108"/>
      <c r="BM166" s="108"/>
      <c r="BN166" s="108"/>
      <c r="BO166" s="108"/>
      <c r="BP166" s="108"/>
      <c r="BQ166" s="108"/>
      <c r="BR166" s="108"/>
      <c r="BS166" s="108"/>
      <c r="BT166" s="108"/>
      <c r="BU166" s="108"/>
      <c r="BV166" s="128"/>
      <c r="BW166" s="128"/>
      <c r="BX166" s="128"/>
      <c r="BY166" s="108"/>
      <c r="BZ166" s="108"/>
      <c r="CA166" s="108"/>
      <c r="CB166" s="108"/>
      <c r="CC166" s="108"/>
      <c r="CD166" s="108"/>
      <c r="CE166" s="108"/>
      <c r="CF166" s="108"/>
      <c r="CG166" s="108"/>
      <c r="CH166" s="108"/>
      <c r="CI166" s="108"/>
      <c r="CJ166" s="108"/>
      <c r="CK166" s="108"/>
      <c r="CL166" s="108"/>
      <c r="CM166" s="128"/>
      <c r="CN166" s="128"/>
      <c r="CO166" s="128"/>
      <c r="CP166" s="108"/>
      <c r="CQ166" s="108"/>
      <c r="CR166" s="108"/>
      <c r="CS166" s="108"/>
      <c r="CT166" s="108"/>
      <c r="CU166" s="108"/>
      <c r="CV166" s="108"/>
      <c r="CW166" s="108"/>
      <c r="CX166" s="108"/>
      <c r="CY166" s="108"/>
      <c r="CZ166" s="108"/>
      <c r="DA166" s="108"/>
      <c r="DB166" s="108"/>
      <c r="DC166" s="108"/>
      <c r="DD166" s="108"/>
      <c r="DE166" s="108"/>
      <c r="DF166" s="108"/>
      <c r="DG166" s="108"/>
      <c r="DH166" s="108"/>
      <c r="DI166" s="108"/>
      <c r="DJ166" s="108"/>
      <c r="DK166" s="108"/>
      <c r="DL166" s="108"/>
      <c r="DM166" s="108"/>
      <c r="DN166" s="108"/>
      <c r="DO166" s="108"/>
      <c r="DP166" s="108"/>
      <c r="DQ166" s="108"/>
      <c r="DR166" s="108"/>
      <c r="DS166" s="108"/>
      <c r="DT166" s="108"/>
      <c r="DU166" s="108"/>
      <c r="DV166" s="108"/>
      <c r="DW166" s="108"/>
      <c r="DX166" s="108"/>
      <c r="DY166" s="108"/>
      <c r="DZ166" s="108"/>
      <c r="EA166" s="108"/>
      <c r="EB166" s="108"/>
      <c r="EC166" s="108"/>
      <c r="ED166" s="108"/>
      <c r="EE166" s="108"/>
      <c r="EF166" s="108"/>
      <c r="EG166" s="108"/>
      <c r="EH166" s="108"/>
      <c r="EI166" s="108"/>
      <c r="EJ166" s="108"/>
      <c r="EK166" s="108"/>
      <c r="EL166" s="108"/>
      <c r="EM166" s="108"/>
      <c r="EN166" s="108"/>
      <c r="EO166" s="108"/>
      <c r="EP166" s="108"/>
      <c r="EQ166" s="108"/>
      <c r="ER166" s="108"/>
      <c r="ES166" s="108"/>
      <c r="ET166" s="108"/>
      <c r="EU166" s="108"/>
      <c r="EV166" s="108"/>
      <c r="EW166" s="108"/>
      <c r="EX166" s="108"/>
      <c r="EY166" s="108"/>
      <c r="EZ166" s="108"/>
      <c r="FA166" s="108"/>
      <c r="FB166" s="108"/>
      <c r="FC166" s="108"/>
      <c r="FD166" s="108"/>
      <c r="FE166" s="108"/>
      <c r="FF166" s="108"/>
      <c r="FG166" s="108"/>
      <c r="FH166" s="108"/>
      <c r="FI166" s="108"/>
      <c r="FJ166" s="108"/>
      <c r="FK166" s="108"/>
      <c r="FL166" s="108"/>
      <c r="FM166" s="108"/>
      <c r="FN166" s="108"/>
      <c r="FO166" s="108"/>
      <c r="FP166" s="108"/>
      <c r="FQ166" s="108"/>
      <c r="FR166" s="108">
        <v>1423.1</v>
      </c>
      <c r="FS166" s="108">
        <v>45.3</v>
      </c>
      <c r="FT166" s="108">
        <v>206</v>
      </c>
      <c r="FU166" s="108">
        <v>127.9</v>
      </c>
      <c r="FV166" s="108">
        <v>1043.9000000000001</v>
      </c>
      <c r="FW166" s="108"/>
      <c r="FX166" s="108">
        <v>7.8</v>
      </c>
      <c r="FY166" s="108">
        <v>45.3</v>
      </c>
      <c r="FZ166" s="108">
        <v>103.2</v>
      </c>
      <c r="GA166" s="108">
        <v>207.2</v>
      </c>
      <c r="GB166" s="108">
        <v>251.3</v>
      </c>
      <c r="GC166" s="108">
        <v>312.5</v>
      </c>
      <c r="GD166" s="108">
        <v>316.3</v>
      </c>
      <c r="GE166" s="108">
        <v>379.2</v>
      </c>
      <c r="GF166" s="108">
        <v>434.7</v>
      </c>
      <c r="GG166" s="108">
        <v>458.1</v>
      </c>
      <c r="GH166" s="108">
        <v>1423.1</v>
      </c>
      <c r="GJ166" s="85">
        <v>1472.5</v>
      </c>
      <c r="GK166" s="85">
        <v>3826.8</v>
      </c>
      <c r="GL166" s="85">
        <v>943.8</v>
      </c>
      <c r="GN166" s="85">
        <v>37.4</v>
      </c>
      <c r="GO166" s="85">
        <v>417.4</v>
      </c>
      <c r="GP166" s="85">
        <v>1472.5</v>
      </c>
      <c r="GQ166" s="85">
        <v>3024.2</v>
      </c>
      <c r="GR166" s="85">
        <v>4447</v>
      </c>
      <c r="GS166" s="85">
        <v>5299.3</v>
      </c>
      <c r="GT166" s="85">
        <v>5463.7</v>
      </c>
      <c r="GU166" s="85">
        <v>5744.9</v>
      </c>
      <c r="GV166" s="85">
        <v>6243.1</v>
      </c>
      <c r="GW166" s="85">
        <v>6850.9</v>
      </c>
      <c r="GX166" s="85">
        <v>7897.8</v>
      </c>
    </row>
    <row r="167" spans="1:206" s="85" customFormat="1" ht="12" x14ac:dyDescent="0.2">
      <c r="A167" s="99">
        <v>14221500</v>
      </c>
      <c r="B167" s="28" t="s">
        <v>617</v>
      </c>
      <c r="C167" s="76"/>
      <c r="D167" s="108">
        <v>4887</v>
      </c>
      <c r="E167" s="108">
        <v>872</v>
      </c>
      <c r="F167" s="108">
        <v>1123.4000000000001</v>
      </c>
      <c r="G167" s="108">
        <v>1173.0999999999999</v>
      </c>
      <c r="H167" s="108">
        <v>1718.5</v>
      </c>
      <c r="I167" s="108">
        <v>199.7</v>
      </c>
      <c r="J167" s="108">
        <v>535.6</v>
      </c>
      <c r="K167" s="108">
        <v>872</v>
      </c>
      <c r="L167" s="108">
        <v>1390.4</v>
      </c>
      <c r="M167" s="108">
        <v>1549</v>
      </c>
      <c r="N167" s="108">
        <v>1995.4</v>
      </c>
      <c r="O167" s="108">
        <v>2341.3000000000002</v>
      </c>
      <c r="P167" s="108">
        <v>2728.9</v>
      </c>
      <c r="Q167" s="108">
        <v>3168.5</v>
      </c>
      <c r="R167" s="108">
        <v>3643.6</v>
      </c>
      <c r="S167" s="108">
        <v>4318.2</v>
      </c>
      <c r="T167" s="108">
        <v>4887</v>
      </c>
      <c r="U167" s="108">
        <v>3648</v>
      </c>
      <c r="V167" s="108">
        <v>1002.7</v>
      </c>
      <c r="W167" s="108">
        <v>573.4</v>
      </c>
      <c r="X167" s="108">
        <v>864.4</v>
      </c>
      <c r="Y167" s="108">
        <v>1207.5</v>
      </c>
      <c r="Z167" s="108">
        <v>217.9</v>
      </c>
      <c r="AA167" s="108">
        <v>682.4</v>
      </c>
      <c r="AB167" s="108">
        <v>1002.7</v>
      </c>
      <c r="AC167" s="108">
        <v>1073</v>
      </c>
      <c r="AD167" s="108">
        <v>1208.7</v>
      </c>
      <c r="AE167" s="108">
        <v>1576.1</v>
      </c>
      <c r="AF167" s="108">
        <v>1724.1</v>
      </c>
      <c r="AG167" s="108">
        <v>2224.4</v>
      </c>
      <c r="AH167" s="108">
        <v>2440.5</v>
      </c>
      <c r="AI167" s="108">
        <v>2638.4</v>
      </c>
      <c r="AJ167" s="108">
        <v>3081.5</v>
      </c>
      <c r="AK167" s="108">
        <v>3648</v>
      </c>
      <c r="AL167" s="108">
        <v>2966.7</v>
      </c>
      <c r="AM167" s="108">
        <v>737.5</v>
      </c>
      <c r="AN167" s="108">
        <v>794.8</v>
      </c>
      <c r="AO167" s="108">
        <v>881.7</v>
      </c>
      <c r="AP167" s="108">
        <v>552.70000000000005</v>
      </c>
      <c r="AQ167" s="108">
        <v>184.8</v>
      </c>
      <c r="AR167" s="108">
        <v>481.8</v>
      </c>
      <c r="AS167" s="108">
        <v>737.5</v>
      </c>
      <c r="AT167" s="108">
        <v>820.8</v>
      </c>
      <c r="AU167" s="108">
        <v>1180.0999999999999</v>
      </c>
      <c r="AV167" s="108">
        <v>1532.3</v>
      </c>
      <c r="AW167" s="108">
        <v>1804.1</v>
      </c>
      <c r="AX167" s="108">
        <v>2133</v>
      </c>
      <c r="AY167" s="108">
        <v>2414</v>
      </c>
      <c r="AZ167" s="108">
        <v>2621.9</v>
      </c>
      <c r="BA167" s="108">
        <v>2740.7</v>
      </c>
      <c r="BB167" s="108">
        <v>2966.7</v>
      </c>
      <c r="BC167" s="108">
        <v>3118.2</v>
      </c>
      <c r="BD167" s="108">
        <v>397.4</v>
      </c>
      <c r="BE167" s="108">
        <v>632.6</v>
      </c>
      <c r="BF167" s="108">
        <v>1084.5</v>
      </c>
      <c r="BG167" s="108">
        <v>1003.7</v>
      </c>
      <c r="BH167" s="108">
        <v>160.4</v>
      </c>
      <c r="BI167" s="108">
        <v>221.8</v>
      </c>
      <c r="BJ167" s="108">
        <v>397.4</v>
      </c>
      <c r="BK167" s="108">
        <v>518.1</v>
      </c>
      <c r="BL167" s="108">
        <v>720</v>
      </c>
      <c r="BM167" s="108">
        <v>1030</v>
      </c>
      <c r="BN167" s="108">
        <v>1483.8</v>
      </c>
      <c r="BO167" s="108">
        <v>1770.1</v>
      </c>
      <c r="BP167" s="108">
        <v>2114.5</v>
      </c>
      <c r="BQ167" s="108">
        <v>2355.6999999999998</v>
      </c>
      <c r="BR167" s="108">
        <v>2683.7</v>
      </c>
      <c r="BS167" s="108">
        <v>3118.2</v>
      </c>
      <c r="BT167" s="108">
        <v>0</v>
      </c>
      <c r="BU167" s="108"/>
      <c r="BV167" s="128">
        <v>0</v>
      </c>
      <c r="BW167" s="128">
        <v>0</v>
      </c>
      <c r="BX167" s="128">
        <v>0</v>
      </c>
      <c r="BY167" s="108"/>
      <c r="BZ167" s="108"/>
      <c r="CA167" s="108"/>
      <c r="CB167" s="108"/>
      <c r="CC167" s="108"/>
      <c r="CD167" s="108"/>
      <c r="CE167" s="108"/>
      <c r="CF167" s="108"/>
      <c r="CG167" s="108"/>
      <c r="CH167" s="108"/>
      <c r="CI167" s="108"/>
      <c r="CJ167" s="108">
        <v>0</v>
      </c>
      <c r="CK167" s="108"/>
      <c r="CL167" s="108"/>
      <c r="CM167" s="128"/>
      <c r="CN167" s="128"/>
      <c r="CO167" s="128">
        <v>0</v>
      </c>
      <c r="CP167" s="108"/>
      <c r="CQ167" s="108"/>
      <c r="CR167" s="108"/>
      <c r="CS167" s="108"/>
      <c r="CT167" s="108"/>
      <c r="CU167" s="108"/>
      <c r="CV167" s="108"/>
      <c r="CW167" s="108"/>
      <c r="CX167" s="108"/>
      <c r="CY167" s="108"/>
      <c r="CZ167" s="108"/>
      <c r="DA167" s="108"/>
      <c r="DB167" s="108"/>
      <c r="DC167" s="108"/>
      <c r="DD167" s="108"/>
      <c r="DE167" s="108"/>
      <c r="DF167" s="108"/>
      <c r="DG167" s="108"/>
      <c r="DH167" s="108"/>
      <c r="DI167" s="108"/>
      <c r="DJ167" s="108"/>
      <c r="DK167" s="108"/>
      <c r="DL167" s="108"/>
      <c r="DM167" s="108"/>
      <c r="DN167" s="108"/>
      <c r="DO167" s="108"/>
      <c r="DP167" s="108"/>
      <c r="DQ167" s="108"/>
      <c r="DR167" s="108"/>
      <c r="DS167" s="108">
        <v>0</v>
      </c>
      <c r="DT167" s="108">
        <v>0</v>
      </c>
      <c r="DU167" s="108">
        <v>0</v>
      </c>
      <c r="DV167" s="108">
        <v>0</v>
      </c>
      <c r="DW167" s="108">
        <v>0</v>
      </c>
      <c r="DX167" s="108"/>
      <c r="DY167" s="108"/>
      <c r="DZ167" s="108"/>
      <c r="EA167" s="108"/>
      <c r="EB167" s="108"/>
      <c r="EC167" s="108"/>
      <c r="ED167" s="108"/>
      <c r="EE167" s="108"/>
      <c r="EF167" s="108"/>
      <c r="EG167" s="108"/>
      <c r="EH167" s="108"/>
      <c r="EI167" s="108">
        <v>0</v>
      </c>
      <c r="EJ167" s="108"/>
      <c r="EK167" s="108">
        <v>0</v>
      </c>
      <c r="EL167" s="108">
        <v>0</v>
      </c>
      <c r="EM167" s="108">
        <v>0</v>
      </c>
      <c r="EN167" s="108">
        <v>0</v>
      </c>
      <c r="EO167" s="108"/>
      <c r="EP167" s="108"/>
      <c r="EQ167" s="108"/>
      <c r="ER167" s="108"/>
      <c r="ES167" s="108"/>
      <c r="ET167" s="108"/>
      <c r="EU167" s="108"/>
      <c r="EV167" s="108"/>
      <c r="EW167" s="108"/>
      <c r="EX167" s="108"/>
      <c r="EY167" s="108"/>
      <c r="EZ167" s="108"/>
      <c r="FA167" s="108">
        <v>0</v>
      </c>
      <c r="FB167" s="108"/>
      <c r="FC167" s="108"/>
      <c r="FD167" s="108"/>
      <c r="FE167" s="108">
        <v>0</v>
      </c>
      <c r="FF167" s="108"/>
      <c r="FG167" s="108"/>
      <c r="FH167" s="108"/>
      <c r="FI167" s="108"/>
      <c r="FJ167" s="108"/>
      <c r="FK167" s="108"/>
      <c r="FL167" s="108"/>
      <c r="FM167" s="108"/>
      <c r="FN167" s="108"/>
      <c r="FO167" s="108"/>
      <c r="FP167" s="108"/>
      <c r="FQ167" s="108">
        <v>0</v>
      </c>
      <c r="FR167" s="108"/>
      <c r="FS167" s="108"/>
      <c r="FT167" s="108"/>
      <c r="FU167" s="108"/>
      <c r="FV167" s="108">
        <v>0</v>
      </c>
      <c r="FW167" s="108"/>
      <c r="FX167" s="108"/>
      <c r="FY167" s="108"/>
      <c r="FZ167" s="108"/>
      <c r="GA167" s="108"/>
      <c r="GB167" s="108"/>
      <c r="GC167" s="108"/>
      <c r="GD167" s="108"/>
      <c r="GE167" s="108"/>
      <c r="GF167" s="108"/>
      <c r="GG167" s="108"/>
      <c r="GH167" s="108"/>
      <c r="GK167" s="85">
        <v>0</v>
      </c>
      <c r="GL167" s="85">
        <v>0</v>
      </c>
    </row>
    <row r="168" spans="1:206" s="85" customFormat="1" ht="24" x14ac:dyDescent="0.2">
      <c r="A168" s="77">
        <v>14221500</v>
      </c>
      <c r="B168" s="28" t="s">
        <v>719</v>
      </c>
      <c r="C168" s="76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>
        <v>383656.4</v>
      </c>
      <c r="BU168" s="108">
        <v>71397.3</v>
      </c>
      <c r="BV168" s="128">
        <v>106988.1</v>
      </c>
      <c r="BW168" s="128">
        <v>87841.1</v>
      </c>
      <c r="BX168" s="128">
        <v>117429.9</v>
      </c>
      <c r="BY168" s="108">
        <v>21173.1</v>
      </c>
      <c r="BZ168" s="108">
        <v>43913.7</v>
      </c>
      <c r="CA168" s="108">
        <v>71397.3</v>
      </c>
      <c r="CB168" s="108">
        <v>108813.6</v>
      </c>
      <c r="CC168" s="108">
        <v>141131.4</v>
      </c>
      <c r="CD168" s="108">
        <v>178385.4</v>
      </c>
      <c r="CE168" s="108">
        <v>211454.7</v>
      </c>
      <c r="CF168" s="108">
        <v>235452.2</v>
      </c>
      <c r="CG168" s="108">
        <v>266226.5</v>
      </c>
      <c r="CH168" s="108">
        <v>307082.7</v>
      </c>
      <c r="CI168" s="108">
        <v>342098.3</v>
      </c>
      <c r="CJ168" s="108">
        <v>383656.4</v>
      </c>
      <c r="CK168" s="108">
        <v>421129.8</v>
      </c>
      <c r="CL168" s="108">
        <v>104152.2</v>
      </c>
      <c r="CM168" s="128">
        <v>121337.3</v>
      </c>
      <c r="CN168" s="128">
        <v>92150.8</v>
      </c>
      <c r="CO168" s="128">
        <v>103489.5</v>
      </c>
      <c r="CP168" s="108">
        <v>36545</v>
      </c>
      <c r="CQ168" s="108">
        <v>71888.800000000003</v>
      </c>
      <c r="CR168" s="108">
        <v>104152.2</v>
      </c>
      <c r="CS168" s="108">
        <v>139266.5</v>
      </c>
      <c r="CT168" s="108">
        <v>173433.7</v>
      </c>
      <c r="CU168" s="108">
        <v>225489.5</v>
      </c>
      <c r="CV168" s="108">
        <v>263490</v>
      </c>
      <c r="CW168" s="108">
        <v>290839.90000000002</v>
      </c>
      <c r="CX168" s="108">
        <v>317640.3</v>
      </c>
      <c r="CY168" s="108">
        <v>362583</v>
      </c>
      <c r="CZ168" s="108">
        <v>386198.8</v>
      </c>
      <c r="DA168" s="108">
        <v>421129.8</v>
      </c>
      <c r="DB168" s="108">
        <v>427284.7</v>
      </c>
      <c r="DC168" s="108">
        <v>116950.5</v>
      </c>
      <c r="DD168" s="108">
        <v>105291.1</v>
      </c>
      <c r="DE168" s="108">
        <v>106087.3</v>
      </c>
      <c r="DF168" s="108">
        <v>98955.8</v>
      </c>
      <c r="DG168" s="108">
        <v>44678.7</v>
      </c>
      <c r="DH168" s="108">
        <v>82377.7</v>
      </c>
      <c r="DI168" s="108">
        <v>116950.5</v>
      </c>
      <c r="DJ168" s="108">
        <v>155980.6</v>
      </c>
      <c r="DK168" s="108">
        <v>185254.1</v>
      </c>
      <c r="DL168" s="108">
        <v>222241.6</v>
      </c>
      <c r="DM168" s="108">
        <v>256837.5</v>
      </c>
      <c r="DN168" s="108">
        <v>295269.5</v>
      </c>
      <c r="DO168" s="108">
        <v>328328.90000000002</v>
      </c>
      <c r="DP168" s="108">
        <v>370590.1</v>
      </c>
      <c r="DQ168" s="108">
        <v>385790.2</v>
      </c>
      <c r="DR168" s="108">
        <v>427284.7</v>
      </c>
      <c r="DS168" s="108">
        <v>538144.1</v>
      </c>
      <c r="DT168" s="108">
        <v>103533.2</v>
      </c>
      <c r="DU168" s="108">
        <v>120395.1</v>
      </c>
      <c r="DV168" s="108">
        <v>105918.3</v>
      </c>
      <c r="DW168" s="108">
        <v>208297.5</v>
      </c>
      <c r="DX168" s="108">
        <v>31780.2</v>
      </c>
      <c r="DY168" s="108">
        <v>75992.600000000006</v>
      </c>
      <c r="DZ168" s="108">
        <v>103533.2</v>
      </c>
      <c r="EA168" s="108">
        <v>143948</v>
      </c>
      <c r="EB168" s="108">
        <v>177108.7</v>
      </c>
      <c r="EC168" s="108">
        <v>223928.3</v>
      </c>
      <c r="ED168" s="108">
        <v>248953.2</v>
      </c>
      <c r="EE168" s="108">
        <v>282234.09999999998</v>
      </c>
      <c r="EF168" s="108">
        <v>329846.59999999998</v>
      </c>
      <c r="EG168" s="108">
        <v>381850.7</v>
      </c>
      <c r="EH168" s="108">
        <v>482555.3</v>
      </c>
      <c r="EI168" s="108">
        <v>538144.1</v>
      </c>
      <c r="EJ168" s="108">
        <v>586969.5</v>
      </c>
      <c r="EK168" s="108">
        <v>146809.20000000001</v>
      </c>
      <c r="EL168" s="108">
        <v>130433.3</v>
      </c>
      <c r="EM168" s="108">
        <v>135267.5</v>
      </c>
      <c r="EN168" s="108">
        <v>174459.5</v>
      </c>
      <c r="EO168" s="108">
        <v>40496.800000000003</v>
      </c>
      <c r="EP168" s="108">
        <v>99541.9</v>
      </c>
      <c r="EQ168" s="108">
        <v>146809.20000000001</v>
      </c>
      <c r="ER168" s="108">
        <v>184006.1</v>
      </c>
      <c r="ES168" s="108">
        <v>234958.7</v>
      </c>
      <c r="ET168" s="108">
        <v>277242.5</v>
      </c>
      <c r="EU168" s="108">
        <v>311129.2</v>
      </c>
      <c r="EV168" s="108">
        <v>350261.9</v>
      </c>
      <c r="EW168" s="108">
        <v>412510</v>
      </c>
      <c r="EX168" s="108">
        <v>477448.8</v>
      </c>
      <c r="EY168" s="108">
        <v>536852.1</v>
      </c>
      <c r="EZ168" s="108">
        <v>586969.5</v>
      </c>
      <c r="FA168" s="108">
        <v>597437.9</v>
      </c>
      <c r="FB168" s="108">
        <v>133218.1</v>
      </c>
      <c r="FC168" s="108">
        <v>182001.8</v>
      </c>
      <c r="FD168" s="108">
        <v>114567.6</v>
      </c>
      <c r="FE168" s="108">
        <v>167650.4</v>
      </c>
      <c r="FF168" s="108">
        <v>38980.199999999997</v>
      </c>
      <c r="FG168" s="108">
        <v>84415.4</v>
      </c>
      <c r="FH168" s="108">
        <v>133218.1</v>
      </c>
      <c r="FI168" s="108">
        <v>194638.1</v>
      </c>
      <c r="FJ168" s="108">
        <v>279027</v>
      </c>
      <c r="FK168" s="108">
        <v>315219.90000000002</v>
      </c>
      <c r="FL168" s="108">
        <v>349390.8</v>
      </c>
      <c r="FM168" s="108">
        <v>385861.5</v>
      </c>
      <c r="FN168" s="108">
        <v>429787.5</v>
      </c>
      <c r="FO168" s="108">
        <v>480908</v>
      </c>
      <c r="FP168" s="108">
        <v>553208.5</v>
      </c>
      <c r="FQ168" s="108">
        <v>597437.9</v>
      </c>
      <c r="FR168" s="108">
        <v>607161.80000000005</v>
      </c>
      <c r="FS168" s="108">
        <v>118371.4</v>
      </c>
      <c r="FT168" s="108">
        <v>143936.29999999999</v>
      </c>
      <c r="FU168" s="108">
        <v>151856.79999999999</v>
      </c>
      <c r="FV168" s="108">
        <v>192997.3</v>
      </c>
      <c r="FW168" s="108">
        <v>30812.2</v>
      </c>
      <c r="FX168" s="108">
        <v>72702.2</v>
      </c>
      <c r="FY168" s="108">
        <v>118371.4</v>
      </c>
      <c r="FZ168" s="108">
        <v>159837.4</v>
      </c>
      <c r="GA168" s="108">
        <v>216302.4</v>
      </c>
      <c r="GB168" s="108">
        <v>262307.7</v>
      </c>
      <c r="GC168" s="108">
        <v>308126.59999999998</v>
      </c>
      <c r="GD168" s="108">
        <v>355410.9</v>
      </c>
      <c r="GE168" s="108">
        <v>414164.5</v>
      </c>
      <c r="GF168" s="108">
        <v>463835.5</v>
      </c>
      <c r="GG168" s="108">
        <v>530587.80000000005</v>
      </c>
      <c r="GH168" s="108">
        <v>607161.80000000005</v>
      </c>
      <c r="GJ168" s="85">
        <v>129536.1</v>
      </c>
      <c r="GK168" s="85">
        <v>120390</v>
      </c>
      <c r="GL168" s="85">
        <v>168381.2</v>
      </c>
      <c r="GN168" s="85">
        <v>36913.199999999997</v>
      </c>
      <c r="GO168" s="85">
        <v>83005.899999999994</v>
      </c>
      <c r="GP168" s="85">
        <v>129536.1</v>
      </c>
      <c r="GQ168" s="85">
        <v>136863.6</v>
      </c>
      <c r="GR168" s="85">
        <v>169506</v>
      </c>
      <c r="GS168" s="85">
        <v>249926.1</v>
      </c>
      <c r="GT168" s="85">
        <v>292803.40000000002</v>
      </c>
      <c r="GU168" s="85">
        <v>347285.9</v>
      </c>
      <c r="GV168" s="85">
        <v>418307.3</v>
      </c>
      <c r="GW168" s="85">
        <v>475195.2</v>
      </c>
      <c r="GX168" s="85">
        <v>539305.5</v>
      </c>
    </row>
    <row r="169" spans="1:206" s="85" customFormat="1" ht="12" x14ac:dyDescent="0.2">
      <c r="A169" s="99">
        <v>14221600</v>
      </c>
      <c r="B169" s="28" t="s">
        <v>618</v>
      </c>
      <c r="C169" s="76"/>
      <c r="D169" s="108">
        <v>7506.4</v>
      </c>
      <c r="E169" s="108">
        <v>971.2</v>
      </c>
      <c r="F169" s="108">
        <v>1664.4</v>
      </c>
      <c r="G169" s="108">
        <v>1657.4</v>
      </c>
      <c r="H169" s="108">
        <v>3213.4</v>
      </c>
      <c r="I169" s="108">
        <v>254</v>
      </c>
      <c r="J169" s="108">
        <v>593.4</v>
      </c>
      <c r="K169" s="108">
        <v>971.2</v>
      </c>
      <c r="L169" s="108">
        <v>1695.6</v>
      </c>
      <c r="M169" s="108">
        <v>1955.5</v>
      </c>
      <c r="N169" s="108">
        <v>2635.6</v>
      </c>
      <c r="O169" s="108">
        <v>3014.3</v>
      </c>
      <c r="P169" s="108">
        <v>3268.6</v>
      </c>
      <c r="Q169" s="108">
        <v>4293</v>
      </c>
      <c r="R169" s="108">
        <v>5040.7</v>
      </c>
      <c r="S169" s="108">
        <v>5552.8</v>
      </c>
      <c r="T169" s="108">
        <v>7506.4</v>
      </c>
      <c r="U169" s="108">
        <v>3427</v>
      </c>
      <c r="V169" s="108">
        <v>910.8</v>
      </c>
      <c r="W169" s="108">
        <v>1651.9</v>
      </c>
      <c r="X169" s="108">
        <v>744.3</v>
      </c>
      <c r="Y169" s="108">
        <v>120</v>
      </c>
      <c r="Z169" s="108">
        <v>169.2</v>
      </c>
      <c r="AA169" s="108">
        <v>412.2</v>
      </c>
      <c r="AB169" s="108">
        <v>910.8</v>
      </c>
      <c r="AC169" s="108">
        <v>1413.6</v>
      </c>
      <c r="AD169" s="108">
        <v>1801.2</v>
      </c>
      <c r="AE169" s="108">
        <v>2562.6999999999998</v>
      </c>
      <c r="AF169" s="108">
        <v>2791.2</v>
      </c>
      <c r="AG169" s="108">
        <v>2935.2</v>
      </c>
      <c r="AH169" s="108">
        <v>3307</v>
      </c>
      <c r="AI169" s="108">
        <v>3315.5</v>
      </c>
      <c r="AJ169" s="108">
        <v>3355</v>
      </c>
      <c r="AK169" s="108">
        <v>3427</v>
      </c>
      <c r="AL169" s="108">
        <v>1.2</v>
      </c>
      <c r="AM169" s="108">
        <v>0</v>
      </c>
      <c r="AN169" s="108">
        <v>0.2</v>
      </c>
      <c r="AO169" s="108">
        <v>1</v>
      </c>
      <c r="AP169" s="108">
        <v>0</v>
      </c>
      <c r="AQ169" s="108"/>
      <c r="AR169" s="108"/>
      <c r="AS169" s="108"/>
      <c r="AT169" s="108"/>
      <c r="AU169" s="108">
        <v>0.1</v>
      </c>
      <c r="AV169" s="108">
        <v>0.2</v>
      </c>
      <c r="AW169" s="108">
        <v>0.2</v>
      </c>
      <c r="AX169" s="108">
        <v>0.2</v>
      </c>
      <c r="AY169" s="108">
        <v>1.2</v>
      </c>
      <c r="AZ169" s="108">
        <v>1.2</v>
      </c>
      <c r="BA169" s="108">
        <v>1.2</v>
      </c>
      <c r="BB169" s="108">
        <v>1.2</v>
      </c>
      <c r="BC169" s="108"/>
      <c r="BD169" s="108"/>
      <c r="BE169" s="108"/>
      <c r="BF169" s="108"/>
      <c r="BG169" s="108"/>
      <c r="BH169" s="108"/>
      <c r="BI169" s="108"/>
      <c r="BJ169" s="108"/>
      <c r="BK169" s="108"/>
      <c r="BL169" s="108"/>
      <c r="BM169" s="108"/>
      <c r="BN169" s="108"/>
      <c r="BO169" s="108"/>
      <c r="BP169" s="108"/>
      <c r="BQ169" s="108"/>
      <c r="BR169" s="108"/>
      <c r="BS169" s="108"/>
      <c r="BT169" s="108"/>
      <c r="BU169" s="108"/>
      <c r="BV169" s="128">
        <v>0</v>
      </c>
      <c r="BW169" s="128">
        <v>0</v>
      </c>
      <c r="BX169" s="128"/>
      <c r="BY169" s="108"/>
      <c r="BZ169" s="108"/>
      <c r="CA169" s="108"/>
      <c r="CB169" s="108"/>
      <c r="CC169" s="108"/>
      <c r="CD169" s="108"/>
      <c r="CE169" s="108"/>
      <c r="CF169" s="108"/>
      <c r="CG169" s="108"/>
      <c r="CH169" s="108"/>
      <c r="CI169" s="108"/>
      <c r="CJ169" s="108"/>
      <c r="CK169" s="108"/>
      <c r="CL169" s="108"/>
      <c r="CM169" s="128"/>
      <c r="CN169" s="128"/>
      <c r="CO169" s="128"/>
      <c r="CP169" s="108"/>
      <c r="CQ169" s="108"/>
      <c r="CR169" s="108"/>
      <c r="CS169" s="108"/>
      <c r="CT169" s="108"/>
      <c r="CU169" s="108"/>
      <c r="CV169" s="108"/>
      <c r="CW169" s="108"/>
      <c r="CX169" s="108"/>
      <c r="CY169" s="108"/>
      <c r="CZ169" s="108"/>
      <c r="DA169" s="108"/>
      <c r="DB169" s="108"/>
      <c r="DC169" s="108"/>
      <c r="DD169" s="108"/>
      <c r="DE169" s="108"/>
      <c r="DF169" s="108"/>
      <c r="DG169" s="108"/>
      <c r="DH169" s="108"/>
      <c r="DI169" s="108"/>
      <c r="DJ169" s="108"/>
      <c r="DK169" s="108"/>
      <c r="DL169" s="108"/>
      <c r="DM169" s="108"/>
      <c r="DN169" s="108"/>
      <c r="DO169" s="108"/>
      <c r="DP169" s="108"/>
      <c r="DQ169" s="108"/>
      <c r="DR169" s="108"/>
      <c r="DS169" s="108">
        <v>0</v>
      </c>
      <c r="DT169" s="108">
        <v>0</v>
      </c>
      <c r="DU169" s="108">
        <v>0</v>
      </c>
      <c r="DV169" s="108">
        <v>0</v>
      </c>
      <c r="DW169" s="108">
        <v>0</v>
      </c>
      <c r="DX169" s="108"/>
      <c r="DY169" s="108"/>
      <c r="DZ169" s="108"/>
      <c r="EA169" s="108"/>
      <c r="EB169" s="108"/>
      <c r="EC169" s="108"/>
      <c r="ED169" s="108"/>
      <c r="EE169" s="108"/>
      <c r="EF169" s="108"/>
      <c r="EG169" s="108"/>
      <c r="EH169" s="108"/>
      <c r="EI169" s="108">
        <v>0</v>
      </c>
      <c r="EJ169" s="108"/>
      <c r="EK169" s="108">
        <v>0</v>
      </c>
      <c r="EL169" s="108">
        <v>0</v>
      </c>
      <c r="EM169" s="108">
        <v>0</v>
      </c>
      <c r="EN169" s="108">
        <v>0</v>
      </c>
      <c r="EO169" s="108"/>
      <c r="EP169" s="108"/>
      <c r="EQ169" s="108"/>
      <c r="ER169" s="108"/>
      <c r="ES169" s="108"/>
      <c r="ET169" s="108"/>
      <c r="EU169" s="108"/>
      <c r="EV169" s="108"/>
      <c r="EW169" s="108"/>
      <c r="EX169" s="108"/>
      <c r="EY169" s="108"/>
      <c r="EZ169" s="108"/>
      <c r="FA169" s="108">
        <v>0</v>
      </c>
      <c r="FB169" s="108"/>
      <c r="FC169" s="108"/>
      <c r="FD169" s="108"/>
      <c r="FE169" s="108">
        <v>0</v>
      </c>
      <c r="FF169" s="108"/>
      <c r="FG169" s="108"/>
      <c r="FH169" s="108"/>
      <c r="FI169" s="108"/>
      <c r="FJ169" s="108"/>
      <c r="FK169" s="108"/>
      <c r="FL169" s="108"/>
      <c r="FM169" s="108"/>
      <c r="FN169" s="108"/>
      <c r="FO169" s="108"/>
      <c r="FP169" s="108"/>
      <c r="FQ169" s="108">
        <v>0</v>
      </c>
      <c r="FR169" s="108"/>
      <c r="FS169" s="108"/>
      <c r="FT169" s="108"/>
      <c r="FU169" s="108"/>
      <c r="FV169" s="108">
        <v>0</v>
      </c>
      <c r="FW169" s="108"/>
      <c r="FX169" s="108"/>
      <c r="FY169" s="108"/>
      <c r="FZ169" s="108"/>
      <c r="GA169" s="108"/>
      <c r="GB169" s="108"/>
      <c r="GC169" s="108"/>
      <c r="GD169" s="108"/>
      <c r="GE169" s="108"/>
      <c r="GF169" s="108"/>
      <c r="GG169" s="108"/>
      <c r="GH169" s="108"/>
      <c r="GK169" s="85">
        <v>0</v>
      </c>
      <c r="GL169" s="85">
        <v>0</v>
      </c>
    </row>
    <row r="170" spans="1:206" s="85" customFormat="1" ht="36" x14ac:dyDescent="0.2">
      <c r="A170" s="77">
        <v>14221600</v>
      </c>
      <c r="B170" s="28" t="s">
        <v>681</v>
      </c>
      <c r="C170" s="76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8">
        <v>4000.4</v>
      </c>
      <c r="BD170" s="108">
        <v>658</v>
      </c>
      <c r="BE170" s="108">
        <v>676.8</v>
      </c>
      <c r="BF170" s="108">
        <v>1779.3</v>
      </c>
      <c r="BG170" s="108">
        <v>886.3</v>
      </c>
      <c r="BH170" s="108">
        <v>141.1</v>
      </c>
      <c r="BI170" s="108">
        <v>386.6</v>
      </c>
      <c r="BJ170" s="108">
        <v>658</v>
      </c>
      <c r="BK170" s="108">
        <v>860.2</v>
      </c>
      <c r="BL170" s="108">
        <v>1073</v>
      </c>
      <c r="BM170" s="108">
        <v>1334.8</v>
      </c>
      <c r="BN170" s="108">
        <v>2016.7</v>
      </c>
      <c r="BO170" s="108">
        <v>2769.1</v>
      </c>
      <c r="BP170" s="108">
        <v>3114.1</v>
      </c>
      <c r="BQ170" s="108">
        <v>3449.6</v>
      </c>
      <c r="BR170" s="108">
        <v>3751.4</v>
      </c>
      <c r="BS170" s="108">
        <v>4000.4</v>
      </c>
      <c r="BT170" s="108">
        <v>4728.6000000000004</v>
      </c>
      <c r="BU170" s="108">
        <v>390.8</v>
      </c>
      <c r="BV170" s="128">
        <v>586.79999999999995</v>
      </c>
      <c r="BW170" s="128">
        <v>1922.2</v>
      </c>
      <c r="BX170" s="128">
        <v>1828.8</v>
      </c>
      <c r="BY170" s="108">
        <v>135.4</v>
      </c>
      <c r="BZ170" s="108">
        <v>261.3</v>
      </c>
      <c r="CA170" s="108">
        <v>390.8</v>
      </c>
      <c r="CB170" s="108">
        <v>530.20000000000005</v>
      </c>
      <c r="CC170" s="108">
        <v>669.6</v>
      </c>
      <c r="CD170" s="108">
        <v>977.6</v>
      </c>
      <c r="CE170" s="108">
        <v>1673</v>
      </c>
      <c r="CF170" s="108">
        <v>2290.1</v>
      </c>
      <c r="CG170" s="108">
        <v>2899.8</v>
      </c>
      <c r="CH170" s="108">
        <v>3585.5</v>
      </c>
      <c r="CI170" s="108">
        <v>4187.8999999999996</v>
      </c>
      <c r="CJ170" s="108">
        <v>4728.6000000000004</v>
      </c>
      <c r="CK170" s="108">
        <v>9492.7999999999993</v>
      </c>
      <c r="CL170" s="108">
        <v>1480.3</v>
      </c>
      <c r="CM170" s="128">
        <v>1923.9</v>
      </c>
      <c r="CN170" s="128">
        <v>1703.8</v>
      </c>
      <c r="CO170" s="128">
        <v>4384.8</v>
      </c>
      <c r="CP170" s="108">
        <v>475.2</v>
      </c>
      <c r="CQ170" s="108">
        <v>927.1</v>
      </c>
      <c r="CR170" s="108">
        <v>1480.3</v>
      </c>
      <c r="CS170" s="108">
        <v>2119.3000000000002</v>
      </c>
      <c r="CT170" s="108">
        <v>2860.3</v>
      </c>
      <c r="CU170" s="108">
        <v>3404.2</v>
      </c>
      <c r="CV170" s="108">
        <v>4029</v>
      </c>
      <c r="CW170" s="108">
        <v>4518.1000000000004</v>
      </c>
      <c r="CX170" s="108">
        <v>5108</v>
      </c>
      <c r="CY170" s="108">
        <v>5727.9</v>
      </c>
      <c r="CZ170" s="108">
        <v>7400.2</v>
      </c>
      <c r="DA170" s="108">
        <v>9492.7999999999993</v>
      </c>
      <c r="DB170" s="108">
        <v>13032.5</v>
      </c>
      <c r="DC170" s="108">
        <v>3144.6</v>
      </c>
      <c r="DD170" s="108">
        <v>3482.7</v>
      </c>
      <c r="DE170" s="108">
        <v>3347</v>
      </c>
      <c r="DF170" s="108">
        <v>3058.2</v>
      </c>
      <c r="DG170" s="108">
        <v>1030</v>
      </c>
      <c r="DH170" s="108">
        <v>2119.5</v>
      </c>
      <c r="DI170" s="108">
        <v>3144.6</v>
      </c>
      <c r="DJ170" s="108">
        <v>4310.6000000000004</v>
      </c>
      <c r="DK170" s="108">
        <v>5450.9</v>
      </c>
      <c r="DL170" s="108">
        <v>6627.3</v>
      </c>
      <c r="DM170" s="108">
        <v>7864.9</v>
      </c>
      <c r="DN170" s="108">
        <v>8950</v>
      </c>
      <c r="DO170" s="108">
        <v>9974.2999999999993</v>
      </c>
      <c r="DP170" s="108">
        <v>11053.8</v>
      </c>
      <c r="DQ170" s="108">
        <v>11963.5</v>
      </c>
      <c r="DR170" s="108">
        <v>13032.5</v>
      </c>
      <c r="DS170" s="108">
        <v>0</v>
      </c>
      <c r="DT170" s="108">
        <v>0</v>
      </c>
      <c r="DU170" s="108">
        <v>0</v>
      </c>
      <c r="DV170" s="108">
        <v>0</v>
      </c>
      <c r="DW170" s="108">
        <v>0</v>
      </c>
      <c r="DX170" s="108"/>
      <c r="DY170" s="108"/>
      <c r="DZ170" s="108"/>
      <c r="EA170" s="108"/>
      <c r="EB170" s="108"/>
      <c r="EC170" s="108"/>
      <c r="ED170" s="108"/>
      <c r="EE170" s="108"/>
      <c r="EF170" s="108"/>
      <c r="EG170" s="108"/>
      <c r="EH170" s="108"/>
      <c r="EI170" s="108">
        <v>0</v>
      </c>
      <c r="EJ170" s="108"/>
      <c r="EK170" s="108">
        <v>0</v>
      </c>
      <c r="EL170" s="108">
        <v>0</v>
      </c>
      <c r="EM170" s="108">
        <v>0</v>
      </c>
      <c r="EN170" s="108">
        <v>0</v>
      </c>
      <c r="EO170" s="108"/>
      <c r="EP170" s="108"/>
      <c r="EQ170" s="108"/>
      <c r="ER170" s="108"/>
      <c r="ES170" s="108"/>
      <c r="ET170" s="108"/>
      <c r="EU170" s="108"/>
      <c r="EV170" s="108"/>
      <c r="EW170" s="108"/>
      <c r="EX170" s="108"/>
      <c r="EY170" s="108"/>
      <c r="EZ170" s="108"/>
      <c r="FA170" s="108">
        <v>0</v>
      </c>
      <c r="FB170" s="108"/>
      <c r="FC170" s="108"/>
      <c r="FD170" s="108"/>
      <c r="FE170" s="108">
        <v>0</v>
      </c>
      <c r="FF170" s="108"/>
      <c r="FG170" s="108"/>
      <c r="FH170" s="108"/>
      <c r="FI170" s="108"/>
      <c r="FJ170" s="108"/>
      <c r="FK170" s="108"/>
      <c r="FL170" s="108"/>
      <c r="FM170" s="108"/>
      <c r="FN170" s="108"/>
      <c r="FO170" s="108"/>
      <c r="FP170" s="108"/>
      <c r="FQ170" s="108">
        <v>0</v>
      </c>
      <c r="FR170" s="108"/>
      <c r="FS170" s="108"/>
      <c r="FT170" s="108"/>
      <c r="FU170" s="108"/>
      <c r="FV170" s="108">
        <v>0</v>
      </c>
      <c r="FW170" s="108"/>
      <c r="FX170" s="108"/>
      <c r="FY170" s="108"/>
      <c r="FZ170" s="108"/>
      <c r="GA170" s="108"/>
      <c r="GB170" s="108"/>
      <c r="GC170" s="108"/>
      <c r="GD170" s="108"/>
      <c r="GE170" s="108"/>
      <c r="GF170" s="108"/>
      <c r="GG170" s="108"/>
      <c r="GH170" s="108"/>
      <c r="GK170" s="85">
        <v>0</v>
      </c>
      <c r="GL170" s="85">
        <v>0</v>
      </c>
    </row>
    <row r="171" spans="1:206" s="85" customFormat="1" ht="12" x14ac:dyDescent="0.2">
      <c r="A171" s="77">
        <v>14221600</v>
      </c>
      <c r="B171" s="28" t="s">
        <v>720</v>
      </c>
      <c r="C171" s="76"/>
      <c r="D171" s="108"/>
      <c r="E171" s="108"/>
      <c r="F171" s="108"/>
      <c r="G171" s="108"/>
      <c r="H171" s="108"/>
      <c r="I171" s="108"/>
      <c r="J171" s="108"/>
      <c r="K171" s="108"/>
      <c r="L171" s="108"/>
      <c r="M171" s="108"/>
      <c r="N171" s="108"/>
      <c r="O171" s="108"/>
      <c r="P171" s="108"/>
      <c r="Q171" s="108"/>
      <c r="R171" s="108"/>
      <c r="S171" s="108"/>
      <c r="T171" s="108"/>
      <c r="U171" s="108"/>
      <c r="V171" s="108"/>
      <c r="W171" s="108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8"/>
      <c r="BD171" s="108"/>
      <c r="BE171" s="108"/>
      <c r="BF171" s="108"/>
      <c r="BG171" s="108"/>
      <c r="BH171" s="108"/>
      <c r="BI171" s="108"/>
      <c r="BJ171" s="108"/>
      <c r="BK171" s="108"/>
      <c r="BL171" s="108"/>
      <c r="BM171" s="108"/>
      <c r="BN171" s="108"/>
      <c r="BO171" s="108"/>
      <c r="BP171" s="108"/>
      <c r="BQ171" s="108"/>
      <c r="BR171" s="108"/>
      <c r="BS171" s="108"/>
      <c r="BT171" s="108"/>
      <c r="BU171" s="108"/>
      <c r="BV171" s="108"/>
      <c r="BW171" s="108"/>
      <c r="BX171" s="108"/>
      <c r="BY171" s="108"/>
      <c r="BZ171" s="108"/>
      <c r="CA171" s="108"/>
      <c r="CB171" s="108"/>
      <c r="CC171" s="108"/>
      <c r="CD171" s="108"/>
      <c r="CE171" s="108"/>
      <c r="CF171" s="108"/>
      <c r="CG171" s="108"/>
      <c r="CH171" s="108"/>
      <c r="CI171" s="108"/>
      <c r="CJ171" s="108"/>
      <c r="CK171" s="108"/>
      <c r="CL171" s="108"/>
      <c r="CM171" s="108"/>
      <c r="CN171" s="108"/>
      <c r="CO171" s="108"/>
      <c r="CP171" s="108"/>
      <c r="CQ171" s="108"/>
      <c r="CR171" s="108"/>
      <c r="CS171" s="108"/>
      <c r="CT171" s="108"/>
      <c r="CU171" s="108"/>
      <c r="CV171" s="108"/>
      <c r="CW171" s="108"/>
      <c r="CX171" s="108"/>
      <c r="CY171" s="108"/>
      <c r="CZ171" s="108"/>
      <c r="DA171" s="108"/>
      <c r="DB171" s="108"/>
      <c r="DC171" s="108"/>
      <c r="DD171" s="108"/>
      <c r="DE171" s="108"/>
      <c r="DF171" s="108"/>
      <c r="DG171" s="108"/>
      <c r="DH171" s="108"/>
      <c r="DI171" s="108"/>
      <c r="DJ171" s="108"/>
      <c r="DK171" s="108"/>
      <c r="DL171" s="108"/>
      <c r="DM171" s="108"/>
      <c r="DN171" s="108"/>
      <c r="DO171" s="108"/>
      <c r="DP171" s="108"/>
      <c r="DQ171" s="108"/>
      <c r="DR171" s="108"/>
      <c r="DS171" s="108"/>
      <c r="DT171" s="108"/>
      <c r="DU171" s="108"/>
      <c r="DV171" s="108"/>
      <c r="DW171" s="108"/>
      <c r="DX171" s="108">
        <v>0.4</v>
      </c>
      <c r="DY171" s="108">
        <v>8</v>
      </c>
      <c r="DZ171" s="108">
        <v>9.8000000000000007</v>
      </c>
      <c r="EA171" s="108">
        <v>8.6</v>
      </c>
      <c r="EB171" s="108">
        <v>8</v>
      </c>
      <c r="EC171" s="108">
        <v>8</v>
      </c>
      <c r="ED171" s="108">
        <v>8</v>
      </c>
      <c r="EE171" s="108">
        <v>8</v>
      </c>
      <c r="EF171" s="108">
        <v>9.3000000000000007</v>
      </c>
      <c r="EG171" s="108">
        <v>115.3</v>
      </c>
      <c r="EH171" s="108">
        <v>91804.2</v>
      </c>
      <c r="EI171" s="108"/>
      <c r="EJ171" s="108">
        <v>207333.2</v>
      </c>
      <c r="EK171" s="108">
        <v>53701.7</v>
      </c>
      <c r="EL171" s="108">
        <v>48378.5</v>
      </c>
      <c r="EM171" s="108">
        <v>51452.6</v>
      </c>
      <c r="EN171" s="108">
        <v>53800.4</v>
      </c>
      <c r="EO171" s="108">
        <v>30102.2</v>
      </c>
      <c r="EP171" s="108">
        <v>53323.6</v>
      </c>
      <c r="EQ171" s="108">
        <v>53701.7</v>
      </c>
      <c r="ER171" s="108">
        <v>56358.3</v>
      </c>
      <c r="ES171" s="108">
        <v>84913.2</v>
      </c>
      <c r="ET171" s="108">
        <v>102080.2</v>
      </c>
      <c r="EU171" s="108">
        <v>131039.3</v>
      </c>
      <c r="EV171" s="108">
        <v>135032.4</v>
      </c>
      <c r="EW171" s="108">
        <v>153532.79999999999</v>
      </c>
      <c r="EX171" s="108">
        <v>158117.4</v>
      </c>
      <c r="EY171" s="108">
        <v>188321.3</v>
      </c>
      <c r="EZ171" s="108">
        <v>207333.2</v>
      </c>
      <c r="FA171" s="108">
        <v>207695.4</v>
      </c>
      <c r="FB171" s="108">
        <v>50361.8</v>
      </c>
      <c r="FC171" s="108">
        <v>45320.1</v>
      </c>
      <c r="FD171" s="108">
        <v>47323.6</v>
      </c>
      <c r="FE171" s="108">
        <v>64689.9</v>
      </c>
      <c r="FF171" s="108">
        <v>15315.4</v>
      </c>
      <c r="FG171" s="108">
        <v>49371.5</v>
      </c>
      <c r="FH171" s="108">
        <v>50361.8</v>
      </c>
      <c r="FI171" s="108">
        <v>52615</v>
      </c>
      <c r="FJ171" s="108">
        <v>94504.8</v>
      </c>
      <c r="FK171" s="108">
        <v>95681.9</v>
      </c>
      <c r="FL171" s="108">
        <v>114707.3</v>
      </c>
      <c r="FM171" s="108">
        <v>142825.70000000001</v>
      </c>
      <c r="FN171" s="108">
        <v>143005.5</v>
      </c>
      <c r="FO171" s="108">
        <v>165602.9</v>
      </c>
      <c r="FP171" s="108">
        <v>196871.5</v>
      </c>
      <c r="FQ171" s="108">
        <v>207695.4</v>
      </c>
      <c r="FR171" s="108">
        <v>214233.9</v>
      </c>
      <c r="FS171" s="108">
        <v>55658.3</v>
      </c>
      <c r="FT171" s="108">
        <v>50133.2</v>
      </c>
      <c r="FU171" s="108">
        <v>54324.4</v>
      </c>
      <c r="FV171" s="108">
        <v>54118</v>
      </c>
      <c r="FW171" s="108">
        <v>49288</v>
      </c>
      <c r="FX171" s="108">
        <v>52674.3</v>
      </c>
      <c r="FY171" s="108">
        <v>55658.3</v>
      </c>
      <c r="FZ171" s="108">
        <v>95470.8</v>
      </c>
      <c r="GA171" s="108">
        <v>105582.1</v>
      </c>
      <c r="GB171" s="108">
        <v>105791.5</v>
      </c>
      <c r="GC171" s="108">
        <v>151602.6</v>
      </c>
      <c r="GD171" s="108">
        <v>157346.9</v>
      </c>
      <c r="GE171" s="108">
        <v>160115.9</v>
      </c>
      <c r="GF171" s="108">
        <v>207180.7</v>
      </c>
      <c r="GG171" s="108">
        <v>211064.4</v>
      </c>
      <c r="GH171" s="108">
        <v>214233.9</v>
      </c>
      <c r="GJ171" s="85">
        <v>50930.6</v>
      </c>
      <c r="GK171" s="85">
        <v>43581.3</v>
      </c>
      <c r="GL171" s="85">
        <v>39979.9</v>
      </c>
      <c r="GN171" s="85">
        <v>49930</v>
      </c>
      <c r="GO171" s="85">
        <v>50607.5</v>
      </c>
      <c r="GP171" s="85">
        <v>50930.6</v>
      </c>
      <c r="GQ171" s="85">
        <v>93219</v>
      </c>
      <c r="GR171" s="85">
        <v>93500.4</v>
      </c>
      <c r="GS171" s="85">
        <v>94511.9</v>
      </c>
      <c r="GT171" s="85">
        <v>132784.6</v>
      </c>
      <c r="GU171" s="85">
        <v>134160.9</v>
      </c>
      <c r="GV171" s="85">
        <v>134491.79999999999</v>
      </c>
      <c r="GW171" s="85">
        <v>179938.1</v>
      </c>
      <c r="GX171" s="85">
        <v>180946.5</v>
      </c>
    </row>
    <row r="172" spans="1:206" s="85" customFormat="1" ht="12" x14ac:dyDescent="0.2">
      <c r="A172" s="99">
        <v>14221700</v>
      </c>
      <c r="B172" s="28" t="s">
        <v>662</v>
      </c>
      <c r="C172" s="76"/>
      <c r="D172" s="108">
        <v>22794.5</v>
      </c>
      <c r="E172" s="108">
        <v>12226.8</v>
      </c>
      <c r="F172" s="108">
        <v>7309.9</v>
      </c>
      <c r="G172" s="108">
        <v>1621.7</v>
      </c>
      <c r="H172" s="108">
        <v>1636.1</v>
      </c>
      <c r="I172" s="108">
        <v>1332.7</v>
      </c>
      <c r="J172" s="108">
        <v>4015.2</v>
      </c>
      <c r="K172" s="108">
        <v>12226.8</v>
      </c>
      <c r="L172" s="108">
        <v>16843.099999999999</v>
      </c>
      <c r="M172" s="108">
        <v>18422.5</v>
      </c>
      <c r="N172" s="108">
        <v>19536.7</v>
      </c>
      <c r="O172" s="108">
        <v>20021.099999999999</v>
      </c>
      <c r="P172" s="108">
        <v>20712.3</v>
      </c>
      <c r="Q172" s="108">
        <v>21158.400000000001</v>
      </c>
      <c r="R172" s="108">
        <v>21731.200000000001</v>
      </c>
      <c r="S172" s="108">
        <v>22145.599999999999</v>
      </c>
      <c r="T172" s="108">
        <v>22794.5</v>
      </c>
      <c r="U172" s="108">
        <v>27733.7</v>
      </c>
      <c r="V172" s="108">
        <v>18830.900000000001</v>
      </c>
      <c r="W172" s="108">
        <v>4569.8</v>
      </c>
      <c r="X172" s="108">
        <v>2570.6</v>
      </c>
      <c r="Y172" s="108">
        <v>1762.4</v>
      </c>
      <c r="Z172" s="108">
        <v>2506.8000000000002</v>
      </c>
      <c r="AA172" s="108">
        <v>7495.6</v>
      </c>
      <c r="AB172" s="108">
        <v>18830.900000000001</v>
      </c>
      <c r="AC172" s="108">
        <v>21334.6</v>
      </c>
      <c r="AD172" s="108">
        <v>22556.2</v>
      </c>
      <c r="AE172" s="108">
        <v>23400.7</v>
      </c>
      <c r="AF172" s="108">
        <v>24536.2</v>
      </c>
      <c r="AG172" s="108">
        <v>25232.6</v>
      </c>
      <c r="AH172" s="108">
        <v>25971.3</v>
      </c>
      <c r="AI172" s="108">
        <v>26510.1</v>
      </c>
      <c r="AJ172" s="108">
        <v>26896</v>
      </c>
      <c r="AK172" s="108">
        <v>27733.7</v>
      </c>
      <c r="AL172" s="108">
        <v>31733.200000000001</v>
      </c>
      <c r="AM172" s="108">
        <v>20057.599999999999</v>
      </c>
      <c r="AN172" s="108">
        <v>7551.4</v>
      </c>
      <c r="AO172" s="108">
        <v>2638</v>
      </c>
      <c r="AP172" s="108">
        <v>1486.2</v>
      </c>
      <c r="AQ172" s="108">
        <v>5022.2</v>
      </c>
      <c r="AR172" s="108">
        <v>8969.7000000000007</v>
      </c>
      <c r="AS172" s="108">
        <v>20057.599999999999</v>
      </c>
      <c r="AT172" s="108">
        <v>24932.2</v>
      </c>
      <c r="AU172" s="108">
        <v>26256.799999999999</v>
      </c>
      <c r="AV172" s="108">
        <v>27609</v>
      </c>
      <c r="AW172" s="108">
        <v>28369.5</v>
      </c>
      <c r="AX172" s="108">
        <v>29153.7</v>
      </c>
      <c r="AY172" s="108">
        <v>30247</v>
      </c>
      <c r="AZ172" s="108">
        <v>30710.400000000001</v>
      </c>
      <c r="BA172" s="108">
        <v>31146.2</v>
      </c>
      <c r="BB172" s="108">
        <v>31733.200000000001</v>
      </c>
      <c r="BC172" s="108">
        <v>35290.1</v>
      </c>
      <c r="BD172" s="108">
        <v>22855</v>
      </c>
      <c r="BE172" s="108">
        <v>6841.2</v>
      </c>
      <c r="BF172" s="108">
        <v>3457.3</v>
      </c>
      <c r="BG172" s="108">
        <v>2136.6</v>
      </c>
      <c r="BH172" s="108">
        <v>3593.7</v>
      </c>
      <c r="BI172" s="108">
        <v>10710.7</v>
      </c>
      <c r="BJ172" s="108">
        <v>22855</v>
      </c>
      <c r="BK172" s="108">
        <v>26669.4</v>
      </c>
      <c r="BL172" s="108">
        <v>28203.4</v>
      </c>
      <c r="BM172" s="108">
        <v>29696.2</v>
      </c>
      <c r="BN172" s="108">
        <v>30872.799999999999</v>
      </c>
      <c r="BO172" s="108">
        <v>31918.9</v>
      </c>
      <c r="BP172" s="108">
        <v>33153.5</v>
      </c>
      <c r="BQ172" s="108">
        <v>34010.699999999997</v>
      </c>
      <c r="BR172" s="108">
        <v>34627.5</v>
      </c>
      <c r="BS172" s="108">
        <v>35290.1</v>
      </c>
      <c r="BT172" s="108">
        <v>36713.5</v>
      </c>
      <c r="BU172" s="108">
        <v>23023</v>
      </c>
      <c r="BV172" s="128">
        <v>7704.4</v>
      </c>
      <c r="BW172" s="128">
        <v>3492.5</v>
      </c>
      <c r="BX172" s="128">
        <v>2493.6</v>
      </c>
      <c r="BY172" s="108">
        <v>3975</v>
      </c>
      <c r="BZ172" s="108">
        <v>10585.9</v>
      </c>
      <c r="CA172" s="108">
        <v>23023</v>
      </c>
      <c r="CB172" s="108">
        <v>27188.5</v>
      </c>
      <c r="CC172" s="108">
        <v>28944.3</v>
      </c>
      <c r="CD172" s="108">
        <v>30727.4</v>
      </c>
      <c r="CE172" s="108">
        <v>32034.6</v>
      </c>
      <c r="CF172" s="108">
        <v>33335.9</v>
      </c>
      <c r="CG172" s="108">
        <v>34219.9</v>
      </c>
      <c r="CH172" s="108">
        <v>34911.599999999999</v>
      </c>
      <c r="CI172" s="108">
        <v>35634.699999999997</v>
      </c>
      <c r="CJ172" s="108">
        <v>36713.5</v>
      </c>
      <c r="CK172" s="108">
        <v>40838.1</v>
      </c>
      <c r="CL172" s="108">
        <v>26665.3</v>
      </c>
      <c r="CM172" s="128">
        <v>7332.7</v>
      </c>
      <c r="CN172" s="128">
        <v>4200.3999999999996</v>
      </c>
      <c r="CO172" s="128">
        <v>2639.7</v>
      </c>
      <c r="CP172" s="108">
        <v>4601.7</v>
      </c>
      <c r="CQ172" s="108">
        <v>12431.9</v>
      </c>
      <c r="CR172" s="108">
        <v>26665.3</v>
      </c>
      <c r="CS172" s="108">
        <v>30642.6</v>
      </c>
      <c r="CT172" s="108">
        <v>32426.400000000001</v>
      </c>
      <c r="CU172" s="108">
        <v>33998</v>
      </c>
      <c r="CV172" s="108">
        <v>35440</v>
      </c>
      <c r="CW172" s="108">
        <v>37000.800000000003</v>
      </c>
      <c r="CX172" s="108">
        <v>38198.400000000001</v>
      </c>
      <c r="CY172" s="108">
        <v>38766.5</v>
      </c>
      <c r="CZ172" s="108">
        <v>39517.800000000003</v>
      </c>
      <c r="DA172" s="108">
        <v>40838.1</v>
      </c>
      <c r="DB172" s="108">
        <v>45785.9</v>
      </c>
      <c r="DC172" s="108">
        <v>28327.3</v>
      </c>
      <c r="DD172" s="108">
        <v>8455.2999999999993</v>
      </c>
      <c r="DE172" s="108">
        <v>4346.3</v>
      </c>
      <c r="DF172" s="108">
        <v>4657</v>
      </c>
      <c r="DG172" s="108">
        <v>4823.2</v>
      </c>
      <c r="DH172" s="108">
        <v>13660.6</v>
      </c>
      <c r="DI172" s="108">
        <v>28327.3</v>
      </c>
      <c r="DJ172" s="108">
        <v>32779.4</v>
      </c>
      <c r="DK172" s="108">
        <v>34748</v>
      </c>
      <c r="DL172" s="108">
        <v>36782.6</v>
      </c>
      <c r="DM172" s="108">
        <v>38086.9</v>
      </c>
      <c r="DN172" s="108">
        <v>39711.800000000003</v>
      </c>
      <c r="DO172" s="108">
        <v>41128.9</v>
      </c>
      <c r="DP172" s="108">
        <v>41883.800000000003</v>
      </c>
      <c r="DQ172" s="108">
        <v>43174.7</v>
      </c>
      <c r="DR172" s="108">
        <v>45785.9</v>
      </c>
      <c r="DS172" s="108">
        <v>0</v>
      </c>
      <c r="DT172" s="108">
        <v>0</v>
      </c>
      <c r="DU172" s="108">
        <v>0</v>
      </c>
      <c r="DV172" s="108">
        <v>0</v>
      </c>
      <c r="DW172" s="108">
        <v>0</v>
      </c>
      <c r="DX172" s="108"/>
      <c r="DY172" s="108"/>
      <c r="DZ172" s="108"/>
      <c r="EA172" s="108"/>
      <c r="EB172" s="108"/>
      <c r="EC172" s="108"/>
      <c r="ED172" s="108"/>
      <c r="EE172" s="108"/>
      <c r="EF172" s="108"/>
      <c r="EG172" s="108"/>
      <c r="EH172" s="108"/>
      <c r="EI172" s="108">
        <v>0</v>
      </c>
      <c r="EJ172" s="108"/>
      <c r="EK172" s="108">
        <v>0</v>
      </c>
      <c r="EL172" s="108">
        <v>0</v>
      </c>
      <c r="EM172" s="108">
        <v>0</v>
      </c>
      <c r="EN172" s="108">
        <v>0</v>
      </c>
      <c r="EO172" s="108"/>
      <c r="EP172" s="108"/>
      <c r="EQ172" s="108"/>
      <c r="ER172" s="108"/>
      <c r="ES172" s="108"/>
      <c r="ET172" s="108"/>
      <c r="EU172" s="108"/>
      <c r="EV172" s="108"/>
      <c r="EW172" s="108"/>
      <c r="EX172" s="108"/>
      <c r="EY172" s="108"/>
      <c r="EZ172" s="108"/>
      <c r="FA172" s="108">
        <v>0</v>
      </c>
      <c r="FB172" s="108"/>
      <c r="FC172" s="108"/>
      <c r="FD172" s="108"/>
      <c r="FE172" s="108">
        <v>0</v>
      </c>
      <c r="FF172" s="108"/>
      <c r="FG172" s="108"/>
      <c r="FH172" s="108"/>
      <c r="FI172" s="108"/>
      <c r="FJ172" s="108"/>
      <c r="FK172" s="108"/>
      <c r="FL172" s="108"/>
      <c r="FM172" s="108"/>
      <c r="FN172" s="108"/>
      <c r="FO172" s="108"/>
      <c r="FP172" s="108"/>
      <c r="FQ172" s="108">
        <v>0</v>
      </c>
      <c r="FR172" s="108"/>
      <c r="FS172" s="108"/>
      <c r="FT172" s="108"/>
      <c r="FU172" s="108"/>
      <c r="FV172" s="108">
        <v>0</v>
      </c>
      <c r="FW172" s="108"/>
      <c r="FX172" s="108"/>
      <c r="FY172" s="108"/>
      <c r="FZ172" s="108"/>
      <c r="GA172" s="108"/>
      <c r="GB172" s="108"/>
      <c r="GC172" s="108"/>
      <c r="GD172" s="108"/>
      <c r="GE172" s="108"/>
      <c r="GF172" s="108"/>
      <c r="GG172" s="108"/>
      <c r="GH172" s="108"/>
      <c r="GK172" s="85">
        <v>0</v>
      </c>
      <c r="GL172" s="85">
        <v>0</v>
      </c>
    </row>
    <row r="173" spans="1:206" s="85" customFormat="1" ht="12" x14ac:dyDescent="0.2">
      <c r="A173" s="77">
        <v>14221700</v>
      </c>
      <c r="B173" s="28" t="s">
        <v>721</v>
      </c>
      <c r="C173" s="76"/>
      <c r="D173" s="108"/>
      <c r="E173" s="108"/>
      <c r="F173" s="108"/>
      <c r="G173" s="108"/>
      <c r="H173" s="108"/>
      <c r="I173" s="108"/>
      <c r="J173" s="108"/>
      <c r="K173" s="108"/>
      <c r="L173" s="108"/>
      <c r="M173" s="108"/>
      <c r="N173" s="108"/>
      <c r="O173" s="108"/>
      <c r="P173" s="108"/>
      <c r="Q173" s="108"/>
      <c r="R173" s="108"/>
      <c r="S173" s="108"/>
      <c r="T173" s="108"/>
      <c r="U173" s="108"/>
      <c r="V173" s="108"/>
      <c r="W173" s="108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8"/>
      <c r="BD173" s="108"/>
      <c r="BE173" s="108"/>
      <c r="BF173" s="108"/>
      <c r="BG173" s="108"/>
      <c r="BH173" s="108"/>
      <c r="BI173" s="108"/>
      <c r="BJ173" s="108"/>
      <c r="BK173" s="108"/>
      <c r="BL173" s="108"/>
      <c r="BM173" s="108"/>
      <c r="BN173" s="108"/>
      <c r="BO173" s="108"/>
      <c r="BP173" s="108"/>
      <c r="BQ173" s="108"/>
      <c r="BR173" s="108"/>
      <c r="BS173" s="108"/>
      <c r="BT173" s="108"/>
      <c r="BU173" s="108"/>
      <c r="BV173" s="128"/>
      <c r="BW173" s="128"/>
      <c r="BX173" s="128"/>
      <c r="BY173" s="108"/>
      <c r="BZ173" s="108"/>
      <c r="CA173" s="108"/>
      <c r="CB173" s="108"/>
      <c r="CC173" s="108"/>
      <c r="CD173" s="108"/>
      <c r="CE173" s="108"/>
      <c r="CF173" s="108"/>
      <c r="CG173" s="108"/>
      <c r="CH173" s="108"/>
      <c r="CI173" s="108"/>
      <c r="CJ173" s="108"/>
      <c r="CK173" s="108"/>
      <c r="CL173" s="108"/>
      <c r="CM173" s="128"/>
      <c r="CN173" s="128"/>
      <c r="CO173" s="12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108"/>
      <c r="CZ173" s="108"/>
      <c r="DA173" s="108"/>
      <c r="DB173" s="108"/>
      <c r="DC173" s="108"/>
      <c r="DD173" s="108"/>
      <c r="DE173" s="108"/>
      <c r="DF173" s="108"/>
      <c r="DG173" s="108"/>
      <c r="DH173" s="108"/>
      <c r="DI173" s="108"/>
      <c r="DJ173" s="108"/>
      <c r="DK173" s="108"/>
      <c r="DL173" s="108"/>
      <c r="DM173" s="108"/>
      <c r="DN173" s="108"/>
      <c r="DO173" s="108"/>
      <c r="DP173" s="108"/>
      <c r="DQ173" s="108"/>
      <c r="DR173" s="108"/>
      <c r="DS173" s="108">
        <v>308048.59999999998</v>
      </c>
      <c r="DT173" s="108">
        <v>-9.9</v>
      </c>
      <c r="DU173" s="108">
        <v>-4.5999999999999996</v>
      </c>
      <c r="DV173" s="108">
        <v>158745.70000000001</v>
      </c>
      <c r="DW173" s="108">
        <v>149317.4</v>
      </c>
      <c r="DX173" s="108">
        <v>0.1</v>
      </c>
      <c r="DY173" s="108">
        <v>4.0999999999999996</v>
      </c>
      <c r="DZ173" s="108">
        <v>-9.9</v>
      </c>
      <c r="EA173" s="108">
        <v>-24.2</v>
      </c>
      <c r="EB173" s="108">
        <v>-23.2</v>
      </c>
      <c r="EC173" s="108">
        <v>-14.5</v>
      </c>
      <c r="ED173" s="108">
        <v>-14.5</v>
      </c>
      <c r="EE173" s="108">
        <v>158732.5</v>
      </c>
      <c r="EF173" s="108">
        <v>158731.20000000001</v>
      </c>
      <c r="EG173" s="108">
        <v>160369</v>
      </c>
      <c r="EH173" s="108">
        <v>310438</v>
      </c>
      <c r="EI173" s="108">
        <v>308048.59999999998</v>
      </c>
      <c r="EJ173" s="108">
        <v>251284.9</v>
      </c>
      <c r="EK173" s="108">
        <v>51615.6</v>
      </c>
      <c r="EL173" s="108">
        <v>73939.399999999994</v>
      </c>
      <c r="EM173" s="108">
        <v>48217.3</v>
      </c>
      <c r="EN173" s="108">
        <v>77512.600000000006</v>
      </c>
      <c r="EO173" s="108">
        <v>22461.599999999999</v>
      </c>
      <c r="EP173" s="108">
        <v>36683.1</v>
      </c>
      <c r="EQ173" s="108">
        <v>51615.6</v>
      </c>
      <c r="ER173" s="108">
        <v>100074.1</v>
      </c>
      <c r="ES173" s="108">
        <v>91193.8</v>
      </c>
      <c r="ET173" s="108">
        <v>125555</v>
      </c>
      <c r="EU173" s="108">
        <v>137745.5</v>
      </c>
      <c r="EV173" s="108">
        <v>146200.5</v>
      </c>
      <c r="EW173" s="108">
        <v>173772.3</v>
      </c>
      <c r="EX173" s="108">
        <v>209786</v>
      </c>
      <c r="EY173" s="108">
        <v>235630.8</v>
      </c>
      <c r="EZ173" s="108">
        <v>251284.9</v>
      </c>
      <c r="FA173" s="108">
        <v>328229</v>
      </c>
      <c r="FB173" s="108">
        <v>108633</v>
      </c>
      <c r="FC173" s="108">
        <v>98588.9</v>
      </c>
      <c r="FD173" s="108">
        <v>69722.600000000006</v>
      </c>
      <c r="FE173" s="108">
        <v>51284.5</v>
      </c>
      <c r="FF173" s="108">
        <v>38999.9</v>
      </c>
      <c r="FG173" s="108">
        <v>61581.4</v>
      </c>
      <c r="FH173" s="108">
        <v>108633</v>
      </c>
      <c r="FI173" s="108">
        <v>155443</v>
      </c>
      <c r="FJ173" s="108">
        <v>168426.9</v>
      </c>
      <c r="FK173" s="108">
        <v>207221.9</v>
      </c>
      <c r="FL173" s="108">
        <v>231864.8</v>
      </c>
      <c r="FM173" s="108">
        <v>254789.8</v>
      </c>
      <c r="FN173" s="108">
        <v>276944.5</v>
      </c>
      <c r="FO173" s="108">
        <v>296791.3</v>
      </c>
      <c r="FP173" s="108">
        <v>307277.2</v>
      </c>
      <c r="FQ173" s="108">
        <v>328229</v>
      </c>
      <c r="FR173" s="108">
        <v>460294.8</v>
      </c>
      <c r="FS173" s="108">
        <v>116905.2</v>
      </c>
      <c r="FT173" s="108">
        <v>106509.3</v>
      </c>
      <c r="FU173" s="108">
        <v>101265.9</v>
      </c>
      <c r="FV173" s="108">
        <v>135614.39999999999</v>
      </c>
      <c r="FW173" s="108">
        <v>39458.5</v>
      </c>
      <c r="FX173" s="108">
        <v>81925.8</v>
      </c>
      <c r="FY173" s="108">
        <v>116905.2</v>
      </c>
      <c r="FZ173" s="108">
        <v>149310.79999999999</v>
      </c>
      <c r="GA173" s="108">
        <v>200204</v>
      </c>
      <c r="GB173" s="108">
        <v>223414.5</v>
      </c>
      <c r="GC173" s="108">
        <v>277207</v>
      </c>
      <c r="GD173" s="108">
        <v>306359.59999999998</v>
      </c>
      <c r="GE173" s="108">
        <v>324680.40000000002</v>
      </c>
      <c r="GF173" s="108">
        <v>359875</v>
      </c>
      <c r="GG173" s="108">
        <v>386675.20000000001</v>
      </c>
      <c r="GH173" s="108">
        <v>460294.8</v>
      </c>
      <c r="GJ173" s="85">
        <v>144015.20000000001</v>
      </c>
      <c r="GK173" s="85">
        <v>47358.9</v>
      </c>
      <c r="GL173" s="85">
        <v>72575.8</v>
      </c>
      <c r="GN173" s="85">
        <v>43336.4</v>
      </c>
      <c r="GO173" s="85">
        <v>69750.100000000006</v>
      </c>
      <c r="GP173" s="85">
        <v>144015.20000000001</v>
      </c>
      <c r="GQ173" s="85">
        <v>179351.5</v>
      </c>
      <c r="GR173" s="85">
        <v>185516.6</v>
      </c>
      <c r="GS173" s="85">
        <v>191374.1</v>
      </c>
      <c r="GT173" s="85">
        <v>218222.8</v>
      </c>
      <c r="GU173" s="85">
        <v>233821.3</v>
      </c>
      <c r="GV173" s="85">
        <v>263949.90000000002</v>
      </c>
      <c r="GW173" s="85">
        <v>266891.3</v>
      </c>
      <c r="GX173" s="85">
        <v>302491.7</v>
      </c>
    </row>
    <row r="174" spans="1:206" s="85" customFormat="1" ht="12" x14ac:dyDescent="0.2">
      <c r="A174" s="99">
        <v>14221800</v>
      </c>
      <c r="B174" s="28" t="s">
        <v>558</v>
      </c>
      <c r="C174" s="76"/>
      <c r="D174" s="108">
        <v>2435.4</v>
      </c>
      <c r="E174" s="108">
        <v>283.39999999999998</v>
      </c>
      <c r="F174" s="108">
        <v>689</v>
      </c>
      <c r="G174" s="108">
        <v>663.3</v>
      </c>
      <c r="H174" s="108">
        <v>799.7</v>
      </c>
      <c r="I174" s="108">
        <v>92.6</v>
      </c>
      <c r="J174" s="108">
        <v>186.7</v>
      </c>
      <c r="K174" s="108">
        <v>283.39999999999998</v>
      </c>
      <c r="L174" s="108">
        <v>548.4</v>
      </c>
      <c r="M174" s="108">
        <v>801.6</v>
      </c>
      <c r="N174" s="108">
        <v>972.4</v>
      </c>
      <c r="O174" s="108">
        <v>1241.9000000000001</v>
      </c>
      <c r="P174" s="108">
        <v>1423</v>
      </c>
      <c r="Q174" s="108">
        <v>1635.7</v>
      </c>
      <c r="R174" s="108">
        <v>1924.3</v>
      </c>
      <c r="S174" s="108">
        <v>2165.6999999999998</v>
      </c>
      <c r="T174" s="108">
        <v>2435.4</v>
      </c>
      <c r="U174" s="108">
        <v>19031.7</v>
      </c>
      <c r="V174" s="108">
        <v>3427.2</v>
      </c>
      <c r="W174" s="108">
        <v>5931.1</v>
      </c>
      <c r="X174" s="108">
        <v>5027.8</v>
      </c>
      <c r="Y174" s="108">
        <v>4645.6000000000004</v>
      </c>
      <c r="Z174" s="108">
        <v>233.4</v>
      </c>
      <c r="AA174" s="108">
        <v>1776.3</v>
      </c>
      <c r="AB174" s="108">
        <v>3427.2</v>
      </c>
      <c r="AC174" s="108">
        <v>5290.1</v>
      </c>
      <c r="AD174" s="108">
        <v>7334.6</v>
      </c>
      <c r="AE174" s="108">
        <v>9358.2999999999993</v>
      </c>
      <c r="AF174" s="108">
        <v>10762.4</v>
      </c>
      <c r="AG174" s="108">
        <v>12779</v>
      </c>
      <c r="AH174" s="108">
        <v>14386.1</v>
      </c>
      <c r="AI174" s="108">
        <v>15862</v>
      </c>
      <c r="AJ174" s="108">
        <v>17499.900000000001</v>
      </c>
      <c r="AK174" s="108">
        <v>19031.7</v>
      </c>
      <c r="AL174" s="108">
        <v>19691.599999999999</v>
      </c>
      <c r="AM174" s="108">
        <v>4658.7</v>
      </c>
      <c r="AN174" s="108">
        <v>5850.3</v>
      </c>
      <c r="AO174" s="108">
        <v>5159.2</v>
      </c>
      <c r="AP174" s="108">
        <v>4023.4</v>
      </c>
      <c r="AQ174" s="108">
        <v>720.9</v>
      </c>
      <c r="AR174" s="108">
        <v>2777.2</v>
      </c>
      <c r="AS174" s="108">
        <v>4658.7</v>
      </c>
      <c r="AT174" s="108">
        <v>6511.3</v>
      </c>
      <c r="AU174" s="108">
        <v>8381.5</v>
      </c>
      <c r="AV174" s="108">
        <v>10509</v>
      </c>
      <c r="AW174" s="108">
        <v>12317.9</v>
      </c>
      <c r="AX174" s="108">
        <v>14176.4</v>
      </c>
      <c r="AY174" s="108">
        <v>15668.2</v>
      </c>
      <c r="AZ174" s="108">
        <v>17220.2</v>
      </c>
      <c r="BA174" s="108">
        <v>18433.400000000001</v>
      </c>
      <c r="BB174" s="108">
        <v>19691.599999999999</v>
      </c>
      <c r="BC174" s="108">
        <v>13680.3</v>
      </c>
      <c r="BD174" s="108">
        <v>3709.4</v>
      </c>
      <c r="BE174" s="108">
        <v>2653.3</v>
      </c>
      <c r="BF174" s="108">
        <v>3907.9</v>
      </c>
      <c r="BG174" s="108">
        <v>3409.7</v>
      </c>
      <c r="BH174" s="108">
        <v>1214.4000000000001</v>
      </c>
      <c r="BI174" s="108">
        <v>2467</v>
      </c>
      <c r="BJ174" s="108">
        <v>3709.4</v>
      </c>
      <c r="BK174" s="108">
        <v>4528</v>
      </c>
      <c r="BL174" s="108">
        <v>5857.8</v>
      </c>
      <c r="BM174" s="108">
        <v>6362.7</v>
      </c>
      <c r="BN174" s="108">
        <v>7849.4</v>
      </c>
      <c r="BO174" s="108">
        <v>8876.6</v>
      </c>
      <c r="BP174" s="108">
        <v>10270.6</v>
      </c>
      <c r="BQ174" s="108">
        <v>11347.2</v>
      </c>
      <c r="BR174" s="108">
        <v>12638.4</v>
      </c>
      <c r="BS174" s="108">
        <v>13680.3</v>
      </c>
      <c r="BT174" s="108">
        <v>17319.099999999999</v>
      </c>
      <c r="BU174" s="108">
        <v>3237.3</v>
      </c>
      <c r="BV174" s="128">
        <v>4881.6000000000004</v>
      </c>
      <c r="BW174" s="128">
        <v>4830.3999999999996</v>
      </c>
      <c r="BX174" s="128">
        <v>4369.8</v>
      </c>
      <c r="BY174" s="108">
        <v>1189.2</v>
      </c>
      <c r="BZ174" s="108">
        <v>2593.5</v>
      </c>
      <c r="CA174" s="108">
        <v>3237.3</v>
      </c>
      <c r="CB174" s="108">
        <v>4803</v>
      </c>
      <c r="CC174" s="108">
        <v>6448.7</v>
      </c>
      <c r="CD174" s="108">
        <v>8118.9</v>
      </c>
      <c r="CE174" s="108">
        <v>9858.5</v>
      </c>
      <c r="CF174" s="108">
        <v>11542.7</v>
      </c>
      <c r="CG174" s="108">
        <v>12949.3</v>
      </c>
      <c r="CH174" s="108">
        <v>14388.6</v>
      </c>
      <c r="CI174" s="108">
        <v>15732.5</v>
      </c>
      <c r="CJ174" s="108">
        <v>17319.099999999999</v>
      </c>
      <c r="CK174" s="108">
        <v>8204.7999999999993</v>
      </c>
      <c r="CL174" s="108">
        <v>2635.8</v>
      </c>
      <c r="CM174" s="128">
        <v>1635.4</v>
      </c>
      <c r="CN174" s="128">
        <v>1871</v>
      </c>
      <c r="CO174" s="128">
        <v>2062.6</v>
      </c>
      <c r="CP174" s="108">
        <v>1164.3</v>
      </c>
      <c r="CQ174" s="108">
        <v>2197.1</v>
      </c>
      <c r="CR174" s="108">
        <v>2635.8</v>
      </c>
      <c r="CS174" s="108">
        <v>3151.5</v>
      </c>
      <c r="CT174" s="108">
        <v>3661</v>
      </c>
      <c r="CU174" s="108">
        <v>4271.2</v>
      </c>
      <c r="CV174" s="108">
        <v>4912.3</v>
      </c>
      <c r="CW174" s="108">
        <v>5553.8</v>
      </c>
      <c r="CX174" s="108">
        <v>6142.2</v>
      </c>
      <c r="CY174" s="108">
        <v>6828.6</v>
      </c>
      <c r="CZ174" s="108">
        <v>7432.2</v>
      </c>
      <c r="DA174" s="108">
        <v>8204.7999999999993</v>
      </c>
      <c r="DB174" s="108">
        <v>6904</v>
      </c>
      <c r="DC174" s="108">
        <v>1506.5</v>
      </c>
      <c r="DD174" s="108">
        <v>1742.2</v>
      </c>
      <c r="DE174" s="108">
        <v>1741.7</v>
      </c>
      <c r="DF174" s="108">
        <v>1913.6</v>
      </c>
      <c r="DG174" s="108">
        <v>503.7</v>
      </c>
      <c r="DH174" s="108">
        <v>936.9</v>
      </c>
      <c r="DI174" s="108">
        <v>1506.5</v>
      </c>
      <c r="DJ174" s="108">
        <v>2055.6999999999998</v>
      </c>
      <c r="DK174" s="108">
        <v>2626.1</v>
      </c>
      <c r="DL174" s="108">
        <v>3248.7</v>
      </c>
      <c r="DM174" s="108">
        <v>3921.3</v>
      </c>
      <c r="DN174" s="108">
        <v>4453.3</v>
      </c>
      <c r="DO174" s="108">
        <v>4990.3999999999996</v>
      </c>
      <c r="DP174" s="108">
        <v>5496.8</v>
      </c>
      <c r="DQ174" s="108">
        <v>6094.3</v>
      </c>
      <c r="DR174" s="108">
        <v>6904</v>
      </c>
      <c r="DS174" s="108">
        <v>0</v>
      </c>
      <c r="DT174" s="108">
        <v>0</v>
      </c>
      <c r="DU174" s="108">
        <v>0</v>
      </c>
      <c r="DV174" s="108">
        <v>0</v>
      </c>
      <c r="DW174" s="108">
        <v>0</v>
      </c>
      <c r="DX174" s="108"/>
      <c r="DY174" s="108"/>
      <c r="DZ174" s="108"/>
      <c r="EA174" s="108"/>
      <c r="EB174" s="108"/>
      <c r="EC174" s="108"/>
      <c r="ED174" s="108"/>
      <c r="EE174" s="108"/>
      <c r="EF174" s="108"/>
      <c r="EG174" s="108"/>
      <c r="EH174" s="108"/>
      <c r="EI174" s="108">
        <v>0</v>
      </c>
      <c r="EJ174" s="108"/>
      <c r="EK174" s="108">
        <v>0</v>
      </c>
      <c r="EL174" s="108">
        <v>0</v>
      </c>
      <c r="EM174" s="108">
        <v>0</v>
      </c>
      <c r="EN174" s="108">
        <v>0</v>
      </c>
      <c r="EO174" s="108"/>
      <c r="EP174" s="108"/>
      <c r="EQ174" s="108"/>
      <c r="ER174" s="108"/>
      <c r="ES174" s="108"/>
      <c r="ET174" s="108"/>
      <c r="EU174" s="108"/>
      <c r="EV174" s="108"/>
      <c r="EW174" s="108"/>
      <c r="EX174" s="108"/>
      <c r="EY174" s="108"/>
      <c r="EZ174" s="108"/>
      <c r="FA174" s="108">
        <v>0</v>
      </c>
      <c r="FB174" s="108"/>
      <c r="FC174" s="108"/>
      <c r="FD174" s="108"/>
      <c r="FE174" s="108">
        <v>0</v>
      </c>
      <c r="FF174" s="108"/>
      <c r="FG174" s="108"/>
      <c r="FH174" s="108"/>
      <c r="FI174" s="108"/>
      <c r="FJ174" s="108"/>
      <c r="FK174" s="108"/>
      <c r="FL174" s="108"/>
      <c r="FM174" s="108"/>
      <c r="FN174" s="108"/>
      <c r="FO174" s="108"/>
      <c r="FP174" s="108"/>
      <c r="FQ174" s="108">
        <v>0</v>
      </c>
      <c r="FR174" s="108"/>
      <c r="FS174" s="108"/>
      <c r="FT174" s="108"/>
      <c r="FU174" s="108"/>
      <c r="FV174" s="108">
        <v>0</v>
      </c>
      <c r="FW174" s="108"/>
      <c r="FX174" s="108"/>
      <c r="FY174" s="108"/>
      <c r="FZ174" s="108"/>
      <c r="GA174" s="108"/>
      <c r="GB174" s="108"/>
      <c r="GC174" s="108"/>
      <c r="GD174" s="108"/>
      <c r="GE174" s="108"/>
      <c r="GF174" s="108"/>
      <c r="GG174" s="108"/>
      <c r="GH174" s="108"/>
      <c r="GK174" s="85">
        <v>0</v>
      </c>
      <c r="GL174" s="85">
        <v>0</v>
      </c>
    </row>
    <row r="175" spans="1:206" s="85" customFormat="1" ht="12" x14ac:dyDescent="0.2">
      <c r="A175" s="99">
        <v>14221800</v>
      </c>
      <c r="B175" s="28" t="s">
        <v>706</v>
      </c>
      <c r="C175" s="76"/>
      <c r="D175" s="108"/>
      <c r="E175" s="108"/>
      <c r="F175" s="108"/>
      <c r="G175" s="108"/>
      <c r="H175" s="108"/>
      <c r="I175" s="108"/>
      <c r="J175" s="108"/>
      <c r="K175" s="108"/>
      <c r="L175" s="108"/>
      <c r="M175" s="108"/>
      <c r="N175" s="108"/>
      <c r="O175" s="108"/>
      <c r="P175" s="108"/>
      <c r="Q175" s="108"/>
      <c r="R175" s="108"/>
      <c r="S175" s="108"/>
      <c r="T175" s="108"/>
      <c r="U175" s="108"/>
      <c r="V175" s="108"/>
      <c r="W175" s="108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8"/>
      <c r="BD175" s="108"/>
      <c r="BE175" s="108"/>
      <c r="BF175" s="108"/>
      <c r="BG175" s="108"/>
      <c r="BH175" s="108"/>
      <c r="BI175" s="108"/>
      <c r="BJ175" s="108"/>
      <c r="BK175" s="108"/>
      <c r="BL175" s="108"/>
      <c r="BM175" s="108"/>
      <c r="BN175" s="108"/>
      <c r="BO175" s="108"/>
      <c r="BP175" s="108"/>
      <c r="BQ175" s="108"/>
      <c r="BR175" s="108"/>
      <c r="BS175" s="108"/>
      <c r="BT175" s="108"/>
      <c r="BU175" s="108"/>
      <c r="BV175" s="128"/>
      <c r="BW175" s="128"/>
      <c r="BX175" s="128"/>
      <c r="BY175" s="108"/>
      <c r="BZ175" s="108"/>
      <c r="CA175" s="108"/>
      <c r="CB175" s="108"/>
      <c r="CC175" s="108"/>
      <c r="CD175" s="108"/>
      <c r="CE175" s="108"/>
      <c r="CF175" s="108"/>
      <c r="CG175" s="108"/>
      <c r="CH175" s="108"/>
      <c r="CI175" s="108"/>
      <c r="CJ175" s="108"/>
      <c r="CK175" s="108"/>
      <c r="CL175" s="108"/>
      <c r="CM175" s="128"/>
      <c r="CN175" s="128"/>
      <c r="CO175" s="128"/>
      <c r="CP175" s="108"/>
      <c r="CQ175" s="108"/>
      <c r="CR175" s="108"/>
      <c r="CS175" s="108"/>
      <c r="CT175" s="108"/>
      <c r="CU175" s="108"/>
      <c r="CV175" s="108"/>
      <c r="CW175" s="108"/>
      <c r="CX175" s="108"/>
      <c r="CY175" s="108"/>
      <c r="CZ175" s="108"/>
      <c r="DA175" s="108"/>
      <c r="DB175" s="108"/>
      <c r="DC175" s="108"/>
      <c r="DD175" s="108"/>
      <c r="DE175" s="108"/>
      <c r="DF175" s="108"/>
      <c r="DG175" s="108"/>
      <c r="DH175" s="108"/>
      <c r="DI175" s="108"/>
      <c r="DJ175" s="108"/>
      <c r="DK175" s="108"/>
      <c r="DL175" s="108"/>
      <c r="DM175" s="108"/>
      <c r="DN175" s="108"/>
      <c r="DO175" s="108"/>
      <c r="DP175" s="108"/>
      <c r="DQ175" s="108"/>
      <c r="DR175" s="108"/>
      <c r="DS175" s="108"/>
      <c r="DT175" s="108"/>
      <c r="DU175" s="108"/>
      <c r="DV175" s="108"/>
      <c r="DW175" s="108"/>
      <c r="DX175" s="108"/>
      <c r="DY175" s="108"/>
      <c r="DZ175" s="108"/>
      <c r="EA175" s="108">
        <v>-15.8</v>
      </c>
      <c r="EB175" s="108">
        <v>-15.8</v>
      </c>
      <c r="EC175" s="108"/>
      <c r="ED175" s="108"/>
      <c r="EE175" s="108"/>
      <c r="EF175" s="108"/>
      <c r="EG175" s="108"/>
      <c r="EH175" s="108"/>
      <c r="EI175" s="108"/>
      <c r="EJ175" s="108"/>
      <c r="EK175" s="108"/>
      <c r="EL175" s="108"/>
      <c r="EM175" s="108"/>
      <c r="EN175" s="108"/>
      <c r="EO175" s="108"/>
      <c r="EP175" s="108"/>
      <c r="EQ175" s="108"/>
      <c r="ER175" s="108"/>
      <c r="ES175" s="108"/>
      <c r="ET175" s="108"/>
      <c r="EU175" s="108"/>
      <c r="EV175" s="108"/>
      <c r="EW175" s="108"/>
      <c r="EX175" s="108"/>
      <c r="EY175" s="108"/>
      <c r="EZ175" s="108"/>
      <c r="FA175" s="108"/>
      <c r="FB175" s="108"/>
      <c r="FC175" s="108"/>
      <c r="FD175" s="108"/>
      <c r="FE175" s="108"/>
      <c r="FF175" s="108"/>
      <c r="FG175" s="108"/>
      <c r="FH175" s="108"/>
      <c r="FI175" s="108"/>
      <c r="FJ175" s="108"/>
      <c r="FK175" s="108"/>
      <c r="FL175" s="108"/>
      <c r="FM175" s="108"/>
      <c r="FN175" s="108"/>
      <c r="FO175" s="108"/>
      <c r="FP175" s="108"/>
      <c r="FQ175" s="108"/>
      <c r="FR175" s="108"/>
      <c r="FS175" s="108"/>
      <c r="FT175" s="108"/>
      <c r="FU175" s="108"/>
      <c r="FV175" s="108"/>
      <c r="FW175" s="108"/>
      <c r="FX175" s="108"/>
      <c r="FY175" s="108"/>
      <c r="FZ175" s="108"/>
      <c r="GA175" s="108"/>
      <c r="GB175" s="108"/>
      <c r="GC175" s="108"/>
      <c r="GD175" s="108"/>
      <c r="GE175" s="108"/>
      <c r="GF175" s="108"/>
      <c r="GG175" s="108"/>
      <c r="GH175" s="108"/>
    </row>
    <row r="176" spans="1:206" s="85" customFormat="1" ht="24" x14ac:dyDescent="0.2">
      <c r="A176" s="99">
        <v>14221800</v>
      </c>
      <c r="B176" s="28" t="s">
        <v>764</v>
      </c>
      <c r="C176" s="76"/>
      <c r="D176" s="108"/>
      <c r="E176" s="108"/>
      <c r="F176" s="108"/>
      <c r="G176" s="108"/>
      <c r="H176" s="108"/>
      <c r="I176" s="108"/>
      <c r="J176" s="108"/>
      <c r="K176" s="108"/>
      <c r="L176" s="108"/>
      <c r="M176" s="108"/>
      <c r="N176" s="108"/>
      <c r="O176" s="108"/>
      <c r="P176" s="108"/>
      <c r="Q176" s="108"/>
      <c r="R176" s="108"/>
      <c r="S176" s="108"/>
      <c r="T176" s="108"/>
      <c r="U176" s="108"/>
      <c r="V176" s="108"/>
      <c r="W176" s="108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8"/>
      <c r="BD176" s="108"/>
      <c r="BE176" s="108"/>
      <c r="BF176" s="108"/>
      <c r="BG176" s="108"/>
      <c r="BH176" s="108"/>
      <c r="BI176" s="108"/>
      <c r="BJ176" s="108"/>
      <c r="BK176" s="108"/>
      <c r="BL176" s="108"/>
      <c r="BM176" s="108"/>
      <c r="BN176" s="108"/>
      <c r="BO176" s="108"/>
      <c r="BP176" s="108"/>
      <c r="BQ176" s="108"/>
      <c r="BR176" s="108"/>
      <c r="BS176" s="108"/>
      <c r="BT176" s="108"/>
      <c r="BU176" s="108"/>
      <c r="BV176" s="128"/>
      <c r="BW176" s="128"/>
      <c r="BX176" s="128"/>
      <c r="BY176" s="108"/>
      <c r="BZ176" s="108"/>
      <c r="CA176" s="108"/>
      <c r="CB176" s="108"/>
      <c r="CC176" s="108"/>
      <c r="CD176" s="108"/>
      <c r="CE176" s="108"/>
      <c r="CF176" s="108"/>
      <c r="CG176" s="108"/>
      <c r="CH176" s="108"/>
      <c r="CI176" s="108"/>
      <c r="CJ176" s="108"/>
      <c r="CK176" s="108"/>
      <c r="CL176" s="108"/>
      <c r="CM176" s="128"/>
      <c r="CN176" s="128"/>
      <c r="CO176" s="128"/>
      <c r="CP176" s="108"/>
      <c r="CQ176" s="108"/>
      <c r="CR176" s="108"/>
      <c r="CS176" s="108"/>
      <c r="CT176" s="108"/>
      <c r="CU176" s="108"/>
      <c r="CV176" s="108"/>
      <c r="CW176" s="108"/>
      <c r="CX176" s="108"/>
      <c r="CY176" s="108"/>
      <c r="CZ176" s="108"/>
      <c r="DA176" s="108"/>
      <c r="DB176" s="108"/>
      <c r="DC176" s="108"/>
      <c r="DD176" s="108"/>
      <c r="DE176" s="108"/>
      <c r="DF176" s="108"/>
      <c r="DG176" s="108"/>
      <c r="DH176" s="108"/>
      <c r="DI176" s="108"/>
      <c r="DJ176" s="108"/>
      <c r="DK176" s="108"/>
      <c r="DL176" s="108"/>
      <c r="DM176" s="108"/>
      <c r="DN176" s="108"/>
      <c r="DO176" s="108"/>
      <c r="DP176" s="108"/>
      <c r="DQ176" s="108"/>
      <c r="DR176" s="108"/>
      <c r="DS176" s="108"/>
      <c r="DT176" s="108"/>
      <c r="DU176" s="108"/>
      <c r="DV176" s="108"/>
      <c r="DW176" s="108"/>
      <c r="DX176" s="108"/>
      <c r="DY176" s="108"/>
      <c r="DZ176" s="108"/>
      <c r="EA176" s="108"/>
      <c r="EB176" s="108"/>
      <c r="EC176" s="108"/>
      <c r="ED176" s="108"/>
      <c r="EE176" s="108"/>
      <c r="EF176" s="108"/>
      <c r="EG176" s="108"/>
      <c r="EH176" s="108"/>
      <c r="EI176" s="108"/>
      <c r="EJ176" s="108"/>
      <c r="EK176" s="108"/>
      <c r="EL176" s="108"/>
      <c r="EM176" s="108"/>
      <c r="EN176" s="108"/>
      <c r="EO176" s="108"/>
      <c r="EP176" s="108"/>
      <c r="EQ176" s="108"/>
      <c r="ER176" s="108"/>
      <c r="ES176" s="108"/>
      <c r="ET176" s="108"/>
      <c r="EU176" s="108"/>
      <c r="EV176" s="108"/>
      <c r="EW176" s="108"/>
      <c r="EX176" s="108"/>
      <c r="EY176" s="108"/>
      <c r="EZ176" s="108"/>
      <c r="FA176" s="108">
        <v>10396.200000000001</v>
      </c>
      <c r="FB176" s="108">
        <v>1695.9</v>
      </c>
      <c r="FC176" s="108">
        <v>1885.5</v>
      </c>
      <c r="FD176" s="108">
        <v>2701.1</v>
      </c>
      <c r="FE176" s="108">
        <v>4113.7</v>
      </c>
      <c r="FF176" s="108"/>
      <c r="FG176" s="108">
        <v>1140.0999999999999</v>
      </c>
      <c r="FH176" s="108">
        <v>1695.9</v>
      </c>
      <c r="FI176" s="108">
        <v>2242.1</v>
      </c>
      <c r="FJ176" s="108">
        <v>3160.1</v>
      </c>
      <c r="FK176" s="108">
        <v>3581.4</v>
      </c>
      <c r="FL176" s="108">
        <v>4271.8999999999996</v>
      </c>
      <c r="FM176" s="108">
        <v>4885.2</v>
      </c>
      <c r="FN176" s="108">
        <v>6282.5</v>
      </c>
      <c r="FO176" s="108">
        <v>7773.8</v>
      </c>
      <c r="FP176" s="108">
        <v>9414.5</v>
      </c>
      <c r="FQ176" s="108">
        <v>10396.200000000001</v>
      </c>
      <c r="FR176" s="108">
        <v>11983.1</v>
      </c>
      <c r="FS176" s="108">
        <v>2830.5</v>
      </c>
      <c r="FT176" s="108">
        <v>3200.5</v>
      </c>
      <c r="FU176" s="108">
        <v>3300.6</v>
      </c>
      <c r="FV176" s="108">
        <v>2651.5</v>
      </c>
      <c r="FW176" s="108">
        <v>447.9</v>
      </c>
      <c r="FX176" s="108">
        <v>1135</v>
      </c>
      <c r="FY176" s="108">
        <v>2830.5</v>
      </c>
      <c r="FZ176" s="108">
        <v>4152.5</v>
      </c>
      <c r="GA176" s="108">
        <v>4939.1000000000004</v>
      </c>
      <c r="GB176" s="108">
        <v>6031</v>
      </c>
      <c r="GC176" s="108">
        <v>6960.4</v>
      </c>
      <c r="GD176" s="108">
        <v>8137</v>
      </c>
      <c r="GE176" s="108">
        <v>9331.6</v>
      </c>
      <c r="GF176" s="108">
        <v>9833.2000000000007</v>
      </c>
      <c r="GG176" s="108">
        <v>10970.9</v>
      </c>
      <c r="GH176" s="108">
        <v>11983.1</v>
      </c>
      <c r="GJ176" s="85">
        <v>4611.2</v>
      </c>
      <c r="GK176" s="85">
        <v>2878.8</v>
      </c>
      <c r="GL176" s="85">
        <v>1137</v>
      </c>
      <c r="GN176" s="85">
        <v>1207.5</v>
      </c>
      <c r="GO176" s="85">
        <v>2689.7</v>
      </c>
      <c r="GP176" s="85">
        <v>4611.2</v>
      </c>
      <c r="GQ176" s="85">
        <v>6597.4</v>
      </c>
      <c r="GR176" s="85">
        <v>7095.5</v>
      </c>
      <c r="GS176" s="85">
        <v>7490</v>
      </c>
      <c r="GT176" s="85">
        <v>7957.1</v>
      </c>
      <c r="GU176" s="85">
        <v>8015</v>
      </c>
      <c r="GV176" s="85">
        <v>8627</v>
      </c>
      <c r="GW176" s="85">
        <v>9587.2999999999993</v>
      </c>
      <c r="GX176" s="85">
        <v>11685.7</v>
      </c>
    </row>
    <row r="177" spans="1:206" s="85" customFormat="1" ht="12" x14ac:dyDescent="0.2">
      <c r="A177" s="99">
        <v>14221900</v>
      </c>
      <c r="B177" s="28" t="s">
        <v>706</v>
      </c>
      <c r="C177" s="76"/>
      <c r="D177" s="108">
        <v>3.8</v>
      </c>
      <c r="E177" s="108">
        <v>46.8</v>
      </c>
      <c r="F177" s="108">
        <v>-41.3</v>
      </c>
      <c r="G177" s="108">
        <v>4.0999999999999996</v>
      </c>
      <c r="H177" s="108">
        <v>-5.8</v>
      </c>
      <c r="I177" s="108">
        <v>0</v>
      </c>
      <c r="J177" s="108">
        <v>47.1</v>
      </c>
      <c r="K177" s="108">
        <v>46.8</v>
      </c>
      <c r="L177" s="108">
        <v>13.6</v>
      </c>
      <c r="M177" s="108">
        <v>15.1</v>
      </c>
      <c r="N177" s="108">
        <v>5.5</v>
      </c>
      <c r="O177" s="108">
        <v>9.6</v>
      </c>
      <c r="P177" s="108">
        <v>9.6</v>
      </c>
      <c r="Q177" s="108">
        <v>9.6</v>
      </c>
      <c r="R177" s="108">
        <v>22.9</v>
      </c>
      <c r="S177" s="108">
        <v>2.2999999999999998</v>
      </c>
      <c r="T177" s="108">
        <v>3.8</v>
      </c>
      <c r="U177" s="108">
        <v>27.4</v>
      </c>
      <c r="V177" s="108">
        <v>0</v>
      </c>
      <c r="W177" s="108">
        <v>5.7</v>
      </c>
      <c r="X177" s="108">
        <v>26.7</v>
      </c>
      <c r="Y177" s="108">
        <v>-5</v>
      </c>
      <c r="Z177" s="108"/>
      <c r="AA177" s="108"/>
      <c r="AB177" s="108"/>
      <c r="AC177" s="108"/>
      <c r="AD177" s="108"/>
      <c r="AE177" s="108">
        <v>5.7</v>
      </c>
      <c r="AF177" s="108">
        <v>10.199999999999999</v>
      </c>
      <c r="AG177" s="108">
        <v>32.4</v>
      </c>
      <c r="AH177" s="108">
        <v>32.4</v>
      </c>
      <c r="AI177" s="108">
        <v>41.7</v>
      </c>
      <c r="AJ177" s="108">
        <v>41.7</v>
      </c>
      <c r="AK177" s="108">
        <v>27.4</v>
      </c>
      <c r="AL177" s="108">
        <v>19.2</v>
      </c>
      <c r="AM177" s="108">
        <v>2.1</v>
      </c>
      <c r="AN177" s="108">
        <v>0.7</v>
      </c>
      <c r="AO177" s="108">
        <v>8</v>
      </c>
      <c r="AP177" s="108">
        <v>8.4</v>
      </c>
      <c r="AQ177" s="108"/>
      <c r="AR177" s="108"/>
      <c r="AS177" s="108">
        <v>2.1</v>
      </c>
      <c r="AT177" s="108">
        <v>2.2999999999999998</v>
      </c>
      <c r="AU177" s="108">
        <v>2.2999999999999998</v>
      </c>
      <c r="AV177" s="108">
        <v>2.8</v>
      </c>
      <c r="AW177" s="108">
        <v>5.3</v>
      </c>
      <c r="AX177" s="108">
        <v>7.9</v>
      </c>
      <c r="AY177" s="108">
        <v>10.8</v>
      </c>
      <c r="AZ177" s="108">
        <v>16</v>
      </c>
      <c r="BA177" s="108">
        <v>18.5</v>
      </c>
      <c r="BB177" s="108">
        <v>19.2</v>
      </c>
      <c r="BC177" s="108">
        <v>13500.5</v>
      </c>
      <c r="BD177" s="108">
        <v>0.8</v>
      </c>
      <c r="BE177" s="108">
        <v>517.29999999999995</v>
      </c>
      <c r="BF177" s="108">
        <v>236.9</v>
      </c>
      <c r="BG177" s="108">
        <v>12745.5</v>
      </c>
      <c r="BH177" s="108">
        <v>1.9</v>
      </c>
      <c r="BI177" s="108">
        <v>0.8</v>
      </c>
      <c r="BJ177" s="108">
        <v>0.8</v>
      </c>
      <c r="BK177" s="108">
        <v>115.4</v>
      </c>
      <c r="BL177" s="108">
        <v>245.2</v>
      </c>
      <c r="BM177" s="108">
        <v>518.1</v>
      </c>
      <c r="BN177" s="108">
        <v>615.4</v>
      </c>
      <c r="BO177" s="108">
        <v>733.2</v>
      </c>
      <c r="BP177" s="108">
        <v>755</v>
      </c>
      <c r="BQ177" s="108">
        <v>1521.8</v>
      </c>
      <c r="BR177" s="108">
        <v>11329.8</v>
      </c>
      <c r="BS177" s="108">
        <v>13500.5</v>
      </c>
      <c r="BT177" s="108">
        <v>2000.8</v>
      </c>
      <c r="BU177" s="108">
        <v>281.39999999999998</v>
      </c>
      <c r="BV177" s="128">
        <v>280.39999999999998</v>
      </c>
      <c r="BW177" s="128">
        <v>969.5</v>
      </c>
      <c r="BX177" s="128">
        <v>469.5</v>
      </c>
      <c r="BY177" s="108">
        <v>93.9</v>
      </c>
      <c r="BZ177" s="108">
        <v>171.9</v>
      </c>
      <c r="CA177" s="108">
        <v>281.39999999999998</v>
      </c>
      <c r="CB177" s="108">
        <v>375.5</v>
      </c>
      <c r="CC177" s="108">
        <v>459.5</v>
      </c>
      <c r="CD177" s="108">
        <v>561.79999999999995</v>
      </c>
      <c r="CE177" s="108">
        <v>1116.4000000000001</v>
      </c>
      <c r="CF177" s="108">
        <v>1325.9</v>
      </c>
      <c r="CG177" s="108">
        <v>1531.3</v>
      </c>
      <c r="CH177" s="108">
        <v>1730.6</v>
      </c>
      <c r="CI177" s="108">
        <v>1894.8</v>
      </c>
      <c r="CJ177" s="108">
        <v>2000.8</v>
      </c>
      <c r="CK177" s="108">
        <v>4186.6000000000004</v>
      </c>
      <c r="CL177" s="108">
        <v>552.4</v>
      </c>
      <c r="CM177" s="128">
        <v>511.4</v>
      </c>
      <c r="CN177" s="128">
        <v>2628.4</v>
      </c>
      <c r="CO177" s="128">
        <v>494.4</v>
      </c>
      <c r="CP177" s="108">
        <v>96.7</v>
      </c>
      <c r="CQ177" s="108">
        <v>247</v>
      </c>
      <c r="CR177" s="108">
        <v>552.4</v>
      </c>
      <c r="CS177" s="108">
        <v>871.1</v>
      </c>
      <c r="CT177" s="108">
        <v>948.9</v>
      </c>
      <c r="CU177" s="108">
        <v>1063.8</v>
      </c>
      <c r="CV177" s="108">
        <v>1224.4000000000001</v>
      </c>
      <c r="CW177" s="108">
        <v>2213.3000000000002</v>
      </c>
      <c r="CX177" s="108">
        <v>3692.2</v>
      </c>
      <c r="CY177" s="108">
        <v>4864</v>
      </c>
      <c r="CZ177" s="108">
        <v>5422.7</v>
      </c>
      <c r="DA177" s="108">
        <v>4186.6000000000004</v>
      </c>
      <c r="DB177" s="108">
        <v>106727.8</v>
      </c>
      <c r="DC177" s="108">
        <v>677.1</v>
      </c>
      <c r="DD177" s="108">
        <v>42512.800000000003</v>
      </c>
      <c r="DE177" s="108">
        <v>41692.199999999997</v>
      </c>
      <c r="DF177" s="108">
        <v>21845.7</v>
      </c>
      <c r="DG177" s="108">
        <v>259.8</v>
      </c>
      <c r="DH177" s="108">
        <v>467.6</v>
      </c>
      <c r="DI177" s="108">
        <v>677.1</v>
      </c>
      <c r="DJ177" s="108">
        <v>875</v>
      </c>
      <c r="DK177" s="108">
        <v>1101.9000000000001</v>
      </c>
      <c r="DL177" s="108">
        <v>43189.9</v>
      </c>
      <c r="DM177" s="108">
        <v>65708.399999999994</v>
      </c>
      <c r="DN177" s="108">
        <v>76593.899999999994</v>
      </c>
      <c r="DO177" s="108">
        <v>84882.1</v>
      </c>
      <c r="DP177" s="108">
        <v>92783.4</v>
      </c>
      <c r="DQ177" s="108">
        <v>100574.7</v>
      </c>
      <c r="DR177" s="108">
        <v>106727.8</v>
      </c>
      <c r="DS177" s="108">
        <v>120220.5</v>
      </c>
      <c r="DT177" s="108">
        <v>16956.2</v>
      </c>
      <c r="DU177" s="108">
        <v>36562.300000000003</v>
      </c>
      <c r="DV177" s="108">
        <v>32764.2</v>
      </c>
      <c r="DW177" s="108">
        <v>33937.800000000003</v>
      </c>
      <c r="DX177" s="108">
        <v>4463.1000000000004</v>
      </c>
      <c r="DY177" s="108">
        <v>10714.1</v>
      </c>
      <c r="DZ177" s="108">
        <v>16956.2</v>
      </c>
      <c r="EA177" s="108">
        <v>31664</v>
      </c>
      <c r="EB177" s="108">
        <v>42926.7</v>
      </c>
      <c r="EC177" s="108">
        <v>53518.5</v>
      </c>
      <c r="ED177" s="108">
        <v>64501.599999999999</v>
      </c>
      <c r="EE177" s="108">
        <v>75925.600000000006</v>
      </c>
      <c r="EF177" s="108">
        <v>86282.7</v>
      </c>
      <c r="EG177" s="108">
        <v>97349.9</v>
      </c>
      <c r="EH177" s="108">
        <v>107756.4</v>
      </c>
      <c r="EI177" s="108">
        <v>120220.5</v>
      </c>
      <c r="EJ177" s="108">
        <v>487615</v>
      </c>
      <c r="EK177" s="108">
        <v>23732.6</v>
      </c>
      <c r="EL177" s="108">
        <v>27964</v>
      </c>
      <c r="EM177" s="108">
        <v>223104.6</v>
      </c>
      <c r="EN177" s="108">
        <v>212813.8</v>
      </c>
      <c r="EO177" s="108">
        <v>9107.4</v>
      </c>
      <c r="EP177" s="108">
        <v>14380.3</v>
      </c>
      <c r="EQ177" s="108">
        <v>23732.6</v>
      </c>
      <c r="ER177" s="108">
        <v>31920.1</v>
      </c>
      <c r="ES177" s="108">
        <v>40860.9</v>
      </c>
      <c r="ET177" s="108">
        <v>51696.6</v>
      </c>
      <c r="EU177" s="108">
        <v>180934</v>
      </c>
      <c r="EV177" s="108">
        <v>239397.4</v>
      </c>
      <c r="EW177" s="108">
        <v>274801.2</v>
      </c>
      <c r="EX177" s="108">
        <v>353120.2</v>
      </c>
      <c r="EY177" s="108">
        <v>387206.7</v>
      </c>
      <c r="EZ177" s="108">
        <v>487615</v>
      </c>
      <c r="FA177" s="108">
        <v>162054</v>
      </c>
      <c r="FB177" s="108">
        <v>50778.8</v>
      </c>
      <c r="FC177" s="108">
        <v>25327</v>
      </c>
      <c r="FD177" s="108">
        <v>46547.9</v>
      </c>
      <c r="FE177" s="108">
        <v>39400.300000000003</v>
      </c>
      <c r="FF177" s="108">
        <v>14610.7</v>
      </c>
      <c r="FG177" s="108">
        <v>42694.400000000001</v>
      </c>
      <c r="FH177" s="108">
        <v>50778.8</v>
      </c>
      <c r="FI177" s="108">
        <v>55822.9</v>
      </c>
      <c r="FJ177" s="108">
        <v>64252.800000000003</v>
      </c>
      <c r="FK177" s="108">
        <v>76105.8</v>
      </c>
      <c r="FL177" s="108">
        <v>103503.3</v>
      </c>
      <c r="FM177" s="108">
        <v>108109.6</v>
      </c>
      <c r="FN177" s="108">
        <v>122653.7</v>
      </c>
      <c r="FO177" s="108">
        <v>132756</v>
      </c>
      <c r="FP177" s="108">
        <v>139475.20000000001</v>
      </c>
      <c r="FQ177" s="108">
        <v>162054</v>
      </c>
      <c r="FR177" s="108">
        <v>568251</v>
      </c>
      <c r="FS177" s="108">
        <v>7344.4</v>
      </c>
      <c r="FT177" s="108">
        <v>9810.9</v>
      </c>
      <c r="FU177" s="108">
        <v>40454.800000000003</v>
      </c>
      <c r="FV177" s="108">
        <v>510640.9</v>
      </c>
      <c r="FW177" s="108">
        <v>1231.0999999999999</v>
      </c>
      <c r="FX177" s="108">
        <v>4666.2</v>
      </c>
      <c r="FY177" s="108">
        <v>7344.4</v>
      </c>
      <c r="FZ177" s="108">
        <v>9871.5</v>
      </c>
      <c r="GA177" s="108">
        <v>12899.9</v>
      </c>
      <c r="GB177" s="108">
        <v>17155.3</v>
      </c>
      <c r="GC177" s="108">
        <v>47928.9</v>
      </c>
      <c r="GD177" s="108">
        <v>53350.9</v>
      </c>
      <c r="GE177" s="108">
        <v>57610.1</v>
      </c>
      <c r="GF177" s="108">
        <v>60081.599999999999</v>
      </c>
      <c r="GG177" s="108">
        <v>65373.7</v>
      </c>
      <c r="GH177" s="108">
        <v>568251</v>
      </c>
      <c r="GJ177" s="85">
        <v>-462933.9</v>
      </c>
      <c r="GK177" s="85">
        <v>10612.6</v>
      </c>
      <c r="GL177" s="85">
        <v>8744.2999999999993</v>
      </c>
      <c r="GN177" s="85">
        <v>-258035.8</v>
      </c>
      <c r="GO177" s="85">
        <v>-465424</v>
      </c>
      <c r="GP177" s="85">
        <v>-462933.9</v>
      </c>
      <c r="GQ177" s="85">
        <v>-462271.7</v>
      </c>
      <c r="GR177" s="85">
        <v>-460306.3</v>
      </c>
      <c r="GS177" s="85">
        <v>-452321.3</v>
      </c>
      <c r="GT177" s="85">
        <v>-450472.1</v>
      </c>
      <c r="GU177" s="85">
        <v>-446952.1</v>
      </c>
      <c r="GV177" s="85">
        <v>-443577</v>
      </c>
      <c r="GW177" s="85">
        <v>-441036.7</v>
      </c>
      <c r="GX177" s="85">
        <v>-437677.5</v>
      </c>
    </row>
    <row r="178" spans="1:206" s="85" customFormat="1" ht="12" x14ac:dyDescent="0.2">
      <c r="A178" s="99">
        <v>14222</v>
      </c>
      <c r="B178" s="28" t="s">
        <v>722</v>
      </c>
      <c r="C178" s="76"/>
      <c r="D178" s="108">
        <v>340256</v>
      </c>
      <c r="E178" s="108">
        <v>96587.5</v>
      </c>
      <c r="F178" s="108">
        <v>85110.7</v>
      </c>
      <c r="G178" s="108">
        <v>73192.5</v>
      </c>
      <c r="H178" s="108">
        <v>85365.3</v>
      </c>
      <c r="I178" s="108">
        <v>42492.5</v>
      </c>
      <c r="J178" s="108">
        <v>69050.600000000006</v>
      </c>
      <c r="K178" s="108">
        <v>96587.5</v>
      </c>
      <c r="L178" s="108">
        <v>129364.6</v>
      </c>
      <c r="M178" s="108">
        <v>155312</v>
      </c>
      <c r="N178" s="108">
        <v>181698.2</v>
      </c>
      <c r="O178" s="108">
        <v>208219.2</v>
      </c>
      <c r="P178" s="108">
        <v>229421.4</v>
      </c>
      <c r="Q178" s="108">
        <v>254890.7</v>
      </c>
      <c r="R178" s="108">
        <v>285504.5</v>
      </c>
      <c r="S178" s="108">
        <v>311314.8</v>
      </c>
      <c r="T178" s="108">
        <v>340256</v>
      </c>
      <c r="U178" s="108">
        <v>267616.90000000002</v>
      </c>
      <c r="V178" s="108">
        <v>62134.2</v>
      </c>
      <c r="W178" s="108">
        <v>61928.5</v>
      </c>
      <c r="X178" s="108">
        <v>68982</v>
      </c>
      <c r="Y178" s="108">
        <v>74572.2</v>
      </c>
      <c r="Z178" s="108">
        <v>18199.3</v>
      </c>
      <c r="AA178" s="108">
        <v>37614.5</v>
      </c>
      <c r="AB178" s="108">
        <v>62134.2</v>
      </c>
      <c r="AC178" s="108">
        <v>82231.899999999994</v>
      </c>
      <c r="AD178" s="108">
        <v>104403.9</v>
      </c>
      <c r="AE178" s="108">
        <v>124062.7</v>
      </c>
      <c r="AF178" s="108">
        <v>145768.79999999999</v>
      </c>
      <c r="AG178" s="108">
        <v>169263.7</v>
      </c>
      <c r="AH178" s="108">
        <v>193044.7</v>
      </c>
      <c r="AI178" s="108">
        <v>217072.7</v>
      </c>
      <c r="AJ178" s="108">
        <v>240318.2</v>
      </c>
      <c r="AK178" s="108">
        <v>267616.90000000002</v>
      </c>
      <c r="AL178" s="108">
        <v>304882.59999999998</v>
      </c>
      <c r="AM178" s="108">
        <v>63076.3</v>
      </c>
      <c r="AN178" s="108">
        <v>78658.600000000006</v>
      </c>
      <c r="AO178" s="108">
        <v>80373.5</v>
      </c>
      <c r="AP178" s="108">
        <v>82774.2</v>
      </c>
      <c r="AQ178" s="108">
        <v>18691.3</v>
      </c>
      <c r="AR178" s="108">
        <v>40387.1</v>
      </c>
      <c r="AS178" s="108">
        <v>63076.3</v>
      </c>
      <c r="AT178" s="108">
        <v>89465.600000000006</v>
      </c>
      <c r="AU178" s="108">
        <v>115370.4</v>
      </c>
      <c r="AV178" s="108">
        <v>141734.9</v>
      </c>
      <c r="AW178" s="108">
        <v>168017.7</v>
      </c>
      <c r="AX178" s="108">
        <v>196098.2</v>
      </c>
      <c r="AY178" s="108">
        <v>222108.4</v>
      </c>
      <c r="AZ178" s="108">
        <v>248360.9</v>
      </c>
      <c r="BA178" s="108">
        <v>274058.7</v>
      </c>
      <c r="BB178" s="108">
        <v>304882.59999999998</v>
      </c>
      <c r="BC178" s="108">
        <v>286752.59999999998</v>
      </c>
      <c r="BD178" s="108">
        <v>69502.3</v>
      </c>
      <c r="BE178" s="108">
        <v>81155.100000000006</v>
      </c>
      <c r="BF178" s="108">
        <v>67261.8</v>
      </c>
      <c r="BG178" s="108">
        <v>68833.399999999994</v>
      </c>
      <c r="BH178" s="108">
        <v>19615.900000000001</v>
      </c>
      <c r="BI178" s="108">
        <v>43303.8</v>
      </c>
      <c r="BJ178" s="108">
        <v>69502.3</v>
      </c>
      <c r="BK178" s="108">
        <v>97194.4</v>
      </c>
      <c r="BL178" s="108">
        <v>125771</v>
      </c>
      <c r="BM178" s="108">
        <v>150657.4</v>
      </c>
      <c r="BN178" s="108">
        <v>173396</v>
      </c>
      <c r="BO178" s="108">
        <v>195835.3</v>
      </c>
      <c r="BP178" s="108">
        <v>217919.2</v>
      </c>
      <c r="BQ178" s="108">
        <v>241109</v>
      </c>
      <c r="BR178" s="108">
        <v>262115.7</v>
      </c>
      <c r="BS178" s="108">
        <v>286752.59999999998</v>
      </c>
      <c r="BT178" s="108">
        <v>283267.20000000001</v>
      </c>
      <c r="BU178" s="108">
        <v>53600.1</v>
      </c>
      <c r="BV178" s="128">
        <v>68031.199999999997</v>
      </c>
      <c r="BW178" s="128">
        <v>82620.100000000006</v>
      </c>
      <c r="BX178" s="128">
        <v>79015.8</v>
      </c>
      <c r="BY178" s="108">
        <v>14928.4</v>
      </c>
      <c r="BZ178" s="108">
        <v>32878.800000000003</v>
      </c>
      <c r="CA178" s="108">
        <v>53600.1</v>
      </c>
      <c r="CB178" s="108">
        <v>77121.8</v>
      </c>
      <c r="CC178" s="108">
        <v>99391.8</v>
      </c>
      <c r="CD178" s="108">
        <v>121631.3</v>
      </c>
      <c r="CE178" s="108">
        <v>152135.1</v>
      </c>
      <c r="CF178" s="108">
        <v>179096.6</v>
      </c>
      <c r="CG178" s="108">
        <v>204251.4</v>
      </c>
      <c r="CH178" s="108">
        <v>226223.8</v>
      </c>
      <c r="CI178" s="108">
        <v>251818.3</v>
      </c>
      <c r="CJ178" s="108">
        <v>283267.20000000001</v>
      </c>
      <c r="CK178" s="108">
        <v>299627.90000000002</v>
      </c>
      <c r="CL178" s="108">
        <v>58564.4</v>
      </c>
      <c r="CM178" s="128">
        <v>76047.5</v>
      </c>
      <c r="CN178" s="128">
        <v>84532.6</v>
      </c>
      <c r="CO178" s="128">
        <v>80483.399999999994</v>
      </c>
      <c r="CP178" s="108">
        <v>18866.599999999999</v>
      </c>
      <c r="CQ178" s="108">
        <v>36789.4</v>
      </c>
      <c r="CR178" s="108">
        <v>58564.4</v>
      </c>
      <c r="CS178" s="108">
        <v>82522.5</v>
      </c>
      <c r="CT178" s="108">
        <v>106101.9</v>
      </c>
      <c r="CU178" s="108">
        <v>134611.9</v>
      </c>
      <c r="CV178" s="108">
        <v>165779.29999999999</v>
      </c>
      <c r="CW178" s="108">
        <v>192465</v>
      </c>
      <c r="CX178" s="108">
        <v>219144.5</v>
      </c>
      <c r="CY178" s="108">
        <v>246977.3</v>
      </c>
      <c r="CZ178" s="108">
        <v>269898.90000000002</v>
      </c>
      <c r="DA178" s="108">
        <v>299627.90000000002</v>
      </c>
      <c r="DB178" s="108">
        <v>289803.2</v>
      </c>
      <c r="DC178" s="108">
        <v>50833.3</v>
      </c>
      <c r="DD178" s="108">
        <v>74261.100000000006</v>
      </c>
      <c r="DE178" s="108">
        <v>97620.9</v>
      </c>
      <c r="DF178" s="108">
        <v>67087.899999999994</v>
      </c>
      <c r="DG178" s="108">
        <v>14736.8</v>
      </c>
      <c r="DH178" s="108">
        <v>31330.6</v>
      </c>
      <c r="DI178" s="108">
        <v>50833.3</v>
      </c>
      <c r="DJ178" s="108">
        <v>75025.3</v>
      </c>
      <c r="DK178" s="108">
        <v>96309.2</v>
      </c>
      <c r="DL178" s="108">
        <v>125094.39999999999</v>
      </c>
      <c r="DM178" s="108">
        <v>157292.6</v>
      </c>
      <c r="DN178" s="108">
        <v>182409.7</v>
      </c>
      <c r="DO178" s="108">
        <v>222715.3</v>
      </c>
      <c r="DP178" s="108">
        <v>251815.1</v>
      </c>
      <c r="DQ178" s="108">
        <v>265072.7</v>
      </c>
      <c r="DR178" s="108">
        <v>289803.2</v>
      </c>
      <c r="DS178" s="108">
        <v>294848.5</v>
      </c>
      <c r="DT178" s="108">
        <v>57633.4</v>
      </c>
      <c r="DU178" s="108">
        <v>80858.3</v>
      </c>
      <c r="DV178" s="108">
        <v>76466.5</v>
      </c>
      <c r="DW178" s="108">
        <v>79890.3</v>
      </c>
      <c r="DX178" s="108">
        <v>15446.5</v>
      </c>
      <c r="DY178" s="108">
        <v>35640.199999999997</v>
      </c>
      <c r="DZ178" s="108">
        <v>57633.4</v>
      </c>
      <c r="EA178" s="108">
        <v>83759.7</v>
      </c>
      <c r="EB178" s="108">
        <v>108437.1</v>
      </c>
      <c r="EC178" s="108">
        <v>138491.70000000001</v>
      </c>
      <c r="ED178" s="108">
        <v>163231.79999999999</v>
      </c>
      <c r="EE178" s="108">
        <v>190937.2</v>
      </c>
      <c r="EF178" s="108">
        <v>214958.2</v>
      </c>
      <c r="EG178" s="108">
        <v>246233.2</v>
      </c>
      <c r="EH178" s="108">
        <v>272370.09999999998</v>
      </c>
      <c r="EI178" s="108">
        <v>294848.5</v>
      </c>
      <c r="EJ178" s="108">
        <v>369898</v>
      </c>
      <c r="EK178" s="108">
        <v>70233.8</v>
      </c>
      <c r="EL178" s="108">
        <v>83687.3</v>
      </c>
      <c r="EM178" s="108">
        <v>97552.6</v>
      </c>
      <c r="EN178" s="108">
        <v>118424.3</v>
      </c>
      <c r="EO178" s="108">
        <v>17681.400000000001</v>
      </c>
      <c r="EP178" s="108">
        <v>41089.800000000003</v>
      </c>
      <c r="EQ178" s="108">
        <v>70233.8</v>
      </c>
      <c r="ER178" s="108">
        <v>97199.9</v>
      </c>
      <c r="ES178" s="108">
        <v>123409.7</v>
      </c>
      <c r="ET178" s="108">
        <v>153921.1</v>
      </c>
      <c r="EU178" s="108">
        <v>185091.7</v>
      </c>
      <c r="EV178" s="108">
        <v>218913.5</v>
      </c>
      <c r="EW178" s="108">
        <v>251473.7</v>
      </c>
      <c r="EX178" s="108">
        <v>296629.09999999998</v>
      </c>
      <c r="EY178" s="108">
        <v>330028.59999999998</v>
      </c>
      <c r="EZ178" s="108">
        <v>369898</v>
      </c>
      <c r="FA178" s="108">
        <v>571373.80000000005</v>
      </c>
      <c r="FB178" s="108">
        <v>109306.5</v>
      </c>
      <c r="FC178" s="108">
        <v>196197.6</v>
      </c>
      <c r="FD178" s="108">
        <v>132671.6</v>
      </c>
      <c r="FE178" s="108">
        <v>133198.1</v>
      </c>
      <c r="FF178" s="108">
        <v>32732.2</v>
      </c>
      <c r="FG178" s="108">
        <v>68496</v>
      </c>
      <c r="FH178" s="108">
        <v>109306.5</v>
      </c>
      <c r="FI178" s="108">
        <v>203639</v>
      </c>
      <c r="FJ178" s="108">
        <v>252489.3</v>
      </c>
      <c r="FK178" s="108">
        <v>305504.09999999998</v>
      </c>
      <c r="FL178" s="108">
        <v>353040</v>
      </c>
      <c r="FM178" s="108">
        <v>395462.1</v>
      </c>
      <c r="FN178" s="108">
        <v>438175.7</v>
      </c>
      <c r="FO178" s="108">
        <v>479682.4</v>
      </c>
      <c r="FP178" s="108">
        <v>516049.2</v>
      </c>
      <c r="FQ178" s="108">
        <v>571373.80000000005</v>
      </c>
      <c r="FR178" s="108">
        <v>583763.1</v>
      </c>
      <c r="FS178" s="108">
        <v>124283.6</v>
      </c>
      <c r="FT178" s="108">
        <v>181538.1</v>
      </c>
      <c r="FU178" s="108">
        <v>135718.70000000001</v>
      </c>
      <c r="FV178" s="108">
        <v>142222.70000000001</v>
      </c>
      <c r="FW178" s="108">
        <v>39976</v>
      </c>
      <c r="FX178" s="108">
        <v>79999.7</v>
      </c>
      <c r="FY178" s="108">
        <v>124283.6</v>
      </c>
      <c r="FZ178" s="108">
        <v>207074.4</v>
      </c>
      <c r="GA178" s="108">
        <v>259131.7</v>
      </c>
      <c r="GB178" s="108">
        <v>305821.7</v>
      </c>
      <c r="GC178" s="108">
        <v>351753.9</v>
      </c>
      <c r="GD178" s="108">
        <v>394654.8</v>
      </c>
      <c r="GE178" s="108">
        <v>441540.4</v>
      </c>
      <c r="GF178" s="108">
        <v>488431.8</v>
      </c>
      <c r="GG178" s="108">
        <v>535427.5</v>
      </c>
      <c r="GH178" s="108">
        <v>583763.1</v>
      </c>
      <c r="GJ178" s="85">
        <v>145177.4</v>
      </c>
      <c r="GK178" s="85">
        <v>140773.9</v>
      </c>
      <c r="GL178" s="85">
        <v>160094.70000000001</v>
      </c>
      <c r="GN178" s="85">
        <v>40775.4</v>
      </c>
      <c r="GO178" s="85">
        <v>101561.5</v>
      </c>
      <c r="GP178" s="85">
        <v>145177.4</v>
      </c>
      <c r="GQ178" s="85">
        <v>200511.4</v>
      </c>
      <c r="GR178" s="85">
        <v>224369.8</v>
      </c>
      <c r="GS178" s="85">
        <v>285951.3</v>
      </c>
      <c r="GT178" s="85">
        <v>329299.90000000002</v>
      </c>
      <c r="GU178" s="85">
        <v>378489.3</v>
      </c>
      <c r="GV178" s="85">
        <v>446046</v>
      </c>
      <c r="GW178" s="85">
        <v>496446.4</v>
      </c>
      <c r="GX178" s="85">
        <v>548672.6</v>
      </c>
    </row>
    <row r="179" spans="1:206" s="85" customFormat="1" ht="24" x14ac:dyDescent="0.2">
      <c r="A179" s="99">
        <v>14222100</v>
      </c>
      <c r="B179" s="28" t="s">
        <v>690</v>
      </c>
      <c r="C179" s="76"/>
      <c r="D179" s="108">
        <v>5547.6</v>
      </c>
      <c r="E179" s="108">
        <v>1450.8</v>
      </c>
      <c r="F179" s="108">
        <v>1497.1</v>
      </c>
      <c r="G179" s="108">
        <v>1587.8</v>
      </c>
      <c r="H179" s="108">
        <v>1011.9</v>
      </c>
      <c r="I179" s="108">
        <v>384.3</v>
      </c>
      <c r="J179" s="108">
        <v>946.4</v>
      </c>
      <c r="K179" s="108">
        <v>1450.8</v>
      </c>
      <c r="L179" s="108">
        <v>1936.1</v>
      </c>
      <c r="M179" s="108">
        <v>2349.5</v>
      </c>
      <c r="N179" s="108">
        <v>2947.9</v>
      </c>
      <c r="O179" s="108">
        <v>3751.7</v>
      </c>
      <c r="P179" s="108">
        <v>4102.7</v>
      </c>
      <c r="Q179" s="108">
        <v>4535.7</v>
      </c>
      <c r="R179" s="108">
        <v>4934.3</v>
      </c>
      <c r="S179" s="108">
        <v>5211.8</v>
      </c>
      <c r="T179" s="108">
        <v>5547.6</v>
      </c>
      <c r="U179" s="108">
        <v>4494.8</v>
      </c>
      <c r="V179" s="108">
        <v>951.5</v>
      </c>
      <c r="W179" s="108">
        <v>1211.3</v>
      </c>
      <c r="X179" s="108">
        <v>1222.2</v>
      </c>
      <c r="Y179" s="108">
        <v>1109.8</v>
      </c>
      <c r="Z179" s="108">
        <v>223.4</v>
      </c>
      <c r="AA179" s="108">
        <v>532.9</v>
      </c>
      <c r="AB179" s="108">
        <v>951.5</v>
      </c>
      <c r="AC179" s="108">
        <v>1308.5</v>
      </c>
      <c r="AD179" s="108">
        <v>1669.5</v>
      </c>
      <c r="AE179" s="108">
        <v>2162.8000000000002</v>
      </c>
      <c r="AF179" s="108">
        <v>2598.9</v>
      </c>
      <c r="AG179" s="108">
        <v>2936.9</v>
      </c>
      <c r="AH179" s="108">
        <v>3385</v>
      </c>
      <c r="AI179" s="108">
        <v>3804.4</v>
      </c>
      <c r="AJ179" s="108">
        <v>4123.3</v>
      </c>
      <c r="AK179" s="108">
        <v>4494.8</v>
      </c>
      <c r="AL179" s="108">
        <v>4137.6000000000004</v>
      </c>
      <c r="AM179" s="108">
        <v>1013.1</v>
      </c>
      <c r="AN179" s="108">
        <v>1066.3</v>
      </c>
      <c r="AO179" s="108">
        <v>983.1</v>
      </c>
      <c r="AP179" s="108">
        <v>1075.0999999999999</v>
      </c>
      <c r="AQ179" s="108">
        <v>284</v>
      </c>
      <c r="AR179" s="108">
        <v>660.8</v>
      </c>
      <c r="AS179" s="108">
        <v>1013.1</v>
      </c>
      <c r="AT179" s="108">
        <v>1406.6</v>
      </c>
      <c r="AU179" s="108">
        <v>1736.7</v>
      </c>
      <c r="AV179" s="108">
        <v>2079.4</v>
      </c>
      <c r="AW179" s="108">
        <v>2358.1999999999998</v>
      </c>
      <c r="AX179" s="108">
        <v>2701.5</v>
      </c>
      <c r="AY179" s="108">
        <v>3062.5</v>
      </c>
      <c r="AZ179" s="108">
        <v>3438.8</v>
      </c>
      <c r="BA179" s="108">
        <v>3805.5</v>
      </c>
      <c r="BB179" s="108">
        <v>4137.6000000000004</v>
      </c>
      <c r="BC179" s="108">
        <v>4970.5</v>
      </c>
      <c r="BD179" s="108">
        <v>1035.7</v>
      </c>
      <c r="BE179" s="108">
        <v>1378.1</v>
      </c>
      <c r="BF179" s="108">
        <v>1292.4000000000001</v>
      </c>
      <c r="BG179" s="108">
        <v>1264.3</v>
      </c>
      <c r="BH179" s="108">
        <v>274.10000000000002</v>
      </c>
      <c r="BI179" s="108">
        <v>636.29999999999995</v>
      </c>
      <c r="BJ179" s="108">
        <v>1035.7</v>
      </c>
      <c r="BK179" s="108">
        <v>1515.3</v>
      </c>
      <c r="BL179" s="108">
        <v>2007.9</v>
      </c>
      <c r="BM179" s="108">
        <v>2413.8000000000002</v>
      </c>
      <c r="BN179" s="108">
        <v>2883.2</v>
      </c>
      <c r="BO179" s="108">
        <v>3295.6</v>
      </c>
      <c r="BP179" s="108">
        <v>3706.2</v>
      </c>
      <c r="BQ179" s="108">
        <v>4124.1000000000004</v>
      </c>
      <c r="BR179" s="108">
        <v>4585.1000000000004</v>
      </c>
      <c r="BS179" s="108">
        <v>4970.5</v>
      </c>
      <c r="BT179" s="108">
        <v>6167.3</v>
      </c>
      <c r="BU179" s="108">
        <v>1203</v>
      </c>
      <c r="BV179" s="128">
        <v>1574.8</v>
      </c>
      <c r="BW179" s="128">
        <v>1749.6</v>
      </c>
      <c r="BX179" s="128">
        <v>1639.9</v>
      </c>
      <c r="BY179" s="108">
        <v>388.4</v>
      </c>
      <c r="BZ179" s="108">
        <v>795.7</v>
      </c>
      <c r="CA179" s="108">
        <v>1203</v>
      </c>
      <c r="CB179" s="108">
        <v>1728.8</v>
      </c>
      <c r="CC179" s="108">
        <v>2225</v>
      </c>
      <c r="CD179" s="108">
        <v>2777.8</v>
      </c>
      <c r="CE179" s="108">
        <v>3436.1</v>
      </c>
      <c r="CF179" s="108">
        <v>3953.4</v>
      </c>
      <c r="CG179" s="108">
        <v>4527.3999999999996</v>
      </c>
      <c r="CH179" s="108">
        <v>4956</v>
      </c>
      <c r="CI179" s="108">
        <v>5392.9</v>
      </c>
      <c r="CJ179" s="108">
        <v>6167.3</v>
      </c>
      <c r="CK179" s="108">
        <v>19075.099999999999</v>
      </c>
      <c r="CL179" s="108">
        <v>1762.8</v>
      </c>
      <c r="CM179" s="128">
        <v>2141.1999999999998</v>
      </c>
      <c r="CN179" s="128">
        <v>3771</v>
      </c>
      <c r="CO179" s="128">
        <v>11400.1</v>
      </c>
      <c r="CP179" s="108">
        <v>583.20000000000005</v>
      </c>
      <c r="CQ179" s="108">
        <v>1140.8</v>
      </c>
      <c r="CR179" s="108">
        <v>1762.8</v>
      </c>
      <c r="CS179" s="108">
        <v>2355.4</v>
      </c>
      <c r="CT179" s="108">
        <v>3056.5</v>
      </c>
      <c r="CU179" s="108">
        <v>3904</v>
      </c>
      <c r="CV179" s="108">
        <v>5305.6</v>
      </c>
      <c r="CW179" s="108">
        <v>7024</v>
      </c>
      <c r="CX179" s="108">
        <v>7675</v>
      </c>
      <c r="CY179" s="108">
        <v>8438.2999999999993</v>
      </c>
      <c r="CZ179" s="108">
        <v>9039.2000000000007</v>
      </c>
      <c r="DA179" s="108">
        <v>19075.099999999999</v>
      </c>
      <c r="DB179" s="108">
        <v>7320.5</v>
      </c>
      <c r="DC179" s="108">
        <v>1394.5</v>
      </c>
      <c r="DD179" s="108">
        <v>1902.3</v>
      </c>
      <c r="DE179" s="108">
        <v>2166.3000000000002</v>
      </c>
      <c r="DF179" s="108">
        <v>1857.4</v>
      </c>
      <c r="DG179" s="108">
        <v>389.8</v>
      </c>
      <c r="DH179" s="108">
        <v>854.1</v>
      </c>
      <c r="DI179" s="108">
        <v>1394.5</v>
      </c>
      <c r="DJ179" s="108">
        <v>2011.1</v>
      </c>
      <c r="DK179" s="108">
        <v>2581.4</v>
      </c>
      <c r="DL179" s="108">
        <v>3296.8</v>
      </c>
      <c r="DM179" s="108">
        <v>4107.2</v>
      </c>
      <c r="DN179" s="108">
        <v>4727.8</v>
      </c>
      <c r="DO179" s="108">
        <v>5463.1</v>
      </c>
      <c r="DP179" s="108">
        <v>6064</v>
      </c>
      <c r="DQ179" s="108">
        <v>6638.2</v>
      </c>
      <c r="DR179" s="108">
        <v>7320.5</v>
      </c>
      <c r="DS179" s="108">
        <v>19230.8</v>
      </c>
      <c r="DT179" s="108">
        <v>3188.7</v>
      </c>
      <c r="DU179" s="108">
        <v>5261.4</v>
      </c>
      <c r="DV179" s="108">
        <v>5789.8</v>
      </c>
      <c r="DW179" s="108">
        <v>4990.8999999999996</v>
      </c>
      <c r="DX179" s="108">
        <v>707.4</v>
      </c>
      <c r="DY179" s="108">
        <v>1783.2</v>
      </c>
      <c r="DZ179" s="108">
        <v>3188.7</v>
      </c>
      <c r="EA179" s="108">
        <v>4675.2</v>
      </c>
      <c r="EB179" s="108">
        <v>6061.4</v>
      </c>
      <c r="EC179" s="108">
        <v>8450.1</v>
      </c>
      <c r="ED179" s="108">
        <v>10501.8</v>
      </c>
      <c r="EE179" s="108">
        <v>12597.1</v>
      </c>
      <c r="EF179" s="108">
        <v>14239.9</v>
      </c>
      <c r="EG179" s="108">
        <v>15759.5</v>
      </c>
      <c r="EH179" s="108">
        <v>17787.099999999999</v>
      </c>
      <c r="EI179" s="108">
        <v>19230.8</v>
      </c>
      <c r="EJ179" s="108">
        <v>7225.1</v>
      </c>
      <c r="EK179" s="108">
        <v>5223.8999999999996</v>
      </c>
      <c r="EL179" s="108">
        <v>789.7</v>
      </c>
      <c r="EM179" s="108">
        <v>612.5</v>
      </c>
      <c r="EN179" s="108">
        <v>599</v>
      </c>
      <c r="EO179" s="108">
        <v>2164.6999999999998</v>
      </c>
      <c r="EP179" s="108">
        <v>4551.2</v>
      </c>
      <c r="EQ179" s="108">
        <v>5223.8999999999996</v>
      </c>
      <c r="ER179" s="108">
        <v>5686.4</v>
      </c>
      <c r="ES179" s="108">
        <v>6079.1</v>
      </c>
      <c r="ET179" s="108">
        <v>6013.6</v>
      </c>
      <c r="EU179" s="108">
        <v>6204.1</v>
      </c>
      <c r="EV179" s="108">
        <v>6404.3</v>
      </c>
      <c r="EW179" s="108">
        <v>6626.1</v>
      </c>
      <c r="EX179" s="108">
        <v>6785.2</v>
      </c>
      <c r="EY179" s="108">
        <v>6907.7</v>
      </c>
      <c r="EZ179" s="108">
        <v>7225.1</v>
      </c>
      <c r="FA179" s="108">
        <v>87691.4</v>
      </c>
      <c r="FB179" s="108">
        <v>13419.6</v>
      </c>
      <c r="FC179" s="108">
        <v>24754.5</v>
      </c>
      <c r="FD179" s="108">
        <v>27413.1</v>
      </c>
      <c r="FE179" s="108">
        <v>22104.2</v>
      </c>
      <c r="FF179" s="108">
        <v>1347.2</v>
      </c>
      <c r="FG179" s="108">
        <v>6312.5</v>
      </c>
      <c r="FH179" s="108">
        <v>13419.6</v>
      </c>
      <c r="FI179" s="108">
        <v>20913.3</v>
      </c>
      <c r="FJ179" s="108">
        <v>28939.4</v>
      </c>
      <c r="FK179" s="108">
        <v>38174.1</v>
      </c>
      <c r="FL179" s="108">
        <v>48124.3</v>
      </c>
      <c r="FM179" s="108">
        <v>57441.599999999999</v>
      </c>
      <c r="FN179" s="108">
        <v>65587.199999999997</v>
      </c>
      <c r="FO179" s="108">
        <v>73503.399999999994</v>
      </c>
      <c r="FP179" s="108">
        <v>80502.3</v>
      </c>
      <c r="FQ179" s="108">
        <v>87691.4</v>
      </c>
      <c r="FR179" s="108">
        <v>66776.7</v>
      </c>
      <c r="FS179" s="108">
        <v>20204.099999999999</v>
      </c>
      <c r="FT179" s="108">
        <v>18276.3</v>
      </c>
      <c r="FU179" s="108">
        <v>15705.7</v>
      </c>
      <c r="FV179" s="108">
        <v>12590.6</v>
      </c>
      <c r="FW179" s="108">
        <v>6594</v>
      </c>
      <c r="FX179" s="108">
        <v>13418.5</v>
      </c>
      <c r="FY179" s="108">
        <v>20204.099999999999</v>
      </c>
      <c r="FZ179" s="108">
        <v>26593.3</v>
      </c>
      <c r="GA179" s="108">
        <v>33100.199999999997</v>
      </c>
      <c r="GB179" s="108">
        <v>38480.400000000001</v>
      </c>
      <c r="GC179" s="108">
        <v>45037.2</v>
      </c>
      <c r="GD179" s="108">
        <v>49832.7</v>
      </c>
      <c r="GE179" s="108">
        <v>54186.1</v>
      </c>
      <c r="GF179" s="108">
        <v>58906.5</v>
      </c>
      <c r="GG179" s="108">
        <v>62736.9</v>
      </c>
      <c r="GH179" s="108">
        <v>66776.7</v>
      </c>
      <c r="GJ179" s="85">
        <v>10629.2</v>
      </c>
      <c r="GK179" s="85">
        <v>7959</v>
      </c>
      <c r="GL179" s="85">
        <v>11533.2</v>
      </c>
      <c r="GN179" s="85">
        <v>3360.9</v>
      </c>
      <c r="GO179" s="85">
        <v>6973.3</v>
      </c>
      <c r="GP179" s="85">
        <v>10629.2</v>
      </c>
      <c r="GQ179" s="85">
        <v>11087.9</v>
      </c>
      <c r="GR179" s="85">
        <v>13250.1</v>
      </c>
      <c r="GS179" s="85">
        <v>18588.2</v>
      </c>
      <c r="GT179" s="85">
        <v>21591.9</v>
      </c>
      <c r="GU179" s="85">
        <v>25218.3</v>
      </c>
      <c r="GV179" s="85">
        <v>30121.4</v>
      </c>
      <c r="GW179" s="85">
        <v>33434.5</v>
      </c>
      <c r="GX179" s="85">
        <v>36877</v>
      </c>
    </row>
    <row r="180" spans="1:206" s="85" customFormat="1" ht="24" x14ac:dyDescent="0.2">
      <c r="A180" s="99">
        <v>14222200</v>
      </c>
      <c r="B180" s="28" t="s">
        <v>621</v>
      </c>
      <c r="C180" s="76"/>
      <c r="D180" s="108">
        <v>325202.3</v>
      </c>
      <c r="E180" s="108">
        <v>93613</v>
      </c>
      <c r="F180" s="108">
        <v>81790.5</v>
      </c>
      <c r="G180" s="108">
        <v>69740</v>
      </c>
      <c r="H180" s="108">
        <v>80058.8</v>
      </c>
      <c r="I180" s="108">
        <v>41717.699999999997</v>
      </c>
      <c r="J180" s="108">
        <v>67070.5</v>
      </c>
      <c r="K180" s="108">
        <v>93613</v>
      </c>
      <c r="L180" s="108">
        <v>125161.4</v>
      </c>
      <c r="M180" s="108">
        <v>150207.29999999999</v>
      </c>
      <c r="N180" s="108">
        <v>175403.5</v>
      </c>
      <c r="O180" s="108">
        <v>200476.5</v>
      </c>
      <c r="P180" s="108">
        <v>220861.3</v>
      </c>
      <c r="Q180" s="108">
        <v>245143.5</v>
      </c>
      <c r="R180" s="108">
        <v>274301.5</v>
      </c>
      <c r="S180" s="108">
        <v>298000.8</v>
      </c>
      <c r="T180" s="108">
        <v>325202.3</v>
      </c>
      <c r="U180" s="108">
        <v>245990.8</v>
      </c>
      <c r="V180" s="108">
        <v>57599.1</v>
      </c>
      <c r="W180" s="108">
        <v>57861.8</v>
      </c>
      <c r="X180" s="108">
        <v>64515</v>
      </c>
      <c r="Y180" s="108">
        <v>66014.899999999994</v>
      </c>
      <c r="Z180" s="108">
        <v>17029.400000000001</v>
      </c>
      <c r="AA180" s="108">
        <v>34706.800000000003</v>
      </c>
      <c r="AB180" s="108">
        <v>57599.1</v>
      </c>
      <c r="AC180" s="108">
        <v>75906.399999999994</v>
      </c>
      <c r="AD180" s="108">
        <v>96885.9</v>
      </c>
      <c r="AE180" s="108">
        <v>115460.9</v>
      </c>
      <c r="AF180" s="108">
        <v>135544</v>
      </c>
      <c r="AG180" s="108">
        <v>157761.79999999999</v>
      </c>
      <c r="AH180" s="108">
        <v>179975.9</v>
      </c>
      <c r="AI180" s="108">
        <v>202151.4</v>
      </c>
      <c r="AJ180" s="108">
        <v>223197.8</v>
      </c>
      <c r="AK180" s="108">
        <v>245990.8</v>
      </c>
      <c r="AL180" s="108">
        <v>280082.3</v>
      </c>
      <c r="AM180" s="108">
        <v>57278</v>
      </c>
      <c r="AN180" s="108">
        <v>71352.100000000006</v>
      </c>
      <c r="AO180" s="108">
        <v>74214.3</v>
      </c>
      <c r="AP180" s="108">
        <v>77237.899999999994</v>
      </c>
      <c r="AQ180" s="108">
        <v>17558.3</v>
      </c>
      <c r="AR180" s="108">
        <v>36710.9</v>
      </c>
      <c r="AS180" s="108">
        <v>57278</v>
      </c>
      <c r="AT180" s="108">
        <v>80888</v>
      </c>
      <c r="AU180" s="108">
        <v>104613.7</v>
      </c>
      <c r="AV180" s="108">
        <v>128630.1</v>
      </c>
      <c r="AW180" s="108">
        <v>152932.6</v>
      </c>
      <c r="AX180" s="108">
        <v>178685</v>
      </c>
      <c r="AY180" s="108">
        <v>202844.4</v>
      </c>
      <c r="AZ180" s="108">
        <v>227437.2</v>
      </c>
      <c r="BA180" s="108">
        <v>251818.3</v>
      </c>
      <c r="BB180" s="108">
        <v>280082.3</v>
      </c>
      <c r="BC180" s="108">
        <v>263057.90000000002</v>
      </c>
      <c r="BD180" s="108">
        <v>64458</v>
      </c>
      <c r="BE180" s="108">
        <v>74629.5</v>
      </c>
      <c r="BF180" s="108">
        <v>62153.8</v>
      </c>
      <c r="BG180" s="108">
        <v>61816.6</v>
      </c>
      <c r="BH180" s="108">
        <v>18386.7</v>
      </c>
      <c r="BI180" s="108">
        <v>39875.599999999999</v>
      </c>
      <c r="BJ180" s="108">
        <v>64458</v>
      </c>
      <c r="BK180" s="108">
        <v>90028.2</v>
      </c>
      <c r="BL180" s="108">
        <v>116116.4</v>
      </c>
      <c r="BM180" s="108">
        <v>139087.5</v>
      </c>
      <c r="BN180" s="108">
        <v>160306.79999999999</v>
      </c>
      <c r="BO180" s="108">
        <v>180982.1</v>
      </c>
      <c r="BP180" s="108">
        <v>201241.3</v>
      </c>
      <c r="BQ180" s="108">
        <v>222451.6</v>
      </c>
      <c r="BR180" s="108">
        <v>241503.7</v>
      </c>
      <c r="BS180" s="108">
        <v>263057.90000000002</v>
      </c>
      <c r="BT180" s="108">
        <v>243674.9</v>
      </c>
      <c r="BU180" s="108">
        <v>48188.3</v>
      </c>
      <c r="BV180" s="128">
        <v>61772.800000000003</v>
      </c>
      <c r="BW180" s="128">
        <v>61733.7</v>
      </c>
      <c r="BX180" s="128">
        <v>71980.100000000006</v>
      </c>
      <c r="BY180" s="108">
        <v>13754.5</v>
      </c>
      <c r="BZ180" s="108">
        <v>30124.3</v>
      </c>
      <c r="CA180" s="108">
        <v>48188.3</v>
      </c>
      <c r="CB180" s="108">
        <v>69626.899999999994</v>
      </c>
      <c r="CC180" s="108">
        <v>89842.9</v>
      </c>
      <c r="CD180" s="108">
        <v>109961.1</v>
      </c>
      <c r="CE180" s="108">
        <v>129030.7</v>
      </c>
      <c r="CF180" s="108">
        <v>151120.6</v>
      </c>
      <c r="CG180" s="108">
        <v>171694.8</v>
      </c>
      <c r="CH180" s="108">
        <v>195044</v>
      </c>
      <c r="CI180" s="108">
        <v>217709.8</v>
      </c>
      <c r="CJ180" s="108">
        <v>243674.9</v>
      </c>
      <c r="CK180" s="108">
        <v>178427.6</v>
      </c>
      <c r="CL180" s="108">
        <v>48964.800000000003</v>
      </c>
      <c r="CM180" s="128">
        <v>58875.4</v>
      </c>
      <c r="CN180" s="128">
        <v>48220.4</v>
      </c>
      <c r="CO180" s="128">
        <v>22367</v>
      </c>
      <c r="CP180" s="108">
        <v>15967.2</v>
      </c>
      <c r="CQ180" s="108">
        <v>30996</v>
      </c>
      <c r="CR180" s="108">
        <v>48964.800000000003</v>
      </c>
      <c r="CS180" s="108">
        <v>68642.7</v>
      </c>
      <c r="CT180" s="108">
        <v>88633.5</v>
      </c>
      <c r="CU180" s="108">
        <v>107840.2</v>
      </c>
      <c r="CV180" s="108">
        <v>125692.3</v>
      </c>
      <c r="CW180" s="108">
        <v>139993.70000000001</v>
      </c>
      <c r="CX180" s="108">
        <v>156060.6</v>
      </c>
      <c r="CY180" s="108">
        <v>171191.4</v>
      </c>
      <c r="CZ180" s="108">
        <v>173099.9</v>
      </c>
      <c r="DA180" s="108">
        <v>178427.6</v>
      </c>
      <c r="DB180" s="108">
        <v>139034.70000000001</v>
      </c>
      <c r="DC180" s="108">
        <v>30885.9</v>
      </c>
      <c r="DD180" s="108">
        <v>38200.800000000003</v>
      </c>
      <c r="DE180" s="108">
        <v>34685.800000000003</v>
      </c>
      <c r="DF180" s="108">
        <v>35262.199999999997</v>
      </c>
      <c r="DG180" s="108">
        <v>9264</v>
      </c>
      <c r="DH180" s="108">
        <v>19803.5</v>
      </c>
      <c r="DI180" s="108">
        <v>30885.9</v>
      </c>
      <c r="DJ180" s="108">
        <v>44104.2</v>
      </c>
      <c r="DK180" s="108">
        <v>55636.9</v>
      </c>
      <c r="DL180" s="108">
        <v>69086.7</v>
      </c>
      <c r="DM180" s="108">
        <v>80745.100000000006</v>
      </c>
      <c r="DN180" s="108">
        <v>91941.3</v>
      </c>
      <c r="DO180" s="108">
        <v>103772.5</v>
      </c>
      <c r="DP180" s="108">
        <v>115942.3</v>
      </c>
      <c r="DQ180" s="108">
        <v>126496.9</v>
      </c>
      <c r="DR180" s="108">
        <v>139034.70000000001</v>
      </c>
      <c r="DS180" s="108">
        <v>146795.5</v>
      </c>
      <c r="DT180" s="108">
        <v>34470.699999999997</v>
      </c>
      <c r="DU180" s="108">
        <v>37510.199999999997</v>
      </c>
      <c r="DV180" s="108">
        <v>38080.1</v>
      </c>
      <c r="DW180" s="108">
        <v>36734.5</v>
      </c>
      <c r="DX180" s="108">
        <v>8548.5</v>
      </c>
      <c r="DY180" s="108">
        <v>21699.4</v>
      </c>
      <c r="DZ180" s="108">
        <v>34470.699999999997</v>
      </c>
      <c r="EA180" s="108">
        <v>47961.8</v>
      </c>
      <c r="EB180" s="108">
        <v>59258.9</v>
      </c>
      <c r="EC180" s="108">
        <v>71980.899999999994</v>
      </c>
      <c r="ED180" s="108">
        <v>83586.899999999994</v>
      </c>
      <c r="EE180" s="108">
        <v>97216.4</v>
      </c>
      <c r="EF180" s="108">
        <v>110061</v>
      </c>
      <c r="EG180" s="108">
        <v>122556.2</v>
      </c>
      <c r="EH180" s="108">
        <v>134080</v>
      </c>
      <c r="EI180" s="108">
        <v>146795.5</v>
      </c>
      <c r="EJ180" s="108">
        <v>158740.79999999999</v>
      </c>
      <c r="EK180" s="108">
        <v>36344.5</v>
      </c>
      <c r="EL180" s="108">
        <v>42363</v>
      </c>
      <c r="EM180" s="108">
        <v>41089.1</v>
      </c>
      <c r="EN180" s="108">
        <v>38944.199999999997</v>
      </c>
      <c r="EO180" s="108">
        <v>10344.9</v>
      </c>
      <c r="EP180" s="108">
        <v>22282.1</v>
      </c>
      <c r="EQ180" s="108">
        <v>36344.5</v>
      </c>
      <c r="ER180" s="108">
        <v>50339.7</v>
      </c>
      <c r="ES180" s="108">
        <v>64090.7</v>
      </c>
      <c r="ET180" s="108">
        <v>78707.5</v>
      </c>
      <c r="EU180" s="108">
        <v>92874.8</v>
      </c>
      <c r="EV180" s="108">
        <v>106787.5</v>
      </c>
      <c r="EW180" s="108">
        <v>119796.6</v>
      </c>
      <c r="EX180" s="108">
        <v>132857.20000000001</v>
      </c>
      <c r="EY180" s="108">
        <v>144995.4</v>
      </c>
      <c r="EZ180" s="108">
        <v>158740.79999999999</v>
      </c>
      <c r="FA180" s="108">
        <v>172458.1</v>
      </c>
      <c r="FB180" s="108">
        <v>39724.199999999997</v>
      </c>
      <c r="FC180" s="108">
        <v>46930.3</v>
      </c>
      <c r="FD180" s="108">
        <v>42914.6</v>
      </c>
      <c r="FE180" s="108">
        <v>42889</v>
      </c>
      <c r="FF180" s="108">
        <v>11650.1</v>
      </c>
      <c r="FG180" s="108">
        <v>24668.5</v>
      </c>
      <c r="FH180" s="108">
        <v>39724.199999999997</v>
      </c>
      <c r="FI180" s="108">
        <v>55068.2</v>
      </c>
      <c r="FJ180" s="108">
        <v>70702.3</v>
      </c>
      <c r="FK180" s="108">
        <v>86654.5</v>
      </c>
      <c r="FL180" s="108">
        <v>101932.6</v>
      </c>
      <c r="FM180" s="108">
        <v>115328.1</v>
      </c>
      <c r="FN180" s="108">
        <v>129569.1</v>
      </c>
      <c r="FO180" s="108">
        <v>144024.4</v>
      </c>
      <c r="FP180" s="108">
        <v>156937.70000000001</v>
      </c>
      <c r="FQ180" s="108">
        <v>172458.1</v>
      </c>
      <c r="FR180" s="108">
        <v>190442.3</v>
      </c>
      <c r="FS180" s="108">
        <v>42805.8</v>
      </c>
      <c r="FT180" s="108">
        <v>49864.2</v>
      </c>
      <c r="FU180" s="108">
        <v>48210.1</v>
      </c>
      <c r="FV180" s="108">
        <v>49562.2</v>
      </c>
      <c r="FW180" s="108">
        <v>13264</v>
      </c>
      <c r="FX180" s="108">
        <v>27689.200000000001</v>
      </c>
      <c r="FY180" s="108">
        <v>42805.8</v>
      </c>
      <c r="FZ180" s="108">
        <v>60014.400000000001</v>
      </c>
      <c r="GA180" s="108">
        <v>77086.899999999994</v>
      </c>
      <c r="GB180" s="108">
        <v>92670</v>
      </c>
      <c r="GC180" s="108">
        <v>109299.2</v>
      </c>
      <c r="GD180" s="108">
        <v>125105.8</v>
      </c>
      <c r="GE180" s="108">
        <v>140880.1</v>
      </c>
      <c r="GF180" s="108">
        <v>158094.20000000001</v>
      </c>
      <c r="GG180" s="108">
        <v>173289.7</v>
      </c>
      <c r="GH180" s="108">
        <v>190442.3</v>
      </c>
      <c r="GJ180" s="85">
        <v>38248.9</v>
      </c>
      <c r="GK180" s="85">
        <v>22347.599999999999</v>
      </c>
      <c r="GL180" s="85">
        <v>38933.300000000003</v>
      </c>
      <c r="GN180" s="85">
        <v>11552.1</v>
      </c>
      <c r="GO180" s="85">
        <v>26284.5</v>
      </c>
      <c r="GP180" s="85">
        <v>38248.9</v>
      </c>
      <c r="GQ180" s="85">
        <v>40271.4</v>
      </c>
      <c r="GR180" s="85">
        <v>46750.2</v>
      </c>
      <c r="GS180" s="85">
        <v>60596.5</v>
      </c>
      <c r="GT180" s="85">
        <v>70894.100000000006</v>
      </c>
      <c r="GU180" s="85">
        <v>83048.3</v>
      </c>
      <c r="GV180" s="85">
        <v>99529.8</v>
      </c>
      <c r="GW180" s="85">
        <v>113074.7</v>
      </c>
      <c r="GX180" s="85">
        <v>126624.5</v>
      </c>
    </row>
    <row r="181" spans="1:206" s="85" customFormat="1" ht="24" x14ac:dyDescent="0.2">
      <c r="A181" s="99">
        <v>14222300</v>
      </c>
      <c r="B181" s="28" t="s">
        <v>622</v>
      </c>
      <c r="C181" s="28"/>
      <c r="D181" s="108">
        <v>9506.1</v>
      </c>
      <c r="E181" s="108">
        <v>1523.7</v>
      </c>
      <c r="F181" s="108">
        <v>1823.1</v>
      </c>
      <c r="G181" s="108">
        <v>1864.7</v>
      </c>
      <c r="H181" s="108">
        <v>4294.6000000000004</v>
      </c>
      <c r="I181" s="108">
        <v>390.5</v>
      </c>
      <c r="J181" s="108">
        <v>1033.7</v>
      </c>
      <c r="K181" s="108">
        <v>1523.7</v>
      </c>
      <c r="L181" s="108">
        <v>2267.1</v>
      </c>
      <c r="M181" s="108">
        <v>2755.2</v>
      </c>
      <c r="N181" s="108">
        <v>3346.8</v>
      </c>
      <c r="O181" s="108">
        <v>3991</v>
      </c>
      <c r="P181" s="108">
        <v>4457.3999999999996</v>
      </c>
      <c r="Q181" s="108">
        <v>5211.5</v>
      </c>
      <c r="R181" s="108">
        <v>6268.7</v>
      </c>
      <c r="S181" s="108">
        <v>8102.2</v>
      </c>
      <c r="T181" s="108">
        <v>9506.1</v>
      </c>
      <c r="U181" s="108">
        <v>17098.900000000001</v>
      </c>
      <c r="V181" s="108">
        <v>3583.6</v>
      </c>
      <c r="W181" s="108">
        <v>2851.4</v>
      </c>
      <c r="X181" s="108">
        <v>3238.2</v>
      </c>
      <c r="Y181" s="108">
        <v>7425.7</v>
      </c>
      <c r="Z181" s="108">
        <v>946.5</v>
      </c>
      <c r="AA181" s="108">
        <v>2374.8000000000002</v>
      </c>
      <c r="AB181" s="108">
        <v>3583.6</v>
      </c>
      <c r="AC181" s="108">
        <v>5015.1000000000004</v>
      </c>
      <c r="AD181" s="108">
        <v>5848.1</v>
      </c>
      <c r="AE181" s="108">
        <v>6435</v>
      </c>
      <c r="AF181" s="108">
        <v>7625.3</v>
      </c>
      <c r="AG181" s="108">
        <v>8564.2999999999993</v>
      </c>
      <c r="AH181" s="108">
        <v>9673.2000000000007</v>
      </c>
      <c r="AI181" s="108">
        <v>11092.7</v>
      </c>
      <c r="AJ181" s="108">
        <v>12966.7</v>
      </c>
      <c r="AK181" s="108">
        <v>17098.900000000001</v>
      </c>
      <c r="AL181" s="108">
        <v>20630.5</v>
      </c>
      <c r="AM181" s="108">
        <v>4775.6000000000004</v>
      </c>
      <c r="AN181" s="108">
        <v>6234.2</v>
      </c>
      <c r="AO181" s="108">
        <v>5159.3999999999996</v>
      </c>
      <c r="AP181" s="108">
        <v>4461.3</v>
      </c>
      <c r="AQ181" s="108">
        <v>849</v>
      </c>
      <c r="AR181" s="108">
        <v>3006</v>
      </c>
      <c r="AS181" s="108">
        <v>4775.6000000000004</v>
      </c>
      <c r="AT181" s="108">
        <v>7161.4</v>
      </c>
      <c r="AU181" s="108">
        <v>9010.4</v>
      </c>
      <c r="AV181" s="108">
        <v>11009.8</v>
      </c>
      <c r="AW181" s="108">
        <v>12702.6</v>
      </c>
      <c r="AX181" s="108">
        <v>14682.6</v>
      </c>
      <c r="AY181" s="108">
        <v>16169.2</v>
      </c>
      <c r="AZ181" s="108">
        <v>17452.7</v>
      </c>
      <c r="BA181" s="108">
        <v>18402.7</v>
      </c>
      <c r="BB181" s="108">
        <v>20630.5</v>
      </c>
      <c r="BC181" s="108">
        <v>18558.3</v>
      </c>
      <c r="BD181" s="108">
        <v>3992.7</v>
      </c>
      <c r="BE181" s="108">
        <v>5157.7</v>
      </c>
      <c r="BF181" s="108">
        <v>3804</v>
      </c>
      <c r="BG181" s="108">
        <v>5603.9</v>
      </c>
      <c r="BH181" s="108">
        <v>942.9</v>
      </c>
      <c r="BI181" s="108">
        <v>2776.2</v>
      </c>
      <c r="BJ181" s="108">
        <v>3992.7</v>
      </c>
      <c r="BK181" s="108">
        <v>5645.2</v>
      </c>
      <c r="BL181" s="108">
        <v>7641</v>
      </c>
      <c r="BM181" s="108">
        <v>9150.4</v>
      </c>
      <c r="BN181" s="108">
        <v>10200.299999999999</v>
      </c>
      <c r="BO181" s="108">
        <v>11547.2</v>
      </c>
      <c r="BP181" s="108">
        <v>12954.4</v>
      </c>
      <c r="BQ181" s="108">
        <v>14361.3</v>
      </c>
      <c r="BR181" s="108">
        <v>15851.2</v>
      </c>
      <c r="BS181" s="108">
        <v>18558.3</v>
      </c>
      <c r="BT181" s="108">
        <v>20784.5</v>
      </c>
      <c r="BU181" s="108">
        <v>4189.8999999999996</v>
      </c>
      <c r="BV181" s="128">
        <v>4679.3</v>
      </c>
      <c r="BW181" s="128">
        <v>10757.2</v>
      </c>
      <c r="BX181" s="128">
        <v>1158.0999999999999</v>
      </c>
      <c r="BY181" s="108">
        <v>780.1</v>
      </c>
      <c r="BZ181" s="108">
        <v>1945.4</v>
      </c>
      <c r="CA181" s="108">
        <v>4189.8999999999996</v>
      </c>
      <c r="CB181" s="108">
        <v>5743.2</v>
      </c>
      <c r="CC181" s="108">
        <v>7301</v>
      </c>
      <c r="CD181" s="108">
        <v>8869.2000000000007</v>
      </c>
      <c r="CE181" s="108">
        <v>15979.7</v>
      </c>
      <c r="CF181" s="108">
        <v>17788.400000000001</v>
      </c>
      <c r="CG181" s="108">
        <v>19626.400000000001</v>
      </c>
      <c r="CH181" s="108">
        <v>15853</v>
      </c>
      <c r="CI181" s="108">
        <v>18009.3</v>
      </c>
      <c r="CJ181" s="108">
        <v>20784.5</v>
      </c>
      <c r="CK181" s="108">
        <v>31625.7</v>
      </c>
      <c r="CL181" s="108">
        <v>5372.9</v>
      </c>
      <c r="CM181" s="128">
        <v>7511.7</v>
      </c>
      <c r="CN181" s="128">
        <v>6986.4</v>
      </c>
      <c r="CO181" s="128">
        <v>11754.7</v>
      </c>
      <c r="CP181" s="108">
        <v>1577.7</v>
      </c>
      <c r="CQ181" s="108">
        <v>3047.1</v>
      </c>
      <c r="CR181" s="108">
        <v>5372.9</v>
      </c>
      <c r="CS181" s="108">
        <v>7885.6</v>
      </c>
      <c r="CT181" s="108">
        <v>9424.2999999999993</v>
      </c>
      <c r="CU181" s="108">
        <v>12884.6</v>
      </c>
      <c r="CV181" s="108">
        <v>15004.2</v>
      </c>
      <c r="CW181" s="108">
        <v>17033.099999999999</v>
      </c>
      <c r="CX181" s="108">
        <v>19871</v>
      </c>
      <c r="CY181" s="108">
        <v>21967.200000000001</v>
      </c>
      <c r="CZ181" s="108">
        <v>25738.2</v>
      </c>
      <c r="DA181" s="108">
        <v>31625.7</v>
      </c>
      <c r="DB181" s="108">
        <v>46057.7</v>
      </c>
      <c r="DC181" s="108">
        <v>7418</v>
      </c>
      <c r="DD181" s="108">
        <v>9794.1</v>
      </c>
      <c r="DE181" s="108">
        <v>25987.7</v>
      </c>
      <c r="DF181" s="108">
        <v>2857.9</v>
      </c>
      <c r="DG181" s="108">
        <v>1893.8</v>
      </c>
      <c r="DH181" s="108">
        <v>4208.8</v>
      </c>
      <c r="DI181" s="108">
        <v>7418</v>
      </c>
      <c r="DJ181" s="108">
        <v>11395.5</v>
      </c>
      <c r="DK181" s="108">
        <v>14061.4</v>
      </c>
      <c r="DL181" s="108">
        <v>17212.099999999999</v>
      </c>
      <c r="DM181" s="108">
        <v>20325.400000000001</v>
      </c>
      <c r="DN181" s="108">
        <v>25628.6</v>
      </c>
      <c r="DO181" s="108">
        <v>43199.8</v>
      </c>
      <c r="DP181" s="108">
        <v>47092.800000000003</v>
      </c>
      <c r="DQ181" s="108">
        <v>41269.699999999997</v>
      </c>
      <c r="DR181" s="108">
        <v>46057.7</v>
      </c>
      <c r="DS181" s="108">
        <v>55825.8</v>
      </c>
      <c r="DT181" s="108">
        <v>10436</v>
      </c>
      <c r="DU181" s="108">
        <v>12643.8</v>
      </c>
      <c r="DV181" s="108">
        <v>14483.2</v>
      </c>
      <c r="DW181" s="108">
        <v>18262.8</v>
      </c>
      <c r="DX181" s="108">
        <v>3300.2</v>
      </c>
      <c r="DY181" s="108">
        <v>6788.2</v>
      </c>
      <c r="DZ181" s="108">
        <v>10436</v>
      </c>
      <c r="EA181" s="108">
        <v>14615</v>
      </c>
      <c r="EB181" s="108">
        <v>18406.2</v>
      </c>
      <c r="EC181" s="108">
        <v>23079.8</v>
      </c>
      <c r="ED181" s="108">
        <v>27139.599999999999</v>
      </c>
      <c r="EE181" s="108">
        <v>32643.3</v>
      </c>
      <c r="EF181" s="108">
        <v>37563</v>
      </c>
      <c r="EG181" s="108">
        <v>42863.5</v>
      </c>
      <c r="EH181" s="108">
        <v>49524</v>
      </c>
      <c r="EI181" s="108">
        <v>55825.8</v>
      </c>
      <c r="EJ181" s="108">
        <v>128572.7</v>
      </c>
      <c r="EK181" s="108">
        <v>17125.900000000001</v>
      </c>
      <c r="EL181" s="108">
        <v>20759.8</v>
      </c>
      <c r="EM181" s="108">
        <v>33357.699999999997</v>
      </c>
      <c r="EN181" s="108">
        <v>57329.3</v>
      </c>
      <c r="EO181" s="108">
        <v>4100.6000000000004</v>
      </c>
      <c r="EP181" s="108">
        <v>9020.2000000000007</v>
      </c>
      <c r="EQ181" s="108">
        <v>17125.900000000001</v>
      </c>
      <c r="ER181" s="108">
        <v>23454</v>
      </c>
      <c r="ES181" s="108">
        <v>29450.3</v>
      </c>
      <c r="ET181" s="108">
        <v>37885.699999999997</v>
      </c>
      <c r="EU181" s="108">
        <v>46986.2</v>
      </c>
      <c r="EV181" s="108">
        <v>59071.1</v>
      </c>
      <c r="EW181" s="108">
        <v>71243.399999999994</v>
      </c>
      <c r="EX181" s="108">
        <v>95776.8</v>
      </c>
      <c r="EY181" s="108">
        <v>110546.4</v>
      </c>
      <c r="EZ181" s="108">
        <v>128572.7</v>
      </c>
      <c r="FA181" s="108">
        <v>224736.1</v>
      </c>
      <c r="FB181" s="108">
        <v>50659.9</v>
      </c>
      <c r="FC181" s="108">
        <v>66720.2</v>
      </c>
      <c r="FD181" s="108">
        <v>50943.1</v>
      </c>
      <c r="FE181" s="108">
        <v>56412.9</v>
      </c>
      <c r="FF181" s="108">
        <v>15195.6</v>
      </c>
      <c r="FG181" s="108">
        <v>32538</v>
      </c>
      <c r="FH181" s="108">
        <v>50659.9</v>
      </c>
      <c r="FI181" s="108">
        <v>72900.600000000006</v>
      </c>
      <c r="FJ181" s="108">
        <v>94462.9</v>
      </c>
      <c r="FK181" s="108">
        <v>117380.1</v>
      </c>
      <c r="FL181" s="108">
        <v>135485.29999999999</v>
      </c>
      <c r="FM181" s="108">
        <v>151135.6</v>
      </c>
      <c r="FN181" s="108">
        <v>168323.20000000001</v>
      </c>
      <c r="FO181" s="108">
        <v>186339.9</v>
      </c>
      <c r="FP181" s="108">
        <v>202071.7</v>
      </c>
      <c r="FQ181" s="108">
        <v>224736.1</v>
      </c>
      <c r="FR181" s="108">
        <v>209442.5</v>
      </c>
      <c r="FS181" s="108">
        <v>53284.7</v>
      </c>
      <c r="FT181" s="108">
        <v>54393.1</v>
      </c>
      <c r="FU181" s="108">
        <v>48644.1</v>
      </c>
      <c r="FV181" s="108">
        <v>53120.6</v>
      </c>
      <c r="FW181" s="108">
        <v>19763.8</v>
      </c>
      <c r="FX181" s="108">
        <v>37401.9</v>
      </c>
      <c r="FY181" s="108">
        <v>53284.7</v>
      </c>
      <c r="FZ181" s="108">
        <v>73278.5</v>
      </c>
      <c r="GA181" s="108">
        <v>91789.7</v>
      </c>
      <c r="GB181" s="108">
        <v>107677.8</v>
      </c>
      <c r="GC181" s="108">
        <v>122076</v>
      </c>
      <c r="GD181" s="108">
        <v>138379.70000000001</v>
      </c>
      <c r="GE181" s="108">
        <v>156321.9</v>
      </c>
      <c r="GF181" s="108">
        <v>171474.4</v>
      </c>
      <c r="GG181" s="108">
        <v>190674.7</v>
      </c>
      <c r="GH181" s="108">
        <v>209442.5</v>
      </c>
      <c r="GJ181" s="85">
        <v>41998.400000000001</v>
      </c>
      <c r="GK181" s="85">
        <v>28921.1</v>
      </c>
      <c r="GL181" s="85">
        <v>49504.1</v>
      </c>
      <c r="GN181" s="85">
        <v>14978.4</v>
      </c>
      <c r="GO181" s="85">
        <v>30718.1</v>
      </c>
      <c r="GP181" s="85">
        <v>41998.400000000001</v>
      </c>
      <c r="GQ181" s="85">
        <v>46447.4</v>
      </c>
      <c r="GR181" s="85">
        <v>55238.8</v>
      </c>
      <c r="GS181" s="85">
        <v>70919.5</v>
      </c>
      <c r="GT181" s="85">
        <v>85075.4</v>
      </c>
      <c r="GU181" s="85">
        <v>103296.7</v>
      </c>
      <c r="GV181" s="85">
        <v>120423.6</v>
      </c>
      <c r="GW181" s="85">
        <v>136174.5</v>
      </c>
      <c r="GX181" s="85">
        <v>148288.4</v>
      </c>
    </row>
    <row r="182" spans="1:206" s="85" customFormat="1" ht="12" x14ac:dyDescent="0.2">
      <c r="A182" s="77">
        <v>14222400</v>
      </c>
      <c r="B182" s="28" t="s">
        <v>684</v>
      </c>
      <c r="C182" s="28"/>
      <c r="D182" s="108"/>
      <c r="E182" s="108"/>
      <c r="F182" s="108"/>
      <c r="G182" s="108"/>
      <c r="H182" s="108"/>
      <c r="I182" s="108"/>
      <c r="J182" s="108"/>
      <c r="K182" s="108"/>
      <c r="L182" s="108"/>
      <c r="M182" s="108"/>
      <c r="N182" s="108"/>
      <c r="O182" s="108"/>
      <c r="P182" s="108"/>
      <c r="Q182" s="108"/>
      <c r="R182" s="108"/>
      <c r="S182" s="108"/>
      <c r="T182" s="108"/>
      <c r="U182" s="108">
        <v>32.4</v>
      </c>
      <c r="V182" s="108">
        <v>0</v>
      </c>
      <c r="W182" s="108">
        <v>0.5</v>
      </c>
      <c r="X182" s="108">
        <v>10.1</v>
      </c>
      <c r="Y182" s="108">
        <v>21.8</v>
      </c>
      <c r="Z182" s="108"/>
      <c r="AA182" s="108"/>
      <c r="AB182" s="108"/>
      <c r="AC182" s="108">
        <v>1.9</v>
      </c>
      <c r="AD182" s="108">
        <v>0.5</v>
      </c>
      <c r="AE182" s="108">
        <v>0.5</v>
      </c>
      <c r="AF182" s="108">
        <v>0.6</v>
      </c>
      <c r="AG182" s="108">
        <v>0.7</v>
      </c>
      <c r="AH182" s="108">
        <v>10.6</v>
      </c>
      <c r="AI182" s="108">
        <v>24.2</v>
      </c>
      <c r="AJ182" s="108">
        <v>30.4</v>
      </c>
      <c r="AK182" s="108">
        <v>32.4</v>
      </c>
      <c r="AL182" s="108">
        <v>32.200000000000003</v>
      </c>
      <c r="AM182" s="108">
        <v>9.6</v>
      </c>
      <c r="AN182" s="108">
        <v>6</v>
      </c>
      <c r="AO182" s="108">
        <v>16.600000000000001</v>
      </c>
      <c r="AP182" s="108">
        <v>0</v>
      </c>
      <c r="AQ182" s="108">
        <v>0.1</v>
      </c>
      <c r="AR182" s="108">
        <v>9.4</v>
      </c>
      <c r="AS182" s="108">
        <v>9.6</v>
      </c>
      <c r="AT182" s="108">
        <v>9.6</v>
      </c>
      <c r="AU182" s="108">
        <v>9.6</v>
      </c>
      <c r="AV182" s="108">
        <v>15.6</v>
      </c>
      <c r="AW182" s="108">
        <v>24.3</v>
      </c>
      <c r="AX182" s="108">
        <v>29.1</v>
      </c>
      <c r="AY182" s="108">
        <v>32.200000000000003</v>
      </c>
      <c r="AZ182" s="108">
        <v>32.200000000000003</v>
      </c>
      <c r="BA182" s="108">
        <v>32.200000000000003</v>
      </c>
      <c r="BB182" s="108">
        <v>32.200000000000003</v>
      </c>
      <c r="BC182" s="108">
        <v>165.9</v>
      </c>
      <c r="BD182" s="108">
        <v>15.9</v>
      </c>
      <c r="BE182" s="108">
        <v>-10.199999999999999</v>
      </c>
      <c r="BF182" s="108">
        <v>11.6</v>
      </c>
      <c r="BG182" s="108">
        <v>148.6</v>
      </c>
      <c r="BH182" s="108">
        <v>12.2</v>
      </c>
      <c r="BI182" s="108">
        <v>15.7</v>
      </c>
      <c r="BJ182" s="108">
        <v>15.9</v>
      </c>
      <c r="BK182" s="108">
        <v>5.7</v>
      </c>
      <c r="BL182" s="108">
        <v>5.7</v>
      </c>
      <c r="BM182" s="108">
        <v>5.7</v>
      </c>
      <c r="BN182" s="108">
        <v>5.7</v>
      </c>
      <c r="BO182" s="108">
        <v>10.4</v>
      </c>
      <c r="BP182" s="108">
        <v>17.3</v>
      </c>
      <c r="BQ182" s="108">
        <v>172</v>
      </c>
      <c r="BR182" s="108">
        <v>175.7</v>
      </c>
      <c r="BS182" s="108">
        <v>165.9</v>
      </c>
      <c r="BT182" s="108">
        <v>12180.1</v>
      </c>
      <c r="BU182" s="108">
        <v>18.899999999999999</v>
      </c>
      <c r="BV182" s="128">
        <v>4.3</v>
      </c>
      <c r="BW182" s="128">
        <v>8379.6</v>
      </c>
      <c r="BX182" s="128">
        <v>3777.3</v>
      </c>
      <c r="BY182" s="108">
        <v>5.4</v>
      </c>
      <c r="BZ182" s="108">
        <v>13.4</v>
      </c>
      <c r="CA182" s="108">
        <v>18.899999999999999</v>
      </c>
      <c r="CB182" s="108">
        <v>22.9</v>
      </c>
      <c r="CC182" s="108">
        <v>22.9</v>
      </c>
      <c r="CD182" s="108">
        <v>23.2</v>
      </c>
      <c r="CE182" s="108">
        <v>3688.6</v>
      </c>
      <c r="CF182" s="108">
        <v>6234.2</v>
      </c>
      <c r="CG182" s="108">
        <v>8402.7999999999993</v>
      </c>
      <c r="CH182" s="108">
        <v>10370.799999999999</v>
      </c>
      <c r="CI182" s="108">
        <v>10255.4</v>
      </c>
      <c r="CJ182" s="108">
        <v>12180.1</v>
      </c>
      <c r="CK182" s="108">
        <v>70049.399999999994</v>
      </c>
      <c r="CL182" s="108">
        <v>2463.9</v>
      </c>
      <c r="CM182" s="128">
        <v>7069.2</v>
      </c>
      <c r="CN182" s="128">
        <v>25554.7</v>
      </c>
      <c r="CO182" s="128">
        <v>34961.599999999999</v>
      </c>
      <c r="CP182" s="108">
        <v>738.5</v>
      </c>
      <c r="CQ182" s="108">
        <v>1605.5</v>
      </c>
      <c r="CR182" s="108">
        <v>2463.9</v>
      </c>
      <c r="CS182" s="108">
        <v>3638.8</v>
      </c>
      <c r="CT182" s="108">
        <v>4987.6000000000004</v>
      </c>
      <c r="CU182" s="108">
        <v>9533.1</v>
      </c>
      <c r="CV182" s="108">
        <v>19327.2</v>
      </c>
      <c r="CW182" s="108">
        <v>27964.2</v>
      </c>
      <c r="CX182" s="108">
        <v>35087.800000000003</v>
      </c>
      <c r="CY182" s="108">
        <v>44930.3</v>
      </c>
      <c r="CZ182" s="108">
        <v>61571.5</v>
      </c>
      <c r="DA182" s="108">
        <v>70049.399999999994</v>
      </c>
      <c r="DB182" s="108">
        <v>97371.5</v>
      </c>
      <c r="DC182" s="108">
        <v>11014</v>
      </c>
      <c r="DD182" s="108">
        <v>24470.1</v>
      </c>
      <c r="DE182" s="108">
        <v>34780.9</v>
      </c>
      <c r="DF182" s="108">
        <v>27106.5</v>
      </c>
      <c r="DG182" s="108">
        <v>3165.2</v>
      </c>
      <c r="DH182" s="108">
        <v>6380</v>
      </c>
      <c r="DI182" s="108">
        <v>11014</v>
      </c>
      <c r="DJ182" s="108">
        <v>17493.5</v>
      </c>
      <c r="DK182" s="108">
        <v>24016.799999999999</v>
      </c>
      <c r="DL182" s="108">
        <v>35484.1</v>
      </c>
      <c r="DM182" s="108">
        <v>52100</v>
      </c>
      <c r="DN182" s="108">
        <v>60097.1</v>
      </c>
      <c r="DO182" s="108">
        <v>70265</v>
      </c>
      <c r="DP182" s="108">
        <v>82701.100000000006</v>
      </c>
      <c r="DQ182" s="108">
        <v>90653</v>
      </c>
      <c r="DR182" s="108">
        <v>97371.5</v>
      </c>
      <c r="DS182" s="108">
        <v>72748.100000000006</v>
      </c>
      <c r="DT182" s="108">
        <v>9531.7000000000007</v>
      </c>
      <c r="DU182" s="108">
        <v>25338.400000000001</v>
      </c>
      <c r="DV182" s="108">
        <v>18027.3</v>
      </c>
      <c r="DW182" s="108">
        <v>19850.7</v>
      </c>
      <c r="DX182" s="108">
        <v>2888.8</v>
      </c>
      <c r="DY182" s="108">
        <v>5365.1</v>
      </c>
      <c r="DZ182" s="108">
        <v>9531.7000000000007</v>
      </c>
      <c r="EA182" s="108">
        <v>16484.900000000001</v>
      </c>
      <c r="EB182" s="108">
        <v>24646</v>
      </c>
      <c r="EC182" s="108">
        <v>34870.1</v>
      </c>
      <c r="ED182" s="108">
        <v>41860.199999999997</v>
      </c>
      <c r="EE182" s="108">
        <v>48302.9</v>
      </c>
      <c r="EF182" s="108">
        <v>52897.4</v>
      </c>
      <c r="EG182" s="108">
        <v>64832.9</v>
      </c>
      <c r="EH182" s="108">
        <v>70737.100000000006</v>
      </c>
      <c r="EI182" s="108">
        <v>72748.100000000006</v>
      </c>
      <c r="EJ182" s="108">
        <v>74402.399999999994</v>
      </c>
      <c r="EK182" s="108">
        <v>11207.8</v>
      </c>
      <c r="EL182" s="108">
        <v>19574.8</v>
      </c>
      <c r="EM182" s="108">
        <v>22238.9</v>
      </c>
      <c r="EN182" s="108">
        <v>21380.9</v>
      </c>
      <c r="EO182" s="108">
        <v>984.5</v>
      </c>
      <c r="EP182" s="108">
        <v>5012.2</v>
      </c>
      <c r="EQ182" s="108">
        <v>11207.8</v>
      </c>
      <c r="ER182" s="108">
        <v>17261.8</v>
      </c>
      <c r="ES182" s="108">
        <v>23278.2</v>
      </c>
      <c r="ET182" s="108">
        <v>30782.6</v>
      </c>
      <c r="EU182" s="108">
        <v>38467.9</v>
      </c>
      <c r="EV182" s="108">
        <v>45915.1</v>
      </c>
      <c r="EW182" s="108">
        <v>53021.5</v>
      </c>
      <c r="EX182" s="108">
        <v>60360.6</v>
      </c>
      <c r="EY182" s="108">
        <v>66687.899999999994</v>
      </c>
      <c r="EZ182" s="108">
        <v>74402.399999999994</v>
      </c>
      <c r="FA182" s="108">
        <v>0</v>
      </c>
      <c r="FB182" s="108"/>
      <c r="FC182" s="108"/>
      <c r="FD182" s="108"/>
      <c r="FE182" s="108">
        <v>0</v>
      </c>
      <c r="FF182" s="108"/>
      <c r="FG182" s="108"/>
      <c r="FH182" s="108"/>
      <c r="FI182" s="108"/>
      <c r="FJ182" s="108"/>
      <c r="FK182" s="108"/>
      <c r="FL182" s="108"/>
      <c r="FM182" s="108"/>
      <c r="FN182" s="108"/>
      <c r="FO182" s="108"/>
      <c r="FP182" s="108"/>
      <c r="FQ182" s="108">
        <v>0</v>
      </c>
      <c r="FR182" s="108"/>
      <c r="FS182" s="108"/>
      <c r="FT182" s="108"/>
      <c r="FU182" s="108"/>
      <c r="FV182" s="108">
        <v>0</v>
      </c>
      <c r="FW182" s="108"/>
      <c r="FX182" s="108"/>
      <c r="FY182" s="108"/>
      <c r="FZ182" s="108"/>
      <c r="GA182" s="108"/>
      <c r="GB182" s="108"/>
      <c r="GC182" s="108"/>
      <c r="GD182" s="108"/>
      <c r="GE182" s="108"/>
      <c r="GF182" s="108"/>
      <c r="GG182" s="108"/>
      <c r="GH182" s="108"/>
      <c r="GK182" s="85">
        <v>0</v>
      </c>
      <c r="GL182" s="85">
        <v>0</v>
      </c>
    </row>
    <row r="183" spans="1:206" s="85" customFormat="1" ht="12" x14ac:dyDescent="0.2">
      <c r="A183" s="77">
        <v>14222400</v>
      </c>
      <c r="B183" s="28" t="s">
        <v>723</v>
      </c>
      <c r="C183" s="28"/>
      <c r="D183" s="108"/>
      <c r="E183" s="108"/>
      <c r="F183" s="108"/>
      <c r="G183" s="108"/>
      <c r="H183" s="108"/>
      <c r="I183" s="108"/>
      <c r="J183" s="108"/>
      <c r="K183" s="108"/>
      <c r="L183" s="108"/>
      <c r="M183" s="108"/>
      <c r="N183" s="108"/>
      <c r="O183" s="108"/>
      <c r="P183" s="108"/>
      <c r="Q183" s="108"/>
      <c r="R183" s="108"/>
      <c r="S183" s="108"/>
      <c r="T183" s="108"/>
      <c r="U183" s="108"/>
      <c r="V183" s="108"/>
      <c r="W183" s="108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8"/>
      <c r="BD183" s="108"/>
      <c r="BE183" s="108"/>
      <c r="BF183" s="108"/>
      <c r="BG183" s="108"/>
      <c r="BH183" s="108"/>
      <c r="BI183" s="108"/>
      <c r="BJ183" s="108"/>
      <c r="BK183" s="108"/>
      <c r="BL183" s="108"/>
      <c r="BM183" s="108"/>
      <c r="BN183" s="108"/>
      <c r="BO183" s="108"/>
      <c r="BP183" s="108"/>
      <c r="BQ183" s="108"/>
      <c r="BR183" s="108"/>
      <c r="BS183" s="108"/>
      <c r="BT183" s="108"/>
      <c r="BU183" s="108"/>
      <c r="BV183" s="128"/>
      <c r="BW183" s="128"/>
      <c r="BX183" s="128"/>
      <c r="BY183" s="108"/>
      <c r="BZ183" s="108"/>
      <c r="CA183" s="108"/>
      <c r="CB183" s="108"/>
      <c r="CC183" s="108"/>
      <c r="CD183" s="108"/>
      <c r="CE183" s="108"/>
      <c r="CF183" s="108"/>
      <c r="CG183" s="108"/>
      <c r="CH183" s="108"/>
      <c r="CI183" s="108"/>
      <c r="CJ183" s="108"/>
      <c r="CK183" s="108"/>
      <c r="CL183" s="108"/>
      <c r="CM183" s="128"/>
      <c r="CN183" s="128"/>
      <c r="CO183" s="128"/>
      <c r="CP183" s="108"/>
      <c r="CQ183" s="108"/>
      <c r="CR183" s="108"/>
      <c r="CS183" s="108"/>
      <c r="CT183" s="108"/>
      <c r="CU183" s="108"/>
      <c r="CV183" s="108"/>
      <c r="CW183" s="108"/>
      <c r="CX183" s="108"/>
      <c r="CY183" s="108"/>
      <c r="CZ183" s="108"/>
      <c r="DA183" s="108"/>
      <c r="DB183" s="108"/>
      <c r="DC183" s="108"/>
      <c r="DD183" s="108"/>
      <c r="DE183" s="108"/>
      <c r="DF183" s="108"/>
      <c r="DG183" s="108"/>
      <c r="DH183" s="108"/>
      <c r="DI183" s="108"/>
      <c r="DJ183" s="108"/>
      <c r="DK183" s="108"/>
      <c r="DL183" s="108"/>
      <c r="DM183" s="108"/>
      <c r="DN183" s="108"/>
      <c r="DO183" s="108"/>
      <c r="DP183" s="108"/>
      <c r="DQ183" s="108"/>
      <c r="DR183" s="108"/>
      <c r="DS183" s="108"/>
      <c r="DT183" s="108"/>
      <c r="DU183" s="108"/>
      <c r="DV183" s="108"/>
      <c r="DW183" s="108"/>
      <c r="DX183" s="108"/>
      <c r="DY183" s="108"/>
      <c r="DZ183" s="108"/>
      <c r="EA183" s="108"/>
      <c r="EB183" s="108"/>
      <c r="EC183" s="108"/>
      <c r="ED183" s="108"/>
      <c r="EE183" s="108"/>
      <c r="EF183" s="108"/>
      <c r="EG183" s="108"/>
      <c r="EH183" s="108"/>
      <c r="EI183" s="108"/>
      <c r="EJ183" s="108"/>
      <c r="EK183" s="108"/>
      <c r="EL183" s="108"/>
      <c r="EM183" s="108"/>
      <c r="EN183" s="108"/>
      <c r="EO183" s="108"/>
      <c r="EP183" s="108"/>
      <c r="EQ183" s="108"/>
      <c r="ER183" s="108"/>
      <c r="ES183" s="108"/>
      <c r="ET183" s="108"/>
      <c r="EU183" s="108"/>
      <c r="EV183" s="108"/>
      <c r="EW183" s="108"/>
      <c r="EX183" s="108"/>
      <c r="EY183" s="108"/>
      <c r="EZ183" s="108"/>
      <c r="FA183" s="108">
        <v>73414.5</v>
      </c>
      <c r="FB183" s="108">
        <v>348.2</v>
      </c>
      <c r="FC183" s="108">
        <v>54979.6</v>
      </c>
      <c r="FD183" s="108">
        <v>10122</v>
      </c>
      <c r="FE183" s="108">
        <v>7964.7</v>
      </c>
      <c r="FF183" s="108">
        <v>1456.1</v>
      </c>
      <c r="FG183" s="108">
        <v>1497.3</v>
      </c>
      <c r="FH183" s="108">
        <v>348.2</v>
      </c>
      <c r="FI183" s="108">
        <v>49000.1</v>
      </c>
      <c r="FJ183" s="108">
        <v>51877.1</v>
      </c>
      <c r="FK183" s="108">
        <v>55327.8</v>
      </c>
      <c r="FL183" s="108">
        <v>58956.800000000003</v>
      </c>
      <c r="FM183" s="108">
        <v>62479.199999999997</v>
      </c>
      <c r="FN183" s="108">
        <v>65449.8</v>
      </c>
      <c r="FO183" s="108">
        <v>65757.600000000006</v>
      </c>
      <c r="FP183" s="108">
        <v>65925.399999999994</v>
      </c>
      <c r="FQ183" s="108">
        <v>73414.5</v>
      </c>
      <c r="FR183" s="108">
        <v>75408.399999999994</v>
      </c>
      <c r="FS183" s="108">
        <v>6376</v>
      </c>
      <c r="FT183" s="108">
        <v>48885.9</v>
      </c>
      <c r="FU183" s="108">
        <v>6465.6</v>
      </c>
      <c r="FV183" s="108">
        <v>13680.9</v>
      </c>
      <c r="FW183" s="108">
        <v>171.5</v>
      </c>
      <c r="FX183" s="108">
        <v>332.4</v>
      </c>
      <c r="FY183" s="108">
        <v>6376</v>
      </c>
      <c r="FZ183" s="108">
        <v>44887.5</v>
      </c>
      <c r="GA183" s="108">
        <v>51210.5</v>
      </c>
      <c r="GB183" s="108">
        <v>55261.9</v>
      </c>
      <c r="GC183" s="108">
        <v>57860</v>
      </c>
      <c r="GD183" s="108">
        <v>58058.8</v>
      </c>
      <c r="GE183" s="108">
        <v>61727.5</v>
      </c>
      <c r="GF183" s="108">
        <v>66723.100000000006</v>
      </c>
      <c r="GG183" s="108">
        <v>71410.899999999994</v>
      </c>
      <c r="GH183" s="108">
        <v>75408.399999999994</v>
      </c>
      <c r="GJ183" s="85">
        <v>4229.8999999999996</v>
      </c>
      <c r="GK183" s="85">
        <v>54952.4</v>
      </c>
      <c r="GL183" s="85">
        <v>19898.5</v>
      </c>
      <c r="GN183" s="85">
        <v>3895.1</v>
      </c>
      <c r="GO183" s="85">
        <v>4069.6</v>
      </c>
      <c r="GP183" s="85">
        <v>4229.8999999999996</v>
      </c>
      <c r="GQ183" s="85">
        <v>47122.1</v>
      </c>
      <c r="GR183" s="85">
        <v>47344.800000000003</v>
      </c>
      <c r="GS183" s="85">
        <v>59182.3</v>
      </c>
      <c r="GT183" s="85">
        <v>62466.7</v>
      </c>
      <c r="GU183" s="85">
        <v>66349.5</v>
      </c>
      <c r="GV183" s="85">
        <v>79080.800000000003</v>
      </c>
      <c r="GW183" s="85">
        <v>79109.5</v>
      </c>
      <c r="GX183" s="85">
        <v>86144.9</v>
      </c>
    </row>
    <row r="184" spans="1:206" s="85" customFormat="1" ht="24" x14ac:dyDescent="0.2">
      <c r="A184" s="77">
        <v>14222500</v>
      </c>
      <c r="B184" s="28" t="s">
        <v>691</v>
      </c>
      <c r="C184" s="28"/>
      <c r="D184" s="108"/>
      <c r="E184" s="108"/>
      <c r="F184" s="108"/>
      <c r="G184" s="108"/>
      <c r="H184" s="108"/>
      <c r="I184" s="108"/>
      <c r="J184" s="108"/>
      <c r="K184" s="108"/>
      <c r="L184" s="108"/>
      <c r="M184" s="108"/>
      <c r="N184" s="108"/>
      <c r="O184" s="108"/>
      <c r="P184" s="108"/>
      <c r="Q184" s="108"/>
      <c r="R184" s="108"/>
      <c r="S184" s="108"/>
      <c r="T184" s="108"/>
      <c r="U184" s="108"/>
      <c r="V184" s="108"/>
      <c r="W184" s="108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8"/>
      <c r="BD184" s="108"/>
      <c r="BE184" s="108"/>
      <c r="BF184" s="108"/>
      <c r="BG184" s="108"/>
      <c r="BH184" s="108"/>
      <c r="BI184" s="108"/>
      <c r="BJ184" s="108"/>
      <c r="BK184" s="108"/>
      <c r="BL184" s="108"/>
      <c r="BM184" s="108"/>
      <c r="BN184" s="108"/>
      <c r="BO184" s="108"/>
      <c r="BP184" s="108"/>
      <c r="BQ184" s="108"/>
      <c r="BR184" s="108"/>
      <c r="BS184" s="108"/>
      <c r="BT184" s="108">
        <v>460.4</v>
      </c>
      <c r="BU184" s="108"/>
      <c r="BV184" s="128"/>
      <c r="BW184" s="128"/>
      <c r="BX184" s="128">
        <v>460.4</v>
      </c>
      <c r="BY184" s="108"/>
      <c r="BZ184" s="108"/>
      <c r="CA184" s="108"/>
      <c r="CB184" s="108"/>
      <c r="CC184" s="108"/>
      <c r="CD184" s="108"/>
      <c r="CE184" s="108"/>
      <c r="CF184" s="108"/>
      <c r="CG184" s="108"/>
      <c r="CH184" s="108"/>
      <c r="CI184" s="108">
        <v>450.9</v>
      </c>
      <c r="CJ184" s="108">
        <v>460.4</v>
      </c>
      <c r="CK184" s="108">
        <v>450.1</v>
      </c>
      <c r="CL184" s="108"/>
      <c r="CM184" s="128">
        <v>450</v>
      </c>
      <c r="CN184" s="128">
        <v>0.10000000000002274</v>
      </c>
      <c r="CO184" s="128">
        <v>0</v>
      </c>
      <c r="CP184" s="108"/>
      <c r="CQ184" s="108"/>
      <c r="CR184" s="108"/>
      <c r="CS184" s="108"/>
      <c r="CT184" s="108"/>
      <c r="CU184" s="108">
        <v>450</v>
      </c>
      <c r="CV184" s="108">
        <v>450</v>
      </c>
      <c r="CW184" s="108">
        <v>450</v>
      </c>
      <c r="CX184" s="108">
        <v>450.1</v>
      </c>
      <c r="CY184" s="108">
        <v>450.1</v>
      </c>
      <c r="CZ184" s="108">
        <v>450.1</v>
      </c>
      <c r="DA184" s="108">
        <v>450.1</v>
      </c>
      <c r="DB184" s="108">
        <v>18.8</v>
      </c>
      <c r="DC184" s="108">
        <v>120.9</v>
      </c>
      <c r="DD184" s="108">
        <v>-106.2</v>
      </c>
      <c r="DE184" s="108">
        <v>0.2</v>
      </c>
      <c r="DF184" s="108">
        <v>3.9</v>
      </c>
      <c r="DG184" s="108">
        <v>24</v>
      </c>
      <c r="DH184" s="108">
        <v>84.2</v>
      </c>
      <c r="DI184" s="108">
        <v>120.9</v>
      </c>
      <c r="DJ184" s="108">
        <v>21</v>
      </c>
      <c r="DK184" s="108">
        <v>12.7</v>
      </c>
      <c r="DL184" s="108">
        <v>14.7</v>
      </c>
      <c r="DM184" s="108">
        <v>14.9</v>
      </c>
      <c r="DN184" s="108">
        <v>14.9</v>
      </c>
      <c r="DO184" s="108">
        <v>14.9</v>
      </c>
      <c r="DP184" s="108">
        <v>14.9</v>
      </c>
      <c r="DQ184" s="108">
        <v>14.9</v>
      </c>
      <c r="DR184" s="108">
        <v>18.8</v>
      </c>
      <c r="DS184" s="108">
        <v>248.3</v>
      </c>
      <c r="DT184" s="108">
        <v>6.3</v>
      </c>
      <c r="DU184" s="108">
        <v>104.5</v>
      </c>
      <c r="DV184" s="108">
        <v>86.1</v>
      </c>
      <c r="DW184" s="108">
        <v>51.4</v>
      </c>
      <c r="DX184" s="108">
        <v>1.6</v>
      </c>
      <c r="DY184" s="108">
        <v>4.3</v>
      </c>
      <c r="DZ184" s="108">
        <v>6.3</v>
      </c>
      <c r="EA184" s="108">
        <v>22.8</v>
      </c>
      <c r="EB184" s="108">
        <v>64.599999999999994</v>
      </c>
      <c r="EC184" s="108">
        <v>110.8</v>
      </c>
      <c r="ED184" s="108">
        <v>143.30000000000001</v>
      </c>
      <c r="EE184" s="108">
        <v>177.5</v>
      </c>
      <c r="EF184" s="108">
        <v>196.9</v>
      </c>
      <c r="EG184" s="108">
        <v>221.1</v>
      </c>
      <c r="EH184" s="108">
        <v>241.9</v>
      </c>
      <c r="EI184" s="108">
        <v>248.3</v>
      </c>
      <c r="EJ184" s="108">
        <v>957</v>
      </c>
      <c r="EK184" s="108">
        <v>331.7</v>
      </c>
      <c r="EL184" s="108">
        <v>200</v>
      </c>
      <c r="EM184" s="108">
        <v>254.4</v>
      </c>
      <c r="EN184" s="108">
        <v>170.9</v>
      </c>
      <c r="EO184" s="108">
        <v>86.7</v>
      </c>
      <c r="EP184" s="108">
        <v>224.1</v>
      </c>
      <c r="EQ184" s="108">
        <v>331.7</v>
      </c>
      <c r="ER184" s="108">
        <v>458</v>
      </c>
      <c r="ES184" s="108">
        <v>511.4</v>
      </c>
      <c r="ET184" s="108">
        <v>531.70000000000005</v>
      </c>
      <c r="EU184" s="108">
        <v>558.70000000000005</v>
      </c>
      <c r="EV184" s="108">
        <v>735.5</v>
      </c>
      <c r="EW184" s="108">
        <v>786.1</v>
      </c>
      <c r="EX184" s="108">
        <v>849.3</v>
      </c>
      <c r="EY184" s="108">
        <v>891.2</v>
      </c>
      <c r="EZ184" s="108">
        <v>957</v>
      </c>
      <c r="FA184" s="108">
        <v>267.8</v>
      </c>
      <c r="FB184" s="108">
        <v>42</v>
      </c>
      <c r="FC184" s="108">
        <v>55.4</v>
      </c>
      <c r="FD184" s="108">
        <v>17.100000000000001</v>
      </c>
      <c r="FE184" s="108">
        <v>153.30000000000001</v>
      </c>
      <c r="FF184" s="108">
        <v>28.6</v>
      </c>
      <c r="FG184" s="108">
        <v>33.4</v>
      </c>
      <c r="FH184" s="108">
        <v>42</v>
      </c>
      <c r="FI184" s="108">
        <v>45.9</v>
      </c>
      <c r="FJ184" s="108">
        <v>76.400000000000006</v>
      </c>
      <c r="FK184" s="108">
        <v>97.4</v>
      </c>
      <c r="FL184" s="108">
        <v>113.9</v>
      </c>
      <c r="FM184" s="108">
        <v>114.4</v>
      </c>
      <c r="FN184" s="108">
        <v>114.5</v>
      </c>
      <c r="FO184" s="108">
        <v>264.60000000000002</v>
      </c>
      <c r="FP184" s="108">
        <v>265.60000000000002</v>
      </c>
      <c r="FQ184" s="108">
        <v>267.8</v>
      </c>
      <c r="FR184" s="108">
        <v>2.2999999999999998</v>
      </c>
      <c r="FS184" s="108">
        <v>5.0999999999999996</v>
      </c>
      <c r="FT184" s="108">
        <v>-5.0999999999999996</v>
      </c>
      <c r="FU184" s="108">
        <v>-0.3</v>
      </c>
      <c r="FV184" s="108">
        <v>2.6</v>
      </c>
      <c r="FW184" s="108">
        <v>0.7</v>
      </c>
      <c r="FX184" s="108">
        <v>2</v>
      </c>
      <c r="FY184" s="108">
        <v>5.0999999999999996</v>
      </c>
      <c r="FZ184" s="108">
        <v>-4.7</v>
      </c>
      <c r="GA184" s="108">
        <v>-0.8</v>
      </c>
      <c r="GB184" s="108"/>
      <c r="GC184" s="108">
        <v>0.1</v>
      </c>
      <c r="GD184" s="108">
        <v>0.4</v>
      </c>
      <c r="GE184" s="108">
        <v>-0.3</v>
      </c>
      <c r="GF184" s="108">
        <v>1.2</v>
      </c>
      <c r="GG184" s="108">
        <v>2.2000000000000002</v>
      </c>
      <c r="GH184" s="108">
        <v>2.2999999999999998</v>
      </c>
      <c r="GJ184" s="85">
        <v>7.8</v>
      </c>
      <c r="GK184" s="85">
        <v>2.5</v>
      </c>
      <c r="GL184" s="85">
        <v>2</v>
      </c>
      <c r="GN184" s="85">
        <v>6.4</v>
      </c>
      <c r="GO184" s="85">
        <v>6.8</v>
      </c>
      <c r="GP184" s="85">
        <v>7.8</v>
      </c>
      <c r="GQ184" s="85">
        <v>7.8</v>
      </c>
      <c r="GR184" s="85">
        <v>8.6999999999999993</v>
      </c>
      <c r="GS184" s="85">
        <v>10.3</v>
      </c>
      <c r="GT184" s="85">
        <v>10.3</v>
      </c>
      <c r="GU184" s="85">
        <v>12.3</v>
      </c>
      <c r="GV184" s="85">
        <v>12.3</v>
      </c>
      <c r="GW184" s="85">
        <v>64.900000000000006</v>
      </c>
      <c r="GX184" s="85">
        <v>65</v>
      </c>
    </row>
    <row r="185" spans="1:206" s="85" customFormat="1" ht="24" x14ac:dyDescent="0.2">
      <c r="A185" s="77">
        <v>14222600</v>
      </c>
      <c r="B185" s="28" t="s">
        <v>757</v>
      </c>
      <c r="C185" s="28"/>
      <c r="D185" s="108"/>
      <c r="E185" s="108"/>
      <c r="F185" s="108"/>
      <c r="G185" s="108"/>
      <c r="H185" s="108"/>
      <c r="I185" s="108"/>
      <c r="J185" s="108"/>
      <c r="K185" s="108"/>
      <c r="L185" s="108"/>
      <c r="M185" s="108"/>
      <c r="N185" s="108"/>
      <c r="O185" s="108"/>
      <c r="P185" s="108"/>
      <c r="Q185" s="108"/>
      <c r="R185" s="108"/>
      <c r="S185" s="108"/>
      <c r="T185" s="108"/>
      <c r="U185" s="108"/>
      <c r="V185" s="108"/>
      <c r="W185" s="108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8"/>
      <c r="BD185" s="108"/>
      <c r="BE185" s="108"/>
      <c r="BF185" s="108"/>
      <c r="BG185" s="108"/>
      <c r="BH185" s="108"/>
      <c r="BI185" s="108"/>
      <c r="BJ185" s="108"/>
      <c r="BK185" s="108"/>
      <c r="BL185" s="108"/>
      <c r="BM185" s="108"/>
      <c r="BN185" s="108"/>
      <c r="BO185" s="108"/>
      <c r="BP185" s="108"/>
      <c r="BQ185" s="108"/>
      <c r="BR185" s="108"/>
      <c r="BS185" s="108"/>
      <c r="BT185" s="108"/>
      <c r="BU185" s="108"/>
      <c r="BV185" s="128"/>
      <c r="BW185" s="128"/>
      <c r="BX185" s="128"/>
      <c r="BY185" s="108"/>
      <c r="BZ185" s="108"/>
      <c r="CA185" s="108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28"/>
      <c r="CN185" s="128"/>
      <c r="CO185" s="128"/>
      <c r="CP185" s="108"/>
      <c r="CQ185" s="108"/>
      <c r="CR185" s="108"/>
      <c r="CS185" s="108"/>
      <c r="CT185" s="108"/>
      <c r="CU185" s="108"/>
      <c r="CV185" s="108"/>
      <c r="CW185" s="108"/>
      <c r="CX185" s="108"/>
      <c r="CY185" s="108"/>
      <c r="CZ185" s="108"/>
      <c r="DA185" s="108"/>
      <c r="DB185" s="108"/>
      <c r="DC185" s="108"/>
      <c r="DD185" s="108"/>
      <c r="DE185" s="108"/>
      <c r="DF185" s="108"/>
      <c r="DG185" s="108"/>
      <c r="DH185" s="108"/>
      <c r="DI185" s="108"/>
      <c r="DJ185" s="108"/>
      <c r="DK185" s="108"/>
      <c r="DL185" s="108"/>
      <c r="DM185" s="108"/>
      <c r="DN185" s="108"/>
      <c r="DO185" s="108"/>
      <c r="DP185" s="108"/>
      <c r="DQ185" s="108"/>
      <c r="DR185" s="108"/>
      <c r="DS185" s="108"/>
      <c r="DT185" s="108"/>
      <c r="DU185" s="108"/>
      <c r="DV185" s="108"/>
      <c r="DW185" s="108"/>
      <c r="DX185" s="108"/>
      <c r="DY185" s="108"/>
      <c r="DZ185" s="108"/>
      <c r="EA185" s="108"/>
      <c r="EB185" s="108"/>
      <c r="EC185" s="108"/>
      <c r="ED185" s="108"/>
      <c r="EE185" s="108"/>
      <c r="EF185" s="108"/>
      <c r="EG185" s="108"/>
      <c r="EH185" s="108"/>
      <c r="EI185" s="108"/>
      <c r="EJ185" s="108"/>
      <c r="EK185" s="108"/>
      <c r="EL185" s="108"/>
      <c r="EM185" s="108"/>
      <c r="EN185" s="108"/>
      <c r="EO185" s="108"/>
      <c r="EP185" s="108"/>
      <c r="EQ185" s="108"/>
      <c r="ER185" s="108"/>
      <c r="ES185" s="108"/>
      <c r="ET185" s="108"/>
      <c r="EU185" s="108"/>
      <c r="EV185" s="108"/>
      <c r="EW185" s="108"/>
      <c r="EX185" s="108"/>
      <c r="EY185" s="108"/>
      <c r="EZ185" s="108"/>
      <c r="FA185" s="108"/>
      <c r="FB185" s="108"/>
      <c r="FC185" s="108"/>
      <c r="FD185" s="108"/>
      <c r="FE185" s="108"/>
      <c r="FF185" s="108"/>
      <c r="FG185" s="108"/>
      <c r="FH185" s="108"/>
      <c r="FI185" s="108"/>
      <c r="FJ185" s="108"/>
      <c r="FK185" s="108"/>
      <c r="FL185" s="108"/>
      <c r="FM185" s="108"/>
      <c r="FN185" s="108"/>
      <c r="FO185" s="108"/>
      <c r="FP185" s="108"/>
      <c r="FQ185" s="108"/>
      <c r="FR185" s="108"/>
      <c r="FS185" s="108"/>
      <c r="FT185" s="108"/>
      <c r="FU185" s="108"/>
      <c r="FV185" s="108"/>
      <c r="FW185" s="108"/>
      <c r="FX185" s="108"/>
      <c r="FY185" s="108"/>
      <c r="FZ185" s="108"/>
      <c r="GA185" s="108"/>
      <c r="GB185" s="108"/>
      <c r="GC185" s="108"/>
      <c r="GD185" s="108"/>
      <c r="GE185" s="108"/>
      <c r="GF185" s="108"/>
      <c r="GG185" s="108"/>
      <c r="GH185" s="108"/>
      <c r="GJ185" s="85">
        <v>2983.6</v>
      </c>
      <c r="GK185" s="85">
        <v>2241.5</v>
      </c>
      <c r="GL185" s="85">
        <v>2604</v>
      </c>
      <c r="GO185" s="85">
        <v>893.1</v>
      </c>
      <c r="GP185" s="85">
        <v>2983.6</v>
      </c>
      <c r="GQ185" s="85">
        <v>3813.6</v>
      </c>
      <c r="GR185" s="85">
        <v>4563.6000000000004</v>
      </c>
      <c r="GS185" s="85">
        <v>5225.1000000000004</v>
      </c>
      <c r="GT185" s="85">
        <v>5516.1</v>
      </c>
      <c r="GU185" s="85">
        <v>5846.1</v>
      </c>
      <c r="GV185" s="85">
        <v>7829.1</v>
      </c>
      <c r="GW185" s="85">
        <v>16315.5</v>
      </c>
      <c r="GX185" s="85">
        <v>24984.5</v>
      </c>
    </row>
    <row r="186" spans="1:206" s="85" customFormat="1" ht="12" x14ac:dyDescent="0.2">
      <c r="A186" s="77">
        <v>14222700</v>
      </c>
      <c r="B186" s="28" t="s">
        <v>750</v>
      </c>
      <c r="C186" s="28"/>
      <c r="D186" s="108"/>
      <c r="E186" s="108"/>
      <c r="F186" s="108"/>
      <c r="G186" s="108"/>
      <c r="H186" s="108"/>
      <c r="I186" s="108"/>
      <c r="J186" s="108"/>
      <c r="K186" s="108"/>
      <c r="L186" s="108"/>
      <c r="M186" s="108"/>
      <c r="N186" s="108"/>
      <c r="O186" s="108"/>
      <c r="P186" s="108"/>
      <c r="Q186" s="108"/>
      <c r="R186" s="108"/>
      <c r="S186" s="108"/>
      <c r="T186" s="108"/>
      <c r="U186" s="108"/>
      <c r="V186" s="108"/>
      <c r="W186" s="108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8"/>
      <c r="BD186" s="108"/>
      <c r="BE186" s="108"/>
      <c r="BF186" s="108"/>
      <c r="BG186" s="108"/>
      <c r="BH186" s="108"/>
      <c r="BI186" s="108"/>
      <c r="BJ186" s="108"/>
      <c r="BK186" s="108"/>
      <c r="BL186" s="108"/>
      <c r="BM186" s="108"/>
      <c r="BN186" s="108"/>
      <c r="BO186" s="108"/>
      <c r="BP186" s="108"/>
      <c r="BQ186" s="108"/>
      <c r="BR186" s="108"/>
      <c r="BS186" s="108"/>
      <c r="BT186" s="108"/>
      <c r="BU186" s="108"/>
      <c r="BV186" s="128"/>
      <c r="BW186" s="128"/>
      <c r="BX186" s="128"/>
      <c r="BY186" s="108"/>
      <c r="BZ186" s="108"/>
      <c r="CA186" s="108"/>
      <c r="CB186" s="108"/>
      <c r="CC186" s="108"/>
      <c r="CD186" s="108"/>
      <c r="CE186" s="108"/>
      <c r="CF186" s="108"/>
      <c r="CG186" s="108"/>
      <c r="CH186" s="108"/>
      <c r="CI186" s="108"/>
      <c r="CJ186" s="108"/>
      <c r="CK186" s="108"/>
      <c r="CL186" s="108"/>
      <c r="CM186" s="128"/>
      <c r="CN186" s="128"/>
      <c r="CO186" s="128"/>
      <c r="CP186" s="108"/>
      <c r="CQ186" s="108"/>
      <c r="CR186" s="108"/>
      <c r="CS186" s="108"/>
      <c r="CT186" s="108"/>
      <c r="CU186" s="108"/>
      <c r="CV186" s="108"/>
      <c r="CW186" s="108"/>
      <c r="CX186" s="108"/>
      <c r="CY186" s="108"/>
      <c r="CZ186" s="108"/>
      <c r="DA186" s="108"/>
      <c r="DB186" s="108"/>
      <c r="DC186" s="108"/>
      <c r="DD186" s="108"/>
      <c r="DE186" s="108"/>
      <c r="DF186" s="108"/>
      <c r="DG186" s="108"/>
      <c r="DH186" s="108"/>
      <c r="DI186" s="108"/>
      <c r="DJ186" s="108"/>
      <c r="DK186" s="108"/>
      <c r="DL186" s="108"/>
      <c r="DM186" s="108"/>
      <c r="DN186" s="108"/>
      <c r="DO186" s="108"/>
      <c r="DP186" s="108"/>
      <c r="DQ186" s="108"/>
      <c r="DR186" s="108"/>
      <c r="DS186" s="108"/>
      <c r="DT186" s="108"/>
      <c r="DU186" s="108"/>
      <c r="DV186" s="108"/>
      <c r="DW186" s="108"/>
      <c r="DX186" s="108"/>
      <c r="DY186" s="108"/>
      <c r="DZ186" s="108"/>
      <c r="EA186" s="108"/>
      <c r="EB186" s="108"/>
      <c r="EC186" s="108"/>
      <c r="ED186" s="108"/>
      <c r="EE186" s="108"/>
      <c r="EF186" s="108"/>
      <c r="EG186" s="108"/>
      <c r="EH186" s="108"/>
      <c r="EI186" s="108"/>
      <c r="EJ186" s="108"/>
      <c r="EK186" s="108"/>
      <c r="EL186" s="108"/>
      <c r="EM186" s="108"/>
      <c r="EN186" s="108"/>
      <c r="EO186" s="108"/>
      <c r="EP186" s="108"/>
      <c r="EQ186" s="108"/>
      <c r="ER186" s="108"/>
      <c r="ES186" s="108"/>
      <c r="ET186" s="108"/>
      <c r="EU186" s="108"/>
      <c r="EV186" s="108"/>
      <c r="EW186" s="108"/>
      <c r="EX186" s="108"/>
      <c r="EY186" s="108"/>
      <c r="EZ186" s="108"/>
      <c r="FA186" s="108"/>
      <c r="FB186" s="108"/>
      <c r="FC186" s="108"/>
      <c r="FD186" s="108"/>
      <c r="FE186" s="108"/>
      <c r="FF186" s="108"/>
      <c r="FG186" s="108"/>
      <c r="FH186" s="108"/>
      <c r="FI186" s="108"/>
      <c r="FJ186" s="108"/>
      <c r="FK186" s="108"/>
      <c r="FL186" s="108"/>
      <c r="FM186" s="108"/>
      <c r="FN186" s="108"/>
      <c r="FO186" s="108"/>
      <c r="FP186" s="108"/>
      <c r="FQ186" s="108"/>
      <c r="FR186" s="108"/>
      <c r="FS186" s="108"/>
      <c r="FT186" s="108"/>
      <c r="FU186" s="108"/>
      <c r="FV186" s="108"/>
      <c r="FW186" s="108"/>
      <c r="FX186" s="108"/>
      <c r="FY186" s="108"/>
      <c r="FZ186" s="108"/>
      <c r="GA186" s="108"/>
      <c r="GB186" s="108"/>
      <c r="GC186" s="108"/>
      <c r="GD186" s="108"/>
      <c r="GE186" s="108"/>
      <c r="GF186" s="108"/>
      <c r="GG186" s="108"/>
      <c r="GH186" s="108"/>
      <c r="GJ186" s="85">
        <v>3587.5</v>
      </c>
      <c r="GK186" s="85">
        <v>2989.9</v>
      </c>
      <c r="GL186" s="85">
        <v>4558.8999999999996</v>
      </c>
      <c r="GN186" s="85">
        <v>445.5</v>
      </c>
      <c r="GO186" s="85">
        <v>2395</v>
      </c>
      <c r="GP186" s="85">
        <v>3587.5</v>
      </c>
      <c r="GQ186" s="85">
        <v>4063.5</v>
      </c>
      <c r="GR186" s="85">
        <v>4728.3999999999996</v>
      </c>
      <c r="GS186" s="85">
        <v>6577.4</v>
      </c>
      <c r="GT186" s="85">
        <v>7610.8</v>
      </c>
      <c r="GU186" s="85">
        <v>9099.9</v>
      </c>
      <c r="GV186" s="85">
        <v>11136.3</v>
      </c>
      <c r="GW186" s="85">
        <v>12718.6</v>
      </c>
      <c r="GX186" s="85">
        <v>13993.8</v>
      </c>
    </row>
    <row r="187" spans="1:206" s="85" customFormat="1" ht="24" x14ac:dyDescent="0.2">
      <c r="A187" s="77">
        <v>14222800</v>
      </c>
      <c r="B187" s="28" t="s">
        <v>751</v>
      </c>
      <c r="C187" s="28"/>
      <c r="D187" s="108"/>
      <c r="E187" s="108"/>
      <c r="F187" s="108"/>
      <c r="G187" s="108"/>
      <c r="H187" s="108"/>
      <c r="I187" s="108"/>
      <c r="J187" s="108"/>
      <c r="K187" s="108"/>
      <c r="L187" s="108"/>
      <c r="M187" s="108"/>
      <c r="N187" s="108"/>
      <c r="O187" s="108"/>
      <c r="P187" s="108"/>
      <c r="Q187" s="108"/>
      <c r="R187" s="108"/>
      <c r="S187" s="108"/>
      <c r="T187" s="108"/>
      <c r="U187" s="108"/>
      <c r="V187" s="108"/>
      <c r="W187" s="108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8"/>
      <c r="BD187" s="108"/>
      <c r="BE187" s="108"/>
      <c r="BF187" s="108"/>
      <c r="BG187" s="108"/>
      <c r="BH187" s="108"/>
      <c r="BI187" s="108"/>
      <c r="BJ187" s="108"/>
      <c r="BK187" s="108"/>
      <c r="BL187" s="108"/>
      <c r="BM187" s="108"/>
      <c r="BN187" s="108"/>
      <c r="BO187" s="108"/>
      <c r="BP187" s="108"/>
      <c r="BQ187" s="108"/>
      <c r="BR187" s="108"/>
      <c r="BS187" s="108"/>
      <c r="BT187" s="108"/>
      <c r="BU187" s="108"/>
      <c r="BV187" s="128"/>
      <c r="BW187" s="128"/>
      <c r="BX187" s="128"/>
      <c r="BY187" s="108"/>
      <c r="BZ187" s="108"/>
      <c r="CA187" s="108"/>
      <c r="CB187" s="108"/>
      <c r="CC187" s="108"/>
      <c r="CD187" s="108"/>
      <c r="CE187" s="108"/>
      <c r="CF187" s="108"/>
      <c r="CG187" s="108"/>
      <c r="CH187" s="108"/>
      <c r="CI187" s="108"/>
      <c r="CJ187" s="108"/>
      <c r="CK187" s="108"/>
      <c r="CL187" s="108"/>
      <c r="CM187" s="128"/>
      <c r="CN187" s="128"/>
      <c r="CO187" s="128"/>
      <c r="CP187" s="108"/>
      <c r="CQ187" s="108"/>
      <c r="CR187" s="108"/>
      <c r="CS187" s="108"/>
      <c r="CT187" s="108"/>
      <c r="CU187" s="108"/>
      <c r="CV187" s="108"/>
      <c r="CW187" s="108"/>
      <c r="CX187" s="108"/>
      <c r="CY187" s="108"/>
      <c r="CZ187" s="108"/>
      <c r="DA187" s="108"/>
      <c r="DB187" s="108"/>
      <c r="DC187" s="108"/>
      <c r="DD187" s="108"/>
      <c r="DE187" s="108"/>
      <c r="DF187" s="108"/>
      <c r="DG187" s="108"/>
      <c r="DH187" s="108"/>
      <c r="DI187" s="108"/>
      <c r="DJ187" s="108"/>
      <c r="DK187" s="108"/>
      <c r="DL187" s="108"/>
      <c r="DM187" s="108"/>
      <c r="DN187" s="108"/>
      <c r="DO187" s="108"/>
      <c r="DP187" s="108"/>
      <c r="DQ187" s="108"/>
      <c r="DR187" s="108"/>
      <c r="DS187" s="108"/>
      <c r="DT187" s="108"/>
      <c r="DU187" s="108"/>
      <c r="DV187" s="108"/>
      <c r="DW187" s="108"/>
      <c r="DX187" s="108"/>
      <c r="DY187" s="108"/>
      <c r="DZ187" s="108"/>
      <c r="EA187" s="108"/>
      <c r="EB187" s="108"/>
      <c r="EC187" s="108"/>
      <c r="ED187" s="108"/>
      <c r="EE187" s="108"/>
      <c r="EF187" s="108"/>
      <c r="EG187" s="108"/>
      <c r="EH187" s="108"/>
      <c r="EI187" s="108"/>
      <c r="EJ187" s="108"/>
      <c r="EK187" s="108"/>
      <c r="EL187" s="108"/>
      <c r="EM187" s="108"/>
      <c r="EN187" s="108"/>
      <c r="EO187" s="108"/>
      <c r="EP187" s="108"/>
      <c r="EQ187" s="108"/>
      <c r="ER187" s="108"/>
      <c r="ES187" s="108"/>
      <c r="ET187" s="108"/>
      <c r="EU187" s="108"/>
      <c r="EV187" s="108"/>
      <c r="EW187" s="108"/>
      <c r="EX187" s="108"/>
      <c r="EY187" s="108"/>
      <c r="EZ187" s="108"/>
      <c r="FA187" s="108"/>
      <c r="FB187" s="108"/>
      <c r="FC187" s="108"/>
      <c r="FD187" s="108"/>
      <c r="FE187" s="108"/>
      <c r="FF187" s="108"/>
      <c r="FG187" s="108"/>
      <c r="FH187" s="108"/>
      <c r="FI187" s="108"/>
      <c r="FJ187" s="108"/>
      <c r="FK187" s="108"/>
      <c r="FL187" s="108"/>
      <c r="FM187" s="108"/>
      <c r="FN187" s="108"/>
      <c r="FO187" s="108"/>
      <c r="FP187" s="108"/>
      <c r="FQ187" s="108"/>
      <c r="FR187" s="108"/>
      <c r="FS187" s="108"/>
      <c r="FT187" s="108"/>
      <c r="FU187" s="108"/>
      <c r="FV187" s="108"/>
      <c r="FW187" s="108"/>
      <c r="FX187" s="108"/>
      <c r="FY187" s="108"/>
      <c r="FZ187" s="108"/>
      <c r="GA187" s="108"/>
      <c r="GB187" s="108"/>
      <c r="GC187" s="108"/>
      <c r="GD187" s="108"/>
      <c r="GE187" s="108"/>
      <c r="GF187" s="108"/>
      <c r="GG187" s="108"/>
      <c r="GH187" s="108"/>
      <c r="GJ187" s="85">
        <v>32068.400000000001</v>
      </c>
      <c r="GK187" s="85">
        <v>15416.2</v>
      </c>
      <c r="GL187" s="85">
        <v>29587.8</v>
      </c>
      <c r="GN187" s="85">
        <v>2578.3000000000002</v>
      </c>
      <c r="GO187" s="85">
        <v>22866.7</v>
      </c>
      <c r="GP187" s="85">
        <v>32068.400000000001</v>
      </c>
      <c r="GQ187" s="85">
        <v>35601.4</v>
      </c>
      <c r="GR187" s="85">
        <v>39940.6</v>
      </c>
      <c r="GS187" s="85">
        <v>47484.6</v>
      </c>
      <c r="GT187" s="85">
        <v>58685.3</v>
      </c>
      <c r="GU187" s="85">
        <v>68036.800000000003</v>
      </c>
      <c r="GV187" s="85">
        <v>77072.399999999994</v>
      </c>
      <c r="GW187" s="85">
        <v>83228.100000000006</v>
      </c>
      <c r="GX187" s="85">
        <v>86068.9</v>
      </c>
    </row>
    <row r="188" spans="1:206" s="85" customFormat="1" ht="12" x14ac:dyDescent="0.2">
      <c r="A188" s="77">
        <v>14222900</v>
      </c>
      <c r="B188" s="28" t="s">
        <v>684</v>
      </c>
      <c r="C188" s="28"/>
      <c r="D188" s="108"/>
      <c r="E188" s="108"/>
      <c r="F188" s="108"/>
      <c r="G188" s="108"/>
      <c r="H188" s="108"/>
      <c r="I188" s="108"/>
      <c r="J188" s="108"/>
      <c r="K188" s="108"/>
      <c r="L188" s="108"/>
      <c r="M188" s="108"/>
      <c r="N188" s="108"/>
      <c r="O188" s="108"/>
      <c r="P188" s="108"/>
      <c r="Q188" s="108"/>
      <c r="R188" s="108"/>
      <c r="S188" s="108"/>
      <c r="T188" s="108"/>
      <c r="U188" s="108"/>
      <c r="V188" s="108"/>
      <c r="W188" s="108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8"/>
      <c r="BD188" s="108"/>
      <c r="BE188" s="108"/>
      <c r="BF188" s="108"/>
      <c r="BG188" s="108"/>
      <c r="BH188" s="108"/>
      <c r="BI188" s="108"/>
      <c r="BJ188" s="108"/>
      <c r="BK188" s="108"/>
      <c r="BL188" s="108"/>
      <c r="BM188" s="108"/>
      <c r="BN188" s="108"/>
      <c r="BO188" s="108"/>
      <c r="BP188" s="108"/>
      <c r="BQ188" s="108"/>
      <c r="BR188" s="108"/>
      <c r="BS188" s="108"/>
      <c r="BT188" s="108"/>
      <c r="BU188" s="108"/>
      <c r="BV188" s="128"/>
      <c r="BW188" s="128"/>
      <c r="BX188" s="128"/>
      <c r="BY188" s="108"/>
      <c r="BZ188" s="108"/>
      <c r="CA188" s="108"/>
      <c r="CB188" s="108"/>
      <c r="CC188" s="108"/>
      <c r="CD188" s="108"/>
      <c r="CE188" s="108"/>
      <c r="CF188" s="108"/>
      <c r="CG188" s="108"/>
      <c r="CH188" s="108"/>
      <c r="CI188" s="108"/>
      <c r="CJ188" s="108"/>
      <c r="CK188" s="108"/>
      <c r="CL188" s="108"/>
      <c r="CM188" s="128"/>
      <c r="CN188" s="128"/>
      <c r="CO188" s="128"/>
      <c r="CP188" s="108"/>
      <c r="CQ188" s="108"/>
      <c r="CR188" s="108"/>
      <c r="CS188" s="108"/>
      <c r="CT188" s="108"/>
      <c r="CU188" s="108"/>
      <c r="CV188" s="108"/>
      <c r="CW188" s="108"/>
      <c r="CX188" s="108"/>
      <c r="CY188" s="108"/>
      <c r="CZ188" s="108"/>
      <c r="DA188" s="108"/>
      <c r="DB188" s="108"/>
      <c r="DC188" s="108"/>
      <c r="DD188" s="108"/>
      <c r="DE188" s="108"/>
      <c r="DF188" s="108"/>
      <c r="DG188" s="108"/>
      <c r="DH188" s="108"/>
      <c r="DI188" s="108"/>
      <c r="DJ188" s="108"/>
      <c r="DK188" s="108"/>
      <c r="DL188" s="108"/>
      <c r="DM188" s="108"/>
      <c r="DN188" s="108"/>
      <c r="DO188" s="108"/>
      <c r="DP188" s="108"/>
      <c r="DQ188" s="108"/>
      <c r="DR188" s="108"/>
      <c r="DS188" s="108"/>
      <c r="DT188" s="108"/>
      <c r="DU188" s="108"/>
      <c r="DV188" s="108"/>
      <c r="DW188" s="108"/>
      <c r="DX188" s="108"/>
      <c r="DY188" s="108"/>
      <c r="DZ188" s="108"/>
      <c r="EA188" s="108"/>
      <c r="EB188" s="108"/>
      <c r="EC188" s="108"/>
      <c r="ED188" s="108"/>
      <c r="EE188" s="108"/>
      <c r="EF188" s="108"/>
      <c r="EG188" s="108"/>
      <c r="EH188" s="108"/>
      <c r="EI188" s="108"/>
      <c r="EJ188" s="108"/>
      <c r="EK188" s="108"/>
      <c r="EL188" s="108"/>
      <c r="EM188" s="108"/>
      <c r="EN188" s="108"/>
      <c r="EO188" s="108"/>
      <c r="EP188" s="108"/>
      <c r="EQ188" s="108"/>
      <c r="ER188" s="108"/>
      <c r="ES188" s="108"/>
      <c r="ET188" s="108"/>
      <c r="EU188" s="108"/>
      <c r="EV188" s="108"/>
      <c r="EW188" s="108"/>
      <c r="EX188" s="108"/>
      <c r="EY188" s="108"/>
      <c r="EZ188" s="108"/>
      <c r="FA188" s="108">
        <v>12805.9</v>
      </c>
      <c r="FB188" s="108">
        <v>5112.6000000000004</v>
      </c>
      <c r="FC188" s="108">
        <v>2757.6</v>
      </c>
      <c r="FD188" s="108">
        <v>1261.7</v>
      </c>
      <c r="FE188" s="108">
        <v>3674</v>
      </c>
      <c r="FF188" s="108">
        <v>3054.6</v>
      </c>
      <c r="FG188" s="108">
        <v>3446.3</v>
      </c>
      <c r="FH188" s="108">
        <v>5112.6000000000004</v>
      </c>
      <c r="FI188" s="108">
        <v>5710.9</v>
      </c>
      <c r="FJ188" s="108">
        <v>6431.2</v>
      </c>
      <c r="FK188" s="108">
        <v>7870.2</v>
      </c>
      <c r="FL188" s="108">
        <v>8427.1</v>
      </c>
      <c r="FM188" s="108">
        <v>8963.2000000000007</v>
      </c>
      <c r="FN188" s="108">
        <v>9131.9</v>
      </c>
      <c r="FO188" s="108">
        <v>9792.5</v>
      </c>
      <c r="FP188" s="108">
        <v>10346.5</v>
      </c>
      <c r="FQ188" s="108">
        <v>12805.9</v>
      </c>
      <c r="FR188" s="108">
        <v>41690.9</v>
      </c>
      <c r="FS188" s="108">
        <v>1607.9</v>
      </c>
      <c r="FT188" s="108">
        <v>10123.700000000001</v>
      </c>
      <c r="FU188" s="108">
        <v>16693.5</v>
      </c>
      <c r="FV188" s="108">
        <v>13265.8</v>
      </c>
      <c r="FW188" s="108">
        <v>182</v>
      </c>
      <c r="FX188" s="108">
        <v>1155.7</v>
      </c>
      <c r="FY188" s="108">
        <v>1607.9</v>
      </c>
      <c r="FZ188" s="108">
        <v>2305.4</v>
      </c>
      <c r="GA188" s="108">
        <v>5945.2</v>
      </c>
      <c r="GB188" s="108">
        <v>11731.6</v>
      </c>
      <c r="GC188" s="108">
        <v>17481.400000000001</v>
      </c>
      <c r="GD188" s="108">
        <v>23277.4</v>
      </c>
      <c r="GE188" s="108">
        <v>28425.1</v>
      </c>
      <c r="GF188" s="108">
        <v>33232.400000000001</v>
      </c>
      <c r="GG188" s="108">
        <v>37313.1</v>
      </c>
      <c r="GH188" s="108">
        <v>41690.9</v>
      </c>
      <c r="GJ188" s="85">
        <v>11423.7</v>
      </c>
      <c r="GK188" s="85">
        <v>5943.7</v>
      </c>
      <c r="GL188" s="85">
        <v>3472.9</v>
      </c>
      <c r="GN188" s="85">
        <v>3958.7</v>
      </c>
      <c r="GO188" s="85">
        <v>7354.4</v>
      </c>
      <c r="GP188" s="85">
        <v>11423.7</v>
      </c>
      <c r="GQ188" s="85">
        <v>12096.3</v>
      </c>
      <c r="GR188" s="85">
        <v>12544.6</v>
      </c>
      <c r="GS188" s="85">
        <v>17367.400000000001</v>
      </c>
      <c r="GT188" s="85">
        <v>17449.3</v>
      </c>
      <c r="GU188" s="85">
        <v>17581.400000000001</v>
      </c>
      <c r="GV188" s="85">
        <v>20840.3</v>
      </c>
      <c r="GW188" s="85">
        <v>22326.1</v>
      </c>
      <c r="GX188" s="85">
        <v>25625.599999999999</v>
      </c>
    </row>
    <row r="189" spans="1:206" s="85" customFormat="1" ht="12" x14ac:dyDescent="0.2">
      <c r="A189" s="77">
        <v>14223</v>
      </c>
      <c r="B189" s="28" t="s">
        <v>692</v>
      </c>
      <c r="C189" s="28"/>
      <c r="D189" s="108"/>
      <c r="E189" s="108"/>
      <c r="F189" s="108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8"/>
      <c r="W189" s="108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8"/>
      <c r="BD189" s="108"/>
      <c r="BE189" s="108"/>
      <c r="BF189" s="108"/>
      <c r="BG189" s="108"/>
      <c r="BH189" s="108"/>
      <c r="BI189" s="108"/>
      <c r="BJ189" s="108"/>
      <c r="BK189" s="108"/>
      <c r="BL189" s="108"/>
      <c r="BM189" s="108"/>
      <c r="BN189" s="108"/>
      <c r="BO189" s="108"/>
      <c r="BP189" s="108"/>
      <c r="BQ189" s="108"/>
      <c r="BR189" s="108"/>
      <c r="BS189" s="108"/>
      <c r="BT189" s="108">
        <v>35567.199999999997</v>
      </c>
      <c r="BU189" s="108"/>
      <c r="BV189" s="128"/>
      <c r="BW189" s="128"/>
      <c r="BX189" s="128">
        <v>35567.199999999997</v>
      </c>
      <c r="BY189" s="108"/>
      <c r="BZ189" s="108"/>
      <c r="CA189" s="108"/>
      <c r="CB189" s="108"/>
      <c r="CC189" s="108"/>
      <c r="CD189" s="108"/>
      <c r="CE189" s="108"/>
      <c r="CF189" s="108"/>
      <c r="CG189" s="108"/>
      <c r="CH189" s="108"/>
      <c r="CI189" s="108">
        <v>3150.7</v>
      </c>
      <c r="CJ189" s="108">
        <v>35567.199999999997</v>
      </c>
      <c r="CK189" s="108">
        <v>5851.1</v>
      </c>
      <c r="CL189" s="108">
        <v>0</v>
      </c>
      <c r="CM189" s="128">
        <v>4501</v>
      </c>
      <c r="CN189" s="128">
        <v>900.1</v>
      </c>
      <c r="CO189" s="128">
        <v>450</v>
      </c>
      <c r="CP189" s="108">
        <v>0</v>
      </c>
      <c r="CQ189" s="108">
        <v>0</v>
      </c>
      <c r="CR189" s="108">
        <v>0</v>
      </c>
      <c r="CS189" s="108">
        <v>0</v>
      </c>
      <c r="CT189" s="108">
        <v>1350.5</v>
      </c>
      <c r="CU189" s="108">
        <v>4501</v>
      </c>
      <c r="CV189" s="108">
        <v>5401</v>
      </c>
      <c r="CW189" s="108">
        <v>5401.1</v>
      </c>
      <c r="CX189" s="108">
        <v>5401.1</v>
      </c>
      <c r="CY189" s="108">
        <v>5851</v>
      </c>
      <c r="CZ189" s="108">
        <v>5851.1</v>
      </c>
      <c r="DA189" s="108">
        <v>5851.1</v>
      </c>
      <c r="DB189" s="108">
        <v>0</v>
      </c>
      <c r="DC189" s="108">
        <v>0</v>
      </c>
      <c r="DD189" s="108">
        <v>0</v>
      </c>
      <c r="DE189" s="108">
        <v>0</v>
      </c>
      <c r="DF189" s="108">
        <v>0</v>
      </c>
      <c r="DG189" s="108">
        <v>0</v>
      </c>
      <c r="DH189" s="108">
        <v>0</v>
      </c>
      <c r="DI189" s="108">
        <v>0</v>
      </c>
      <c r="DJ189" s="108">
        <v>0</v>
      </c>
      <c r="DK189" s="108">
        <v>0</v>
      </c>
      <c r="DL189" s="108">
        <v>0</v>
      </c>
      <c r="DM189" s="108">
        <v>0</v>
      </c>
      <c r="DN189" s="108">
        <v>0</v>
      </c>
      <c r="DO189" s="108">
        <v>0</v>
      </c>
      <c r="DP189" s="108">
        <v>0</v>
      </c>
      <c r="DQ189" s="108">
        <v>0</v>
      </c>
      <c r="DR189" s="108">
        <v>0</v>
      </c>
      <c r="DS189" s="108">
        <v>0</v>
      </c>
      <c r="DT189" s="108">
        <v>0</v>
      </c>
      <c r="DU189" s="108">
        <v>0</v>
      </c>
      <c r="DV189" s="108">
        <v>0</v>
      </c>
      <c r="DW189" s="108">
        <v>0</v>
      </c>
      <c r="DX189" s="108">
        <v>0</v>
      </c>
      <c r="DY189" s="108">
        <v>0</v>
      </c>
      <c r="DZ189" s="108">
        <v>0</v>
      </c>
      <c r="EA189" s="108">
        <v>0</v>
      </c>
      <c r="EB189" s="108">
        <v>0</v>
      </c>
      <c r="EC189" s="108">
        <v>0</v>
      </c>
      <c r="ED189" s="108">
        <v>0</v>
      </c>
      <c r="EE189" s="108">
        <v>0</v>
      </c>
      <c r="EF189" s="108">
        <v>0</v>
      </c>
      <c r="EG189" s="108">
        <v>0</v>
      </c>
      <c r="EH189" s="108">
        <v>0</v>
      </c>
      <c r="EI189" s="108">
        <v>0</v>
      </c>
      <c r="EJ189" s="108">
        <v>0</v>
      </c>
      <c r="EK189" s="108">
        <v>1.5</v>
      </c>
      <c r="EL189" s="108">
        <v>0</v>
      </c>
      <c r="EM189" s="108">
        <v>-1.5</v>
      </c>
      <c r="EN189" s="108">
        <v>0</v>
      </c>
      <c r="EO189" s="108">
        <v>1.5</v>
      </c>
      <c r="EP189" s="108">
        <v>1.5</v>
      </c>
      <c r="EQ189" s="108">
        <v>1.5</v>
      </c>
      <c r="ER189" s="108">
        <v>1.5</v>
      </c>
      <c r="ES189" s="108">
        <v>1.5</v>
      </c>
      <c r="ET189" s="108">
        <v>1.5</v>
      </c>
      <c r="EU189" s="108">
        <v>1.5</v>
      </c>
      <c r="EV189" s="108">
        <v>0</v>
      </c>
      <c r="EW189" s="108">
        <v>0</v>
      </c>
      <c r="EX189" s="108">
        <v>0</v>
      </c>
      <c r="EY189" s="108">
        <v>0</v>
      </c>
      <c r="EZ189" s="108">
        <v>0</v>
      </c>
      <c r="FA189" s="108">
        <v>0</v>
      </c>
      <c r="FB189" s="108">
        <v>0</v>
      </c>
      <c r="FC189" s="108">
        <v>0</v>
      </c>
      <c r="FD189" s="108">
        <v>0</v>
      </c>
      <c r="FE189" s="108">
        <v>0</v>
      </c>
      <c r="FF189" s="108">
        <v>0</v>
      </c>
      <c r="FG189" s="108">
        <v>0</v>
      </c>
      <c r="FH189" s="108">
        <v>0</v>
      </c>
      <c r="FI189" s="108">
        <v>0</v>
      </c>
      <c r="FJ189" s="108">
        <v>0</v>
      </c>
      <c r="FK189" s="108">
        <v>0</v>
      </c>
      <c r="FL189" s="108">
        <v>0</v>
      </c>
      <c r="FM189" s="108">
        <v>0</v>
      </c>
      <c r="FN189" s="108">
        <v>0</v>
      </c>
      <c r="FO189" s="108">
        <v>0</v>
      </c>
      <c r="FP189" s="108">
        <v>0</v>
      </c>
      <c r="FQ189" s="108">
        <v>0</v>
      </c>
      <c r="FR189" s="108">
        <v>0</v>
      </c>
      <c r="FS189" s="108">
        <v>0</v>
      </c>
      <c r="FT189" s="108">
        <v>0</v>
      </c>
      <c r="FU189" s="108">
        <v>0</v>
      </c>
      <c r="FV189" s="108">
        <v>0</v>
      </c>
      <c r="FW189" s="108">
        <v>0</v>
      </c>
      <c r="FX189" s="108">
        <v>0</v>
      </c>
      <c r="FY189" s="108">
        <v>0</v>
      </c>
      <c r="FZ189" s="108">
        <v>0</v>
      </c>
      <c r="GA189" s="108">
        <v>0</v>
      </c>
      <c r="GB189" s="108">
        <v>0</v>
      </c>
      <c r="GC189" s="108">
        <v>0</v>
      </c>
      <c r="GD189" s="108">
        <v>0</v>
      </c>
      <c r="GE189" s="108">
        <v>0</v>
      </c>
      <c r="GF189" s="108">
        <v>0</v>
      </c>
      <c r="GG189" s="108">
        <v>0</v>
      </c>
      <c r="GH189" s="108">
        <v>0</v>
      </c>
      <c r="GJ189" s="85">
        <v>12.1</v>
      </c>
      <c r="GK189" s="85">
        <v>0</v>
      </c>
      <c r="GL189" s="85">
        <v>0.5</v>
      </c>
      <c r="GN189" s="85">
        <v>0</v>
      </c>
      <c r="GO189" s="85">
        <v>12.1</v>
      </c>
      <c r="GP189" s="85">
        <v>12.1</v>
      </c>
      <c r="GQ189" s="85">
        <v>12.1</v>
      </c>
      <c r="GR189" s="85">
        <v>12.1</v>
      </c>
      <c r="GS189" s="85">
        <v>12.1</v>
      </c>
      <c r="GT189" s="85">
        <v>12.6</v>
      </c>
      <c r="GU189" s="85">
        <v>12.6</v>
      </c>
      <c r="GV189" s="85">
        <v>12.6</v>
      </c>
      <c r="GW189" s="85">
        <v>12.6</v>
      </c>
      <c r="GX189" s="85">
        <v>12.6</v>
      </c>
    </row>
    <row r="190" spans="1:206" s="85" customFormat="1" ht="12" x14ac:dyDescent="0.2">
      <c r="A190" s="77">
        <v>14223100</v>
      </c>
      <c r="B190" s="28" t="s">
        <v>692</v>
      </c>
      <c r="C190" s="28"/>
      <c r="D190" s="108"/>
      <c r="E190" s="108"/>
      <c r="F190" s="108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8"/>
      <c r="BD190" s="108"/>
      <c r="BE190" s="108"/>
      <c r="BF190" s="108"/>
      <c r="BG190" s="108"/>
      <c r="BH190" s="108"/>
      <c r="BI190" s="108"/>
      <c r="BJ190" s="108"/>
      <c r="BK190" s="108"/>
      <c r="BL190" s="108"/>
      <c r="BM190" s="108"/>
      <c r="BN190" s="108"/>
      <c r="BO190" s="108"/>
      <c r="BP190" s="108"/>
      <c r="BQ190" s="108"/>
      <c r="BR190" s="108"/>
      <c r="BS190" s="108"/>
      <c r="BT190" s="108">
        <v>35567.199999999997</v>
      </c>
      <c r="BU190" s="108"/>
      <c r="BV190" s="128"/>
      <c r="BW190" s="128"/>
      <c r="BX190" s="128">
        <v>35567.199999999997</v>
      </c>
      <c r="BY190" s="108"/>
      <c r="BZ190" s="108"/>
      <c r="CA190" s="108"/>
      <c r="CB190" s="108"/>
      <c r="CC190" s="108"/>
      <c r="CD190" s="108"/>
      <c r="CE190" s="108"/>
      <c r="CF190" s="108"/>
      <c r="CG190" s="108"/>
      <c r="CH190" s="108"/>
      <c r="CI190" s="108">
        <v>3150.7</v>
      </c>
      <c r="CJ190" s="108">
        <v>35567.199999999997</v>
      </c>
      <c r="CK190" s="108">
        <v>5851.1</v>
      </c>
      <c r="CL190" s="108"/>
      <c r="CM190" s="128">
        <v>4501</v>
      </c>
      <c r="CN190" s="128">
        <v>900.1</v>
      </c>
      <c r="CO190" s="128">
        <v>450</v>
      </c>
      <c r="CP190" s="108"/>
      <c r="CQ190" s="108"/>
      <c r="CR190" s="108"/>
      <c r="CS190" s="108"/>
      <c r="CT190" s="108">
        <v>1350.5</v>
      </c>
      <c r="CU190" s="108">
        <v>4501</v>
      </c>
      <c r="CV190" s="108">
        <v>5401</v>
      </c>
      <c r="CW190" s="108">
        <v>5401.1</v>
      </c>
      <c r="CX190" s="108">
        <v>5401.1</v>
      </c>
      <c r="CY190" s="108">
        <v>5851</v>
      </c>
      <c r="CZ190" s="108">
        <v>5851.1</v>
      </c>
      <c r="DA190" s="108">
        <v>5851.1</v>
      </c>
      <c r="DB190" s="108"/>
      <c r="DC190" s="108">
        <v>0</v>
      </c>
      <c r="DD190" s="108">
        <v>0</v>
      </c>
      <c r="DE190" s="108">
        <v>0</v>
      </c>
      <c r="DF190" s="108">
        <v>0</v>
      </c>
      <c r="DG190" s="108"/>
      <c r="DH190" s="108"/>
      <c r="DI190" s="108"/>
      <c r="DJ190" s="108"/>
      <c r="DK190" s="108"/>
      <c r="DL190" s="108"/>
      <c r="DM190" s="108"/>
      <c r="DN190" s="108"/>
      <c r="DO190" s="108"/>
      <c r="DP190" s="108"/>
      <c r="DQ190" s="108"/>
      <c r="DR190" s="108"/>
      <c r="DS190" s="108">
        <v>0</v>
      </c>
      <c r="DT190" s="108">
        <v>0</v>
      </c>
      <c r="DU190" s="108">
        <v>0</v>
      </c>
      <c r="DV190" s="108">
        <v>0</v>
      </c>
      <c r="DW190" s="108">
        <v>0</v>
      </c>
      <c r="DX190" s="108"/>
      <c r="DY190" s="108"/>
      <c r="DZ190" s="108"/>
      <c r="EA190" s="108"/>
      <c r="EB190" s="108"/>
      <c r="EC190" s="108"/>
      <c r="ED190" s="108"/>
      <c r="EE190" s="108"/>
      <c r="EF190" s="108"/>
      <c r="EG190" s="108"/>
      <c r="EH190" s="108"/>
      <c r="EI190" s="108">
        <v>0</v>
      </c>
      <c r="EJ190" s="108"/>
      <c r="EK190" s="108">
        <v>1.5</v>
      </c>
      <c r="EL190" s="108">
        <v>0</v>
      </c>
      <c r="EM190" s="108">
        <v>-1.5</v>
      </c>
      <c r="EN190" s="108">
        <v>0</v>
      </c>
      <c r="EO190" s="108">
        <v>1.5</v>
      </c>
      <c r="EP190" s="108">
        <v>1.5</v>
      </c>
      <c r="EQ190" s="108">
        <v>1.5</v>
      </c>
      <c r="ER190" s="108">
        <v>1.5</v>
      </c>
      <c r="ES190" s="108">
        <v>1.5</v>
      </c>
      <c r="ET190" s="108">
        <v>1.5</v>
      </c>
      <c r="EU190" s="108">
        <v>1.5</v>
      </c>
      <c r="EV190" s="108"/>
      <c r="EW190" s="108"/>
      <c r="EX190" s="108"/>
      <c r="EY190" s="108"/>
      <c r="EZ190" s="108"/>
      <c r="FA190" s="108">
        <v>0</v>
      </c>
      <c r="FB190" s="108"/>
      <c r="FC190" s="108"/>
      <c r="FD190" s="108"/>
      <c r="FE190" s="108">
        <v>0</v>
      </c>
      <c r="FF190" s="108"/>
      <c r="FG190" s="108"/>
      <c r="FH190" s="108"/>
      <c r="FI190" s="108"/>
      <c r="FJ190" s="108"/>
      <c r="FK190" s="108"/>
      <c r="FL190" s="108"/>
      <c r="FM190" s="108"/>
      <c r="FN190" s="108"/>
      <c r="FO190" s="108"/>
      <c r="FP190" s="108"/>
      <c r="FQ190" s="108">
        <v>0</v>
      </c>
      <c r="FR190" s="108"/>
      <c r="FS190" s="108"/>
      <c r="FT190" s="108"/>
      <c r="FU190" s="108"/>
      <c r="FV190" s="108">
        <v>0</v>
      </c>
      <c r="FW190" s="108"/>
      <c r="FX190" s="108"/>
      <c r="FY190" s="108"/>
      <c r="FZ190" s="108"/>
      <c r="GA190" s="108"/>
      <c r="GB190" s="108"/>
      <c r="GC190" s="108"/>
      <c r="GD190" s="108"/>
      <c r="GE190" s="108"/>
      <c r="GF190" s="108"/>
      <c r="GG190" s="108"/>
      <c r="GH190" s="108"/>
      <c r="GJ190" s="85">
        <v>12.1</v>
      </c>
      <c r="GK190" s="85">
        <v>0</v>
      </c>
      <c r="GL190" s="85">
        <v>0.5</v>
      </c>
      <c r="GO190" s="85">
        <v>12.1</v>
      </c>
      <c r="GP190" s="85">
        <v>12.1</v>
      </c>
      <c r="GQ190" s="85">
        <v>12.1</v>
      </c>
      <c r="GR190" s="85">
        <v>12.1</v>
      </c>
      <c r="GS190" s="85">
        <v>12.1</v>
      </c>
      <c r="GT190" s="85">
        <v>12.6</v>
      </c>
      <c r="GU190" s="85">
        <v>12.6</v>
      </c>
      <c r="GV190" s="85">
        <v>12.6</v>
      </c>
      <c r="GW190" s="85">
        <v>12.6</v>
      </c>
      <c r="GX190" s="85">
        <v>12.6</v>
      </c>
    </row>
    <row r="191" spans="1:206" s="85" customFormat="1" ht="12" x14ac:dyDescent="0.2">
      <c r="A191" s="77">
        <v>14224</v>
      </c>
      <c r="B191" s="28" t="s">
        <v>698</v>
      </c>
      <c r="C191" s="28"/>
      <c r="D191" s="108"/>
      <c r="E191" s="108"/>
      <c r="F191" s="108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8"/>
      <c r="W191" s="108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8"/>
      <c r="BD191" s="108"/>
      <c r="BE191" s="108"/>
      <c r="BF191" s="108"/>
      <c r="BG191" s="108"/>
      <c r="BH191" s="108"/>
      <c r="BI191" s="108"/>
      <c r="BJ191" s="108"/>
      <c r="BK191" s="108"/>
      <c r="BL191" s="108"/>
      <c r="BM191" s="108"/>
      <c r="BN191" s="108"/>
      <c r="BO191" s="108"/>
      <c r="BP191" s="108"/>
      <c r="BQ191" s="108"/>
      <c r="BR191" s="108"/>
      <c r="BS191" s="108"/>
      <c r="BT191" s="108"/>
      <c r="BU191" s="108"/>
      <c r="BV191" s="128"/>
      <c r="BW191" s="128"/>
      <c r="BX191" s="128"/>
      <c r="BY191" s="108"/>
      <c r="BZ191" s="108"/>
      <c r="CA191" s="108"/>
      <c r="CB191" s="108"/>
      <c r="CC191" s="108"/>
      <c r="CD191" s="108"/>
      <c r="CE191" s="108"/>
      <c r="CF191" s="108"/>
      <c r="CG191" s="108"/>
      <c r="CH191" s="108"/>
      <c r="CI191" s="108"/>
      <c r="CJ191" s="108"/>
      <c r="CK191" s="108"/>
      <c r="CL191" s="108"/>
      <c r="CM191" s="128"/>
      <c r="CN191" s="128"/>
      <c r="CO191" s="128"/>
      <c r="CP191" s="108"/>
      <c r="CQ191" s="108"/>
      <c r="CR191" s="108"/>
      <c r="CS191" s="108"/>
      <c r="CT191" s="108"/>
      <c r="CU191" s="108"/>
      <c r="CV191" s="108"/>
      <c r="CW191" s="108"/>
      <c r="CX191" s="108"/>
      <c r="CY191" s="108"/>
      <c r="CZ191" s="108"/>
      <c r="DA191" s="108"/>
      <c r="DB191" s="108"/>
      <c r="DC191" s="108"/>
      <c r="DD191" s="108"/>
      <c r="DE191" s="108"/>
      <c r="DF191" s="108"/>
      <c r="DG191" s="108"/>
      <c r="DH191" s="108"/>
      <c r="DI191" s="108"/>
      <c r="DJ191" s="108"/>
      <c r="DK191" s="108"/>
      <c r="DL191" s="108"/>
      <c r="DM191" s="108"/>
      <c r="DN191" s="108"/>
      <c r="DO191" s="108"/>
      <c r="DP191" s="108"/>
      <c r="DQ191" s="108"/>
      <c r="DR191" s="108"/>
      <c r="DS191" s="108">
        <v>62016.7</v>
      </c>
      <c r="DT191" s="108">
        <v>34234.5</v>
      </c>
      <c r="DU191" s="108">
        <v>11868.6</v>
      </c>
      <c r="DV191" s="108">
        <v>9162.9</v>
      </c>
      <c r="DW191" s="108">
        <v>6750.7</v>
      </c>
      <c r="DX191" s="108">
        <v>5970.2</v>
      </c>
      <c r="DY191" s="108">
        <v>17721.900000000001</v>
      </c>
      <c r="DZ191" s="108">
        <v>34234.5</v>
      </c>
      <c r="EA191" s="108">
        <v>39655.300000000003</v>
      </c>
      <c r="EB191" s="108">
        <v>42008.5</v>
      </c>
      <c r="EC191" s="108">
        <v>46103.1</v>
      </c>
      <c r="ED191" s="108">
        <v>48612.4</v>
      </c>
      <c r="EE191" s="108">
        <v>51827.3</v>
      </c>
      <c r="EF191" s="108">
        <v>55266</v>
      </c>
      <c r="EG191" s="108">
        <v>57033.4</v>
      </c>
      <c r="EH191" s="108">
        <v>59286.3</v>
      </c>
      <c r="EI191" s="108">
        <v>62016.7</v>
      </c>
      <c r="EJ191" s="108">
        <v>60562.1</v>
      </c>
      <c r="EK191" s="108">
        <v>32786.5</v>
      </c>
      <c r="EL191" s="108">
        <v>12865.7</v>
      </c>
      <c r="EM191" s="108">
        <v>8594.2999999999993</v>
      </c>
      <c r="EN191" s="108">
        <v>6315.6</v>
      </c>
      <c r="EO191" s="108">
        <v>5725.5</v>
      </c>
      <c r="EP191" s="108">
        <v>14262</v>
      </c>
      <c r="EQ191" s="108">
        <v>32786.5</v>
      </c>
      <c r="ER191" s="108">
        <v>38233.699999999997</v>
      </c>
      <c r="ES191" s="108">
        <v>42046.400000000001</v>
      </c>
      <c r="ET191" s="108">
        <v>45652.2</v>
      </c>
      <c r="EU191" s="108">
        <v>48098.3</v>
      </c>
      <c r="EV191" s="108">
        <v>51287.6</v>
      </c>
      <c r="EW191" s="108">
        <v>54246.5</v>
      </c>
      <c r="EX191" s="108">
        <v>56419.1</v>
      </c>
      <c r="EY191" s="108">
        <v>58029</v>
      </c>
      <c r="EZ191" s="108">
        <v>60562.1</v>
      </c>
      <c r="FA191" s="108">
        <v>793890.4</v>
      </c>
      <c r="FB191" s="108">
        <v>183085.1</v>
      </c>
      <c r="FC191" s="108">
        <v>180397.5</v>
      </c>
      <c r="FD191" s="108">
        <v>197080.1</v>
      </c>
      <c r="FE191" s="108">
        <v>233327.7</v>
      </c>
      <c r="FF191" s="108">
        <v>36473.1</v>
      </c>
      <c r="FG191" s="108">
        <v>111102.8</v>
      </c>
      <c r="FH191" s="108">
        <v>183085.1</v>
      </c>
      <c r="FI191" s="108">
        <v>235988.5</v>
      </c>
      <c r="FJ191" s="108">
        <v>302069</v>
      </c>
      <c r="FK191" s="108">
        <v>363482.6</v>
      </c>
      <c r="FL191" s="108">
        <v>425689.7</v>
      </c>
      <c r="FM191" s="108">
        <v>489989.5</v>
      </c>
      <c r="FN191" s="108">
        <v>560562.69999999995</v>
      </c>
      <c r="FO191" s="108">
        <v>637761.6</v>
      </c>
      <c r="FP191" s="108">
        <v>708548.3</v>
      </c>
      <c r="FQ191" s="108">
        <v>793890.4</v>
      </c>
      <c r="FR191" s="108">
        <v>1026650.3</v>
      </c>
      <c r="FS191" s="108">
        <v>208036.6</v>
      </c>
      <c r="FT191" s="108">
        <v>223209.60000000001</v>
      </c>
      <c r="FU191" s="108">
        <v>228072.3</v>
      </c>
      <c r="FV191" s="108">
        <v>367331.8</v>
      </c>
      <c r="FW191" s="108">
        <v>64689.2</v>
      </c>
      <c r="FX191" s="108">
        <v>128808.1</v>
      </c>
      <c r="FY191" s="108">
        <v>208036.6</v>
      </c>
      <c r="FZ191" s="108">
        <v>283908.09999999998</v>
      </c>
      <c r="GA191" s="108">
        <v>362219.2</v>
      </c>
      <c r="GB191" s="108">
        <v>431246.2</v>
      </c>
      <c r="GC191" s="108">
        <v>508311.6</v>
      </c>
      <c r="GD191" s="108">
        <v>580708.5</v>
      </c>
      <c r="GE191" s="108">
        <v>659318.5</v>
      </c>
      <c r="GF191" s="108">
        <v>765359.5</v>
      </c>
      <c r="GG191" s="108">
        <v>869368.3</v>
      </c>
      <c r="GH191" s="108">
        <v>1026650.3</v>
      </c>
      <c r="GJ191" s="85">
        <v>209969.7</v>
      </c>
      <c r="GK191" s="85">
        <v>101664.2</v>
      </c>
      <c r="GL191" s="85">
        <v>164690.5</v>
      </c>
      <c r="GN191" s="85">
        <v>90012.5</v>
      </c>
      <c r="GO191" s="85">
        <v>156183</v>
      </c>
      <c r="GP191" s="85">
        <v>209969.7</v>
      </c>
      <c r="GQ191" s="85">
        <v>219492</v>
      </c>
      <c r="GR191" s="85">
        <v>250473.9</v>
      </c>
      <c r="GS191" s="85">
        <v>311633.90000000002</v>
      </c>
      <c r="GT191" s="85">
        <v>349729.7</v>
      </c>
      <c r="GU191" s="85">
        <v>404380.9</v>
      </c>
      <c r="GV191" s="85">
        <v>476324.4</v>
      </c>
      <c r="GW191" s="85">
        <v>535017.1</v>
      </c>
      <c r="GX191" s="85">
        <v>603274.30000000005</v>
      </c>
    </row>
    <row r="192" spans="1:206" s="85" customFormat="1" ht="36" x14ac:dyDescent="0.2">
      <c r="A192" s="77">
        <v>14224100</v>
      </c>
      <c r="B192" s="28" t="s">
        <v>699</v>
      </c>
      <c r="C192" s="28"/>
      <c r="D192" s="108"/>
      <c r="E192" s="108"/>
      <c r="F192" s="108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8"/>
      <c r="BD192" s="108"/>
      <c r="BE192" s="108"/>
      <c r="BF192" s="108"/>
      <c r="BG192" s="108"/>
      <c r="BH192" s="108"/>
      <c r="BI192" s="108"/>
      <c r="BJ192" s="108"/>
      <c r="BK192" s="108"/>
      <c r="BL192" s="108"/>
      <c r="BM192" s="108"/>
      <c r="BN192" s="108"/>
      <c r="BO192" s="108"/>
      <c r="BP192" s="108"/>
      <c r="BQ192" s="108"/>
      <c r="BR192" s="108"/>
      <c r="BS192" s="108"/>
      <c r="BT192" s="108"/>
      <c r="BU192" s="108"/>
      <c r="BV192" s="128"/>
      <c r="BW192" s="128"/>
      <c r="BX192" s="128"/>
      <c r="BY192" s="108"/>
      <c r="BZ192" s="108"/>
      <c r="CA192" s="108"/>
      <c r="CB192" s="108"/>
      <c r="CC192" s="108"/>
      <c r="CD192" s="108"/>
      <c r="CE192" s="108"/>
      <c r="CF192" s="108"/>
      <c r="CG192" s="108"/>
      <c r="CH192" s="108"/>
      <c r="CI192" s="108"/>
      <c r="CJ192" s="108"/>
      <c r="CK192" s="108"/>
      <c r="CL192" s="108"/>
      <c r="CM192" s="128"/>
      <c r="CN192" s="128"/>
      <c r="CO192" s="128"/>
      <c r="CP192" s="108"/>
      <c r="CQ192" s="108"/>
      <c r="CR192" s="108"/>
      <c r="CS192" s="108"/>
      <c r="CT192" s="108"/>
      <c r="CU192" s="108"/>
      <c r="CV192" s="108"/>
      <c r="CW192" s="108"/>
      <c r="CX192" s="108"/>
      <c r="CY192" s="108"/>
      <c r="CZ192" s="108"/>
      <c r="DA192" s="108"/>
      <c r="DB192" s="108"/>
      <c r="DC192" s="108"/>
      <c r="DD192" s="108"/>
      <c r="DE192" s="108"/>
      <c r="DF192" s="108"/>
      <c r="DG192" s="108"/>
      <c r="DH192" s="108"/>
      <c r="DI192" s="108"/>
      <c r="DJ192" s="108"/>
      <c r="DK192" s="108"/>
      <c r="DL192" s="108"/>
      <c r="DM192" s="108"/>
      <c r="DN192" s="108"/>
      <c r="DO192" s="108"/>
      <c r="DP192" s="108"/>
      <c r="DQ192" s="108"/>
      <c r="DR192" s="108"/>
      <c r="DS192" s="108">
        <v>3001.9</v>
      </c>
      <c r="DT192" s="108">
        <v>2374.1999999999998</v>
      </c>
      <c r="DU192" s="108">
        <v>624.5</v>
      </c>
      <c r="DV192" s="108">
        <v>3</v>
      </c>
      <c r="DW192" s="108">
        <v>0.2</v>
      </c>
      <c r="DX192" s="108">
        <v>684</v>
      </c>
      <c r="DY192" s="108">
        <v>1481.1</v>
      </c>
      <c r="DZ192" s="108">
        <v>2374.1999999999998</v>
      </c>
      <c r="EA192" s="108">
        <v>2994.1</v>
      </c>
      <c r="EB192" s="108">
        <v>3005.7</v>
      </c>
      <c r="EC192" s="108">
        <v>2998.7</v>
      </c>
      <c r="ED192" s="108">
        <v>2998.7</v>
      </c>
      <c r="EE192" s="108">
        <v>3001.7</v>
      </c>
      <c r="EF192" s="108">
        <v>3001.7</v>
      </c>
      <c r="EG192" s="108">
        <v>3001.8</v>
      </c>
      <c r="EH192" s="108">
        <v>3001.8</v>
      </c>
      <c r="EI192" s="108">
        <v>3001.9</v>
      </c>
      <c r="EJ192" s="108">
        <v>1.9</v>
      </c>
      <c r="EK192" s="108">
        <v>5</v>
      </c>
      <c r="EL192" s="108">
        <v>-3.1</v>
      </c>
      <c r="EM192" s="108">
        <v>0</v>
      </c>
      <c r="EN192" s="108">
        <v>0</v>
      </c>
      <c r="EO192" s="108"/>
      <c r="EP192" s="108">
        <v>1.9</v>
      </c>
      <c r="EQ192" s="108">
        <v>5</v>
      </c>
      <c r="ER192" s="108">
        <v>2.5</v>
      </c>
      <c r="ES192" s="108">
        <v>2.5</v>
      </c>
      <c r="ET192" s="108">
        <v>1.9</v>
      </c>
      <c r="EU192" s="108">
        <v>1.9</v>
      </c>
      <c r="EV192" s="108">
        <v>1.9</v>
      </c>
      <c r="EW192" s="108">
        <v>1.9</v>
      </c>
      <c r="EX192" s="108">
        <v>1.9</v>
      </c>
      <c r="EY192" s="108">
        <v>1.9</v>
      </c>
      <c r="EZ192" s="108">
        <v>1.9</v>
      </c>
      <c r="FA192" s="108">
        <v>0</v>
      </c>
      <c r="FB192" s="108"/>
      <c r="FC192" s="108"/>
      <c r="FD192" s="108"/>
      <c r="FE192" s="108">
        <v>0</v>
      </c>
      <c r="FF192" s="108"/>
      <c r="FG192" s="108"/>
      <c r="FH192" s="108"/>
      <c r="FI192" s="108"/>
      <c r="FJ192" s="108"/>
      <c r="FK192" s="108"/>
      <c r="FL192" s="108"/>
      <c r="FM192" s="108"/>
      <c r="FN192" s="108"/>
      <c r="FO192" s="108"/>
      <c r="FP192" s="108"/>
      <c r="FQ192" s="108">
        <v>0</v>
      </c>
      <c r="FR192" s="108"/>
      <c r="FS192" s="108"/>
      <c r="FT192" s="108"/>
      <c r="FU192" s="108"/>
      <c r="FV192" s="108">
        <v>0</v>
      </c>
      <c r="FW192" s="108"/>
      <c r="FX192" s="108"/>
      <c r="FY192" s="108"/>
      <c r="FZ192" s="108"/>
      <c r="GA192" s="108"/>
      <c r="GB192" s="108"/>
      <c r="GC192" s="108"/>
      <c r="GD192" s="108"/>
      <c r="GE192" s="108"/>
      <c r="GF192" s="108"/>
      <c r="GG192" s="108"/>
      <c r="GH192" s="108"/>
      <c r="GK192" s="85">
        <v>0</v>
      </c>
      <c r="GL192" s="85">
        <v>0</v>
      </c>
    </row>
    <row r="193" spans="1:206" s="85" customFormat="1" ht="12" x14ac:dyDescent="0.2">
      <c r="A193" s="77">
        <v>14224100</v>
      </c>
      <c r="B193" s="28" t="s">
        <v>724</v>
      </c>
      <c r="C193" s="28"/>
      <c r="D193" s="108"/>
      <c r="E193" s="108"/>
      <c r="F193" s="108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8"/>
      <c r="W193" s="108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8"/>
      <c r="BD193" s="108"/>
      <c r="BE193" s="108"/>
      <c r="BF193" s="108"/>
      <c r="BG193" s="108"/>
      <c r="BH193" s="108"/>
      <c r="BI193" s="108"/>
      <c r="BJ193" s="108"/>
      <c r="BK193" s="108"/>
      <c r="BL193" s="108"/>
      <c r="BM193" s="108"/>
      <c r="BN193" s="108"/>
      <c r="BO193" s="108"/>
      <c r="BP193" s="108"/>
      <c r="BQ193" s="108"/>
      <c r="BR193" s="108"/>
      <c r="BS193" s="108"/>
      <c r="BT193" s="108"/>
      <c r="BU193" s="108"/>
      <c r="BV193" s="128"/>
      <c r="BW193" s="128"/>
      <c r="BX193" s="128"/>
      <c r="BY193" s="108"/>
      <c r="BZ193" s="108"/>
      <c r="CA193" s="108"/>
      <c r="CB193" s="108"/>
      <c r="CC193" s="108"/>
      <c r="CD193" s="108"/>
      <c r="CE193" s="108"/>
      <c r="CF193" s="108"/>
      <c r="CG193" s="108"/>
      <c r="CH193" s="108"/>
      <c r="CI193" s="108"/>
      <c r="CJ193" s="108"/>
      <c r="CK193" s="108"/>
      <c r="CL193" s="108"/>
      <c r="CM193" s="128"/>
      <c r="CN193" s="128"/>
      <c r="CO193" s="128"/>
      <c r="CP193" s="108"/>
      <c r="CQ193" s="108"/>
      <c r="CR193" s="108"/>
      <c r="CS193" s="108"/>
      <c r="CT193" s="108"/>
      <c r="CU193" s="108"/>
      <c r="CV193" s="108"/>
      <c r="CW193" s="108"/>
      <c r="CX193" s="108"/>
      <c r="CY193" s="108"/>
      <c r="CZ193" s="108"/>
      <c r="DA193" s="108"/>
      <c r="DB193" s="108"/>
      <c r="DC193" s="108"/>
      <c r="DD193" s="108"/>
      <c r="DE193" s="108"/>
      <c r="DF193" s="108"/>
      <c r="DG193" s="108"/>
      <c r="DH193" s="108"/>
      <c r="DI193" s="108"/>
      <c r="DJ193" s="108"/>
      <c r="DK193" s="108"/>
      <c r="DL193" s="108"/>
      <c r="DM193" s="108"/>
      <c r="DN193" s="108"/>
      <c r="DO193" s="108"/>
      <c r="DP193" s="108"/>
      <c r="DQ193" s="108"/>
      <c r="DR193" s="108"/>
      <c r="DS193" s="108"/>
      <c r="DT193" s="108"/>
      <c r="DU193" s="108"/>
      <c r="DV193" s="108"/>
      <c r="DW193" s="108"/>
      <c r="DX193" s="108"/>
      <c r="DY193" s="108"/>
      <c r="DZ193" s="108"/>
      <c r="EA193" s="108"/>
      <c r="EB193" s="108"/>
      <c r="EC193" s="108"/>
      <c r="ED193" s="108"/>
      <c r="EE193" s="108"/>
      <c r="EF193" s="108"/>
      <c r="EG193" s="108"/>
      <c r="EH193" s="108"/>
      <c r="EI193" s="108"/>
      <c r="EJ193" s="108"/>
      <c r="EK193" s="108"/>
      <c r="EL193" s="108"/>
      <c r="EM193" s="108"/>
      <c r="EN193" s="108"/>
      <c r="EO193" s="108"/>
      <c r="EP193" s="108"/>
      <c r="EQ193" s="108"/>
      <c r="ER193" s="108"/>
      <c r="ES193" s="108"/>
      <c r="ET193" s="108"/>
      <c r="EU193" s="108"/>
      <c r="EV193" s="108"/>
      <c r="EW193" s="108"/>
      <c r="EX193" s="108"/>
      <c r="EY193" s="108"/>
      <c r="EZ193" s="108"/>
      <c r="FA193" s="108">
        <v>671536.9</v>
      </c>
      <c r="FB193" s="108">
        <v>139149.79999999999</v>
      </c>
      <c r="FC193" s="108">
        <v>146415.29999999999</v>
      </c>
      <c r="FD193" s="108">
        <v>173529</v>
      </c>
      <c r="FE193" s="108">
        <v>212442.8</v>
      </c>
      <c r="FF193" s="108">
        <v>29075</v>
      </c>
      <c r="FG193" s="108">
        <v>90020.4</v>
      </c>
      <c r="FH193" s="108">
        <v>139149.79999999999</v>
      </c>
      <c r="FI193" s="108">
        <v>180114.8</v>
      </c>
      <c r="FJ193" s="108">
        <v>233510.5</v>
      </c>
      <c r="FK193" s="108">
        <v>285565.09999999998</v>
      </c>
      <c r="FL193" s="108">
        <v>340098.5</v>
      </c>
      <c r="FM193" s="108">
        <v>395968.4</v>
      </c>
      <c r="FN193" s="108">
        <v>459094.1</v>
      </c>
      <c r="FO193" s="108">
        <v>529413.69999999995</v>
      </c>
      <c r="FP193" s="108">
        <v>594007</v>
      </c>
      <c r="FQ193" s="108">
        <v>671536.9</v>
      </c>
      <c r="FR193" s="108">
        <v>960184.5</v>
      </c>
      <c r="FS193" s="108">
        <v>172509</v>
      </c>
      <c r="FT193" s="108">
        <v>209656.1</v>
      </c>
      <c r="FU193" s="108">
        <v>219794.1</v>
      </c>
      <c r="FV193" s="108">
        <v>358225.3</v>
      </c>
      <c r="FW193" s="108">
        <v>57153.3</v>
      </c>
      <c r="FX193" s="108">
        <v>111418.6</v>
      </c>
      <c r="FY193" s="108">
        <v>172509</v>
      </c>
      <c r="FZ193" s="108">
        <v>242302.1</v>
      </c>
      <c r="GA193" s="108">
        <v>316549</v>
      </c>
      <c r="GB193" s="108">
        <v>382165.1</v>
      </c>
      <c r="GC193" s="108">
        <v>456595.1</v>
      </c>
      <c r="GD193" s="108">
        <v>526323.4</v>
      </c>
      <c r="GE193" s="108">
        <v>601959.19999999995</v>
      </c>
      <c r="GF193" s="108">
        <v>703892.8</v>
      </c>
      <c r="GG193" s="108">
        <v>805211.3</v>
      </c>
      <c r="GH193" s="108">
        <v>960184.5</v>
      </c>
      <c r="GJ193" s="85">
        <v>173674.9</v>
      </c>
      <c r="GK193" s="85">
        <v>88696.4</v>
      </c>
      <c r="GL193" s="85">
        <v>144806.5</v>
      </c>
      <c r="GN193" s="85">
        <v>82228.800000000003</v>
      </c>
      <c r="GO193" s="85">
        <v>135286</v>
      </c>
      <c r="GP193" s="85">
        <v>173674.9</v>
      </c>
      <c r="GQ193" s="85">
        <v>181109</v>
      </c>
      <c r="GR193" s="85">
        <v>208136.1</v>
      </c>
      <c r="GS193" s="85">
        <v>262371.3</v>
      </c>
      <c r="GT193" s="85">
        <v>296249</v>
      </c>
      <c r="GU193" s="85">
        <v>344114.7</v>
      </c>
      <c r="GV193" s="85">
        <v>407177.8</v>
      </c>
      <c r="GW193" s="85">
        <v>461499.6</v>
      </c>
      <c r="GX193" s="85">
        <v>518188.1</v>
      </c>
    </row>
    <row r="194" spans="1:206" s="85" customFormat="1" ht="12" x14ac:dyDescent="0.2">
      <c r="A194" s="77">
        <v>14224200</v>
      </c>
      <c r="B194" s="28" t="s">
        <v>725</v>
      </c>
      <c r="C194" s="28"/>
      <c r="D194" s="108"/>
      <c r="E194" s="108"/>
      <c r="F194" s="108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8"/>
      <c r="W194" s="108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8"/>
      <c r="BD194" s="108"/>
      <c r="BE194" s="108"/>
      <c r="BF194" s="108"/>
      <c r="BG194" s="108"/>
      <c r="BH194" s="108"/>
      <c r="BI194" s="108"/>
      <c r="BJ194" s="108"/>
      <c r="BK194" s="108"/>
      <c r="BL194" s="108"/>
      <c r="BM194" s="108"/>
      <c r="BN194" s="108"/>
      <c r="BO194" s="108"/>
      <c r="BP194" s="108"/>
      <c r="BQ194" s="108"/>
      <c r="BR194" s="108"/>
      <c r="BS194" s="108"/>
      <c r="BT194" s="108"/>
      <c r="BU194" s="108"/>
      <c r="BV194" s="128"/>
      <c r="BW194" s="128"/>
      <c r="BX194" s="128"/>
      <c r="BY194" s="108"/>
      <c r="BZ194" s="108"/>
      <c r="CA194" s="108"/>
      <c r="CB194" s="108"/>
      <c r="CC194" s="108"/>
      <c r="CD194" s="108"/>
      <c r="CE194" s="108"/>
      <c r="CF194" s="108"/>
      <c r="CG194" s="108"/>
      <c r="CH194" s="108"/>
      <c r="CI194" s="108"/>
      <c r="CJ194" s="108"/>
      <c r="CK194" s="108"/>
      <c r="CL194" s="108"/>
      <c r="CM194" s="128"/>
      <c r="CN194" s="128"/>
      <c r="CO194" s="128"/>
      <c r="CP194" s="108"/>
      <c r="CQ194" s="108"/>
      <c r="CR194" s="108"/>
      <c r="CS194" s="108"/>
      <c r="CT194" s="108"/>
      <c r="CU194" s="108"/>
      <c r="CV194" s="108"/>
      <c r="CW194" s="108"/>
      <c r="CX194" s="108"/>
      <c r="CY194" s="108"/>
      <c r="CZ194" s="108"/>
      <c r="DA194" s="108"/>
      <c r="DB194" s="108"/>
      <c r="DC194" s="108"/>
      <c r="DD194" s="108"/>
      <c r="DE194" s="108"/>
      <c r="DF194" s="108"/>
      <c r="DG194" s="108"/>
      <c r="DH194" s="108"/>
      <c r="DI194" s="108"/>
      <c r="DJ194" s="108"/>
      <c r="DK194" s="108"/>
      <c r="DL194" s="108"/>
      <c r="DM194" s="108"/>
      <c r="DN194" s="108"/>
      <c r="DO194" s="108"/>
      <c r="DP194" s="108"/>
      <c r="DQ194" s="108"/>
      <c r="DR194" s="108"/>
      <c r="DS194" s="108">
        <v>50658.2</v>
      </c>
      <c r="DT194" s="108">
        <v>30058.9</v>
      </c>
      <c r="DU194" s="108">
        <v>9238.5</v>
      </c>
      <c r="DV194" s="108">
        <v>6676.1</v>
      </c>
      <c r="DW194" s="108">
        <v>4684.7</v>
      </c>
      <c r="DX194" s="108">
        <v>4839.8</v>
      </c>
      <c r="DY194" s="108">
        <v>15073.6</v>
      </c>
      <c r="DZ194" s="108">
        <v>30058.9</v>
      </c>
      <c r="EA194" s="108">
        <v>34188.1</v>
      </c>
      <c r="EB194" s="108">
        <v>35915.199999999997</v>
      </c>
      <c r="EC194" s="108">
        <v>39297.4</v>
      </c>
      <c r="ED194" s="108">
        <v>41042.300000000003</v>
      </c>
      <c r="EE194" s="108">
        <v>43378.7</v>
      </c>
      <c r="EF194" s="108">
        <v>45973.5</v>
      </c>
      <c r="EG194" s="108">
        <v>47022</v>
      </c>
      <c r="EH194" s="108">
        <v>48653</v>
      </c>
      <c r="EI194" s="108">
        <v>50658.2</v>
      </c>
      <c r="EJ194" s="108">
        <v>51704.1</v>
      </c>
      <c r="EK194" s="108">
        <v>31038.1</v>
      </c>
      <c r="EL194" s="108">
        <v>10484.9</v>
      </c>
      <c r="EM194" s="108">
        <v>6054.1</v>
      </c>
      <c r="EN194" s="108">
        <v>4127</v>
      </c>
      <c r="EO194" s="108">
        <v>5209.8</v>
      </c>
      <c r="EP194" s="108">
        <v>13313.6</v>
      </c>
      <c r="EQ194" s="108">
        <v>31038.1</v>
      </c>
      <c r="ER194" s="108">
        <v>35818.6</v>
      </c>
      <c r="ES194" s="108">
        <v>38804.9</v>
      </c>
      <c r="ET194" s="108">
        <v>41523</v>
      </c>
      <c r="EU194" s="108">
        <v>43177.4</v>
      </c>
      <c r="EV194" s="108">
        <v>45493.2</v>
      </c>
      <c r="EW194" s="108">
        <v>47577.1</v>
      </c>
      <c r="EX194" s="108">
        <v>48990.3</v>
      </c>
      <c r="EY194" s="108">
        <v>49855.199999999997</v>
      </c>
      <c r="EZ194" s="108">
        <v>51704.1</v>
      </c>
      <c r="FA194" s="108">
        <v>50276.4</v>
      </c>
      <c r="FB194" s="108">
        <v>32196.5</v>
      </c>
      <c r="FC194" s="108">
        <v>9903.2999999999993</v>
      </c>
      <c r="FD194" s="108">
        <v>4702.8</v>
      </c>
      <c r="FE194" s="108">
        <v>3473.8</v>
      </c>
      <c r="FF194" s="108">
        <v>6573.2</v>
      </c>
      <c r="FG194" s="108">
        <v>16424.900000000001</v>
      </c>
      <c r="FH194" s="108">
        <v>32196.5</v>
      </c>
      <c r="FI194" s="108">
        <v>37076.9</v>
      </c>
      <c r="FJ194" s="108">
        <v>39638.800000000003</v>
      </c>
      <c r="FK194" s="108">
        <v>42099.8</v>
      </c>
      <c r="FL194" s="108">
        <v>43522.400000000001</v>
      </c>
      <c r="FM194" s="108">
        <v>45024.6</v>
      </c>
      <c r="FN194" s="108">
        <v>46802.6</v>
      </c>
      <c r="FO194" s="108">
        <v>47549.8</v>
      </c>
      <c r="FP194" s="108">
        <v>48383.5</v>
      </c>
      <c r="FQ194" s="108">
        <v>50276.4</v>
      </c>
      <c r="FR194" s="108">
        <v>51552.5</v>
      </c>
      <c r="FS194" s="108">
        <v>33003.599999999999</v>
      </c>
      <c r="FT194" s="108">
        <v>10889.8</v>
      </c>
      <c r="FU194" s="108">
        <v>5296.7</v>
      </c>
      <c r="FV194" s="108">
        <v>2362.4</v>
      </c>
      <c r="FW194" s="108">
        <v>6637.9</v>
      </c>
      <c r="FX194" s="108">
        <v>15713</v>
      </c>
      <c r="FY194" s="108">
        <v>33003.599999999999</v>
      </c>
      <c r="FZ194" s="108">
        <v>38223.199999999997</v>
      </c>
      <c r="GA194" s="108">
        <v>41283.699999999997</v>
      </c>
      <c r="GB194" s="108">
        <v>43893.4</v>
      </c>
      <c r="GC194" s="108">
        <v>45494.5</v>
      </c>
      <c r="GD194" s="108">
        <v>47263.6</v>
      </c>
      <c r="GE194" s="108">
        <v>49190.1</v>
      </c>
      <c r="GF194" s="108">
        <v>50032.6</v>
      </c>
      <c r="GG194" s="108">
        <v>50578.2</v>
      </c>
      <c r="GH194" s="108">
        <v>51552.5</v>
      </c>
      <c r="GJ194" s="85">
        <v>31003.3</v>
      </c>
      <c r="GK194" s="85">
        <v>7847.3</v>
      </c>
      <c r="GL194" s="85">
        <v>7121.8</v>
      </c>
      <c r="GN194" s="85">
        <v>6845.3</v>
      </c>
      <c r="GO194" s="85">
        <v>17272.5</v>
      </c>
      <c r="GP194" s="85">
        <v>31003.3</v>
      </c>
      <c r="GQ194" s="85">
        <v>32427.4</v>
      </c>
      <c r="GR194" s="85">
        <v>34553.199999999997</v>
      </c>
      <c r="GS194" s="85">
        <v>38850.6</v>
      </c>
      <c r="GT194" s="85">
        <v>40439</v>
      </c>
      <c r="GU194" s="85">
        <v>43511.1</v>
      </c>
      <c r="GV194" s="85">
        <v>45972.4</v>
      </c>
      <c r="GW194" s="85">
        <v>47119.7</v>
      </c>
      <c r="GX194" s="85">
        <v>49433</v>
      </c>
    </row>
    <row r="195" spans="1:206" s="85" customFormat="1" ht="12" x14ac:dyDescent="0.2">
      <c r="A195" s="77">
        <v>14224300</v>
      </c>
      <c r="B195" s="28" t="s">
        <v>726</v>
      </c>
      <c r="C195" s="28"/>
      <c r="D195" s="108"/>
      <c r="E195" s="108"/>
      <c r="F195" s="108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8"/>
      <c r="BH195" s="108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28"/>
      <c r="BW195" s="128"/>
      <c r="BX195" s="12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8"/>
      <c r="CL195" s="108"/>
      <c r="CM195" s="128"/>
      <c r="CN195" s="128"/>
      <c r="CO195" s="128"/>
      <c r="CP195" s="108"/>
      <c r="CQ195" s="108"/>
      <c r="CR195" s="108"/>
      <c r="CS195" s="108"/>
      <c r="CT195" s="108"/>
      <c r="CU195" s="108"/>
      <c r="CV195" s="108"/>
      <c r="CW195" s="108"/>
      <c r="CX195" s="108"/>
      <c r="CY195" s="108"/>
      <c r="CZ195" s="108"/>
      <c r="DA195" s="108"/>
      <c r="DB195" s="108"/>
      <c r="DC195" s="108"/>
      <c r="DD195" s="108"/>
      <c r="DE195" s="108"/>
      <c r="DF195" s="108"/>
      <c r="DG195" s="108"/>
      <c r="DH195" s="108"/>
      <c r="DI195" s="108"/>
      <c r="DJ195" s="108"/>
      <c r="DK195" s="108"/>
      <c r="DL195" s="108"/>
      <c r="DM195" s="108"/>
      <c r="DN195" s="108"/>
      <c r="DO195" s="108"/>
      <c r="DP195" s="108"/>
      <c r="DQ195" s="108"/>
      <c r="DR195" s="108"/>
      <c r="DS195" s="108">
        <v>8356.6</v>
      </c>
      <c r="DT195" s="108">
        <v>1801.4</v>
      </c>
      <c r="DU195" s="108">
        <v>2005.6</v>
      </c>
      <c r="DV195" s="108">
        <v>2483.8000000000002</v>
      </c>
      <c r="DW195" s="108">
        <v>2065.8000000000002</v>
      </c>
      <c r="DX195" s="108">
        <v>446.4</v>
      </c>
      <c r="DY195" s="108">
        <v>1167.2</v>
      </c>
      <c r="DZ195" s="108">
        <v>1801.4</v>
      </c>
      <c r="EA195" s="108">
        <v>2473.1</v>
      </c>
      <c r="EB195" s="108">
        <v>3087.6</v>
      </c>
      <c r="EC195" s="108">
        <v>3807</v>
      </c>
      <c r="ED195" s="108">
        <v>4571.3999999999996</v>
      </c>
      <c r="EE195" s="108">
        <v>5446.9</v>
      </c>
      <c r="EF195" s="108">
        <v>6290.8</v>
      </c>
      <c r="EG195" s="108">
        <v>7009.6</v>
      </c>
      <c r="EH195" s="108">
        <v>7631.5</v>
      </c>
      <c r="EI195" s="108">
        <v>8356.6</v>
      </c>
      <c r="EJ195" s="108">
        <v>8856.1</v>
      </c>
      <c r="EK195" s="108">
        <v>1743.4</v>
      </c>
      <c r="EL195" s="108">
        <v>2383.9</v>
      </c>
      <c r="EM195" s="108">
        <v>2540.1999999999998</v>
      </c>
      <c r="EN195" s="108">
        <v>2188.6</v>
      </c>
      <c r="EO195" s="108">
        <v>515.70000000000005</v>
      </c>
      <c r="EP195" s="108">
        <v>946.5</v>
      </c>
      <c r="EQ195" s="108">
        <v>1743.4</v>
      </c>
      <c r="ER195" s="108">
        <v>2412.6</v>
      </c>
      <c r="ES195" s="108">
        <v>3239</v>
      </c>
      <c r="ET195" s="108">
        <v>4127.3</v>
      </c>
      <c r="EU195" s="108">
        <v>4919</v>
      </c>
      <c r="EV195" s="108">
        <v>5792.5</v>
      </c>
      <c r="EW195" s="108">
        <v>6667.5</v>
      </c>
      <c r="EX195" s="108">
        <v>7426.9</v>
      </c>
      <c r="EY195" s="108">
        <v>8171.9</v>
      </c>
      <c r="EZ195" s="108">
        <v>8856.1</v>
      </c>
      <c r="FA195" s="108">
        <v>9541.2000000000007</v>
      </c>
      <c r="FB195" s="108">
        <v>2297</v>
      </c>
      <c r="FC195" s="108">
        <v>2466.6999999999998</v>
      </c>
      <c r="FD195" s="108">
        <v>2587.4</v>
      </c>
      <c r="FE195" s="108">
        <v>2190.1</v>
      </c>
      <c r="FF195" s="108">
        <v>711.4</v>
      </c>
      <c r="FG195" s="108">
        <v>1562.5</v>
      </c>
      <c r="FH195" s="108">
        <v>2297</v>
      </c>
      <c r="FI195" s="108">
        <v>3108.3</v>
      </c>
      <c r="FJ195" s="108">
        <v>3999.9</v>
      </c>
      <c r="FK195" s="108">
        <v>4763.7</v>
      </c>
      <c r="FL195" s="108">
        <v>5570.1</v>
      </c>
      <c r="FM195" s="108">
        <v>6450.6</v>
      </c>
      <c r="FN195" s="108">
        <v>7351.1</v>
      </c>
      <c r="FO195" s="108">
        <v>8070.8</v>
      </c>
      <c r="FP195" s="108">
        <v>8717.7000000000007</v>
      </c>
      <c r="FQ195" s="108">
        <v>9541.2000000000007</v>
      </c>
      <c r="FR195" s="108">
        <v>8563.4</v>
      </c>
      <c r="FS195" s="108">
        <v>1915.6</v>
      </c>
      <c r="FT195" s="108">
        <v>2196.3000000000002</v>
      </c>
      <c r="FU195" s="108">
        <v>2221.1</v>
      </c>
      <c r="FV195" s="108">
        <v>2230.4</v>
      </c>
      <c r="FW195" s="108">
        <v>524.79999999999995</v>
      </c>
      <c r="FX195" s="108">
        <v>1286.7</v>
      </c>
      <c r="FY195" s="108">
        <v>1915.6</v>
      </c>
      <c r="FZ195" s="108">
        <v>2586.1</v>
      </c>
      <c r="GA195" s="108">
        <v>3398.8</v>
      </c>
      <c r="GB195" s="108">
        <v>4111.8999999999996</v>
      </c>
      <c r="GC195" s="108">
        <v>4863.3</v>
      </c>
      <c r="GD195" s="108">
        <v>5594.8</v>
      </c>
      <c r="GE195" s="108">
        <v>6333</v>
      </c>
      <c r="GF195" s="108">
        <v>7128.2</v>
      </c>
      <c r="GG195" s="108">
        <v>7704.9</v>
      </c>
      <c r="GH195" s="108">
        <v>8563.4</v>
      </c>
      <c r="GJ195" s="85">
        <v>1458.1</v>
      </c>
      <c r="GK195" s="85">
        <v>711.3</v>
      </c>
      <c r="GL195" s="85">
        <v>1733</v>
      </c>
      <c r="GN195" s="85">
        <v>513.79999999999995</v>
      </c>
      <c r="GO195" s="85">
        <v>1164.5</v>
      </c>
      <c r="GP195" s="85">
        <v>1458.1</v>
      </c>
      <c r="GQ195" s="85">
        <v>1529.7</v>
      </c>
      <c r="GR195" s="85">
        <v>1662.3</v>
      </c>
      <c r="GS195" s="85">
        <v>2169.4</v>
      </c>
      <c r="GT195" s="85">
        <v>2613.1</v>
      </c>
      <c r="GU195" s="85">
        <v>3102.9</v>
      </c>
      <c r="GV195" s="85">
        <v>3902.4</v>
      </c>
      <c r="GW195" s="85">
        <v>4431.3999999999996</v>
      </c>
      <c r="GX195" s="85">
        <v>5286.1</v>
      </c>
    </row>
    <row r="196" spans="1:206" s="85" customFormat="1" ht="48" x14ac:dyDescent="0.2">
      <c r="A196" s="77">
        <v>14224410</v>
      </c>
      <c r="B196" s="28" t="s">
        <v>753</v>
      </c>
      <c r="C196" s="28"/>
      <c r="D196" s="108"/>
      <c r="E196" s="108"/>
      <c r="F196" s="108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8"/>
      <c r="W196" s="108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8"/>
      <c r="BD196" s="108"/>
      <c r="BE196" s="108"/>
      <c r="BF196" s="108"/>
      <c r="BG196" s="108"/>
      <c r="BH196" s="108"/>
      <c r="BI196" s="108"/>
      <c r="BJ196" s="108"/>
      <c r="BK196" s="108"/>
      <c r="BL196" s="108"/>
      <c r="BM196" s="108"/>
      <c r="BN196" s="108"/>
      <c r="BO196" s="108"/>
      <c r="BP196" s="108"/>
      <c r="BQ196" s="108"/>
      <c r="BR196" s="108"/>
      <c r="BS196" s="108"/>
      <c r="BT196" s="108"/>
      <c r="BU196" s="108"/>
      <c r="BV196" s="128"/>
      <c r="BW196" s="128"/>
      <c r="BX196" s="128"/>
      <c r="BY196" s="108"/>
      <c r="BZ196" s="108"/>
      <c r="CA196" s="108"/>
      <c r="CB196" s="108"/>
      <c r="CC196" s="108"/>
      <c r="CD196" s="108"/>
      <c r="CE196" s="108"/>
      <c r="CF196" s="108"/>
      <c r="CG196" s="108"/>
      <c r="CH196" s="108"/>
      <c r="CI196" s="108"/>
      <c r="CJ196" s="108"/>
      <c r="CK196" s="108"/>
      <c r="CL196" s="108"/>
      <c r="CM196" s="128"/>
      <c r="CN196" s="128"/>
      <c r="CO196" s="128"/>
      <c r="CP196" s="108"/>
      <c r="CQ196" s="108"/>
      <c r="CR196" s="108"/>
      <c r="CS196" s="108"/>
      <c r="CT196" s="108"/>
      <c r="CU196" s="108"/>
      <c r="CV196" s="108"/>
      <c r="CW196" s="108"/>
      <c r="CX196" s="108"/>
      <c r="CY196" s="108"/>
      <c r="CZ196" s="108"/>
      <c r="DA196" s="108"/>
      <c r="DB196" s="108"/>
      <c r="DC196" s="108"/>
      <c r="DD196" s="108"/>
      <c r="DE196" s="108"/>
      <c r="DF196" s="108"/>
      <c r="DG196" s="108"/>
      <c r="DH196" s="108"/>
      <c r="DI196" s="108"/>
      <c r="DJ196" s="108"/>
      <c r="DK196" s="108"/>
      <c r="DL196" s="108"/>
      <c r="DM196" s="108"/>
      <c r="DN196" s="108"/>
      <c r="DO196" s="108"/>
      <c r="DP196" s="108"/>
      <c r="DQ196" s="108"/>
      <c r="DR196" s="108"/>
      <c r="DS196" s="108"/>
      <c r="DT196" s="108"/>
      <c r="DU196" s="108"/>
      <c r="DV196" s="108"/>
      <c r="DW196" s="108"/>
      <c r="DX196" s="108"/>
      <c r="DY196" s="108"/>
      <c r="DZ196" s="108"/>
      <c r="EA196" s="108"/>
      <c r="EB196" s="108"/>
      <c r="EC196" s="108"/>
      <c r="ED196" s="108"/>
      <c r="EE196" s="108"/>
      <c r="EF196" s="108"/>
      <c r="EG196" s="108"/>
      <c r="EH196" s="108"/>
      <c r="EI196" s="108"/>
      <c r="EJ196" s="108"/>
      <c r="EK196" s="108"/>
      <c r="EL196" s="108"/>
      <c r="EM196" s="108"/>
      <c r="EN196" s="108"/>
      <c r="EO196" s="108"/>
      <c r="EP196" s="108"/>
      <c r="EQ196" s="108"/>
      <c r="ER196" s="108"/>
      <c r="ES196" s="108"/>
      <c r="ET196" s="108"/>
      <c r="EU196" s="108"/>
      <c r="EV196" s="108"/>
      <c r="EW196" s="108"/>
      <c r="EX196" s="108"/>
      <c r="EY196" s="108"/>
      <c r="EZ196" s="108"/>
      <c r="FA196" s="108"/>
      <c r="FB196" s="108"/>
      <c r="FC196" s="108"/>
      <c r="FD196" s="108"/>
      <c r="FE196" s="108"/>
      <c r="FF196" s="108"/>
      <c r="FG196" s="108"/>
      <c r="FH196" s="108"/>
      <c r="FI196" s="108"/>
      <c r="FJ196" s="108"/>
      <c r="FK196" s="108"/>
      <c r="FL196" s="108"/>
      <c r="FM196" s="108"/>
      <c r="FN196" s="108"/>
      <c r="FO196" s="108"/>
      <c r="FP196" s="108"/>
      <c r="FQ196" s="108"/>
      <c r="FR196" s="108">
        <v>3825.8</v>
      </c>
      <c r="FS196" s="108"/>
      <c r="FT196" s="108"/>
      <c r="FU196" s="108"/>
      <c r="FV196" s="108">
        <v>3825.8</v>
      </c>
      <c r="FW196" s="108"/>
      <c r="FX196" s="108"/>
      <c r="FY196" s="108"/>
      <c r="FZ196" s="108"/>
      <c r="GA196" s="108"/>
      <c r="GB196" s="108"/>
      <c r="GC196" s="108"/>
      <c r="GD196" s="108"/>
      <c r="GE196" s="108"/>
      <c r="GF196" s="108"/>
      <c r="GG196" s="108">
        <v>3595.5</v>
      </c>
      <c r="GH196" s="108">
        <v>3825.8</v>
      </c>
      <c r="GJ196" s="85">
        <v>3319</v>
      </c>
      <c r="GK196" s="85">
        <v>2231.5</v>
      </c>
      <c r="GL196" s="85">
        <v>5120.5</v>
      </c>
      <c r="GN196" s="85">
        <v>20</v>
      </c>
      <c r="GO196" s="85">
        <v>2035</v>
      </c>
      <c r="GP196" s="85">
        <v>3319</v>
      </c>
      <c r="GQ196" s="85">
        <v>3794</v>
      </c>
      <c r="GR196" s="85">
        <v>4449.5</v>
      </c>
      <c r="GS196" s="85">
        <v>5550.5</v>
      </c>
      <c r="GT196" s="85">
        <v>6950.5</v>
      </c>
      <c r="GU196" s="85">
        <v>8710.5</v>
      </c>
      <c r="GV196" s="85">
        <v>10671</v>
      </c>
      <c r="GW196" s="85">
        <v>11867.5</v>
      </c>
      <c r="GX196" s="85">
        <v>13625.5</v>
      </c>
    </row>
    <row r="197" spans="1:206" s="85" customFormat="1" ht="60" x14ac:dyDescent="0.2">
      <c r="A197" s="77">
        <v>14224420</v>
      </c>
      <c r="B197" s="28" t="s">
        <v>754</v>
      </c>
      <c r="C197" s="2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8"/>
      <c r="BH197" s="108"/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28"/>
      <c r="BW197" s="128"/>
      <c r="BX197" s="12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8"/>
      <c r="CL197" s="108"/>
      <c r="CM197" s="128"/>
      <c r="CN197" s="128"/>
      <c r="CO197" s="12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8"/>
      <c r="DA197" s="108"/>
      <c r="DB197" s="108"/>
      <c r="DC197" s="108"/>
      <c r="DD197" s="108"/>
      <c r="DE197" s="108"/>
      <c r="DF197" s="108"/>
      <c r="DG197" s="108"/>
      <c r="DH197" s="108"/>
      <c r="DI197" s="108"/>
      <c r="DJ197" s="108"/>
      <c r="DK197" s="108"/>
      <c r="DL197" s="108"/>
      <c r="DM197" s="108"/>
      <c r="DN197" s="108"/>
      <c r="DO197" s="108"/>
      <c r="DP197" s="108"/>
      <c r="DQ197" s="108"/>
      <c r="DR197" s="108"/>
      <c r="DS197" s="108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8"/>
      <c r="EF197" s="108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8"/>
      <c r="ES197" s="108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8"/>
      <c r="FF197" s="108"/>
      <c r="FG197" s="108"/>
      <c r="FH197" s="108"/>
      <c r="FI197" s="108"/>
      <c r="FJ197" s="108"/>
      <c r="FK197" s="108"/>
      <c r="FL197" s="108"/>
      <c r="FM197" s="108"/>
      <c r="FN197" s="108"/>
      <c r="FO197" s="108"/>
      <c r="FP197" s="108"/>
      <c r="FQ197" s="108"/>
      <c r="FR197" s="108"/>
      <c r="FS197" s="108"/>
      <c r="FT197" s="108"/>
      <c r="FU197" s="108"/>
      <c r="FV197" s="108"/>
      <c r="FW197" s="108"/>
      <c r="FX197" s="108"/>
      <c r="FY197" s="108"/>
      <c r="FZ197" s="108"/>
      <c r="GA197" s="108"/>
      <c r="GB197" s="108"/>
      <c r="GC197" s="108"/>
      <c r="GD197" s="108"/>
      <c r="GE197" s="108"/>
      <c r="GF197" s="108"/>
      <c r="GG197" s="108"/>
      <c r="GH197" s="108"/>
      <c r="GJ197" s="85">
        <v>151</v>
      </c>
      <c r="GK197" s="85">
        <v>939</v>
      </c>
      <c r="GL197" s="85">
        <v>1250</v>
      </c>
      <c r="GN197" s="85">
        <v>200</v>
      </c>
      <c r="GO197" s="85">
        <v>151</v>
      </c>
      <c r="GP197" s="85">
        <v>151</v>
      </c>
      <c r="GQ197" s="85">
        <v>151</v>
      </c>
      <c r="GR197" s="85">
        <v>151</v>
      </c>
      <c r="GS197" s="85">
        <v>1090</v>
      </c>
      <c r="GT197" s="85">
        <v>1340</v>
      </c>
      <c r="GU197" s="85">
        <v>1840</v>
      </c>
      <c r="GV197" s="85">
        <v>2340</v>
      </c>
      <c r="GW197" s="85">
        <v>2590</v>
      </c>
      <c r="GX197" s="85">
        <v>2890</v>
      </c>
    </row>
    <row r="198" spans="1:206" s="85" customFormat="1" ht="12" x14ac:dyDescent="0.2">
      <c r="A198" s="77">
        <v>14224500</v>
      </c>
      <c r="B198" s="28" t="s">
        <v>727</v>
      </c>
      <c r="C198" s="28"/>
      <c r="D198" s="108"/>
      <c r="E198" s="108"/>
      <c r="F198" s="108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8"/>
      <c r="BQ198" s="108"/>
      <c r="BR198" s="108"/>
      <c r="BS198" s="108"/>
      <c r="BT198" s="108"/>
      <c r="BU198" s="108"/>
      <c r="BV198" s="128"/>
      <c r="BW198" s="128"/>
      <c r="BX198" s="128"/>
      <c r="BY198" s="108"/>
      <c r="BZ198" s="108"/>
      <c r="CA198" s="108"/>
      <c r="CB198" s="108"/>
      <c r="CC198" s="108"/>
      <c r="CD198" s="108"/>
      <c r="CE198" s="108"/>
      <c r="CF198" s="108"/>
      <c r="CG198" s="108"/>
      <c r="CH198" s="108"/>
      <c r="CI198" s="108"/>
      <c r="CJ198" s="108"/>
      <c r="CK198" s="108"/>
      <c r="CL198" s="108"/>
      <c r="CM198" s="128"/>
      <c r="CN198" s="128"/>
      <c r="CO198" s="128"/>
      <c r="CP198" s="108"/>
      <c r="CQ198" s="108"/>
      <c r="CR198" s="108"/>
      <c r="CS198" s="108"/>
      <c r="CT198" s="108"/>
      <c r="CU198" s="108"/>
      <c r="CV198" s="108"/>
      <c r="CW198" s="108"/>
      <c r="CX198" s="108"/>
      <c r="CY198" s="108"/>
      <c r="CZ198" s="108"/>
      <c r="DA198" s="108"/>
      <c r="DB198" s="108"/>
      <c r="DC198" s="108"/>
      <c r="DD198" s="108"/>
      <c r="DE198" s="108"/>
      <c r="DF198" s="108"/>
      <c r="DG198" s="108"/>
      <c r="DH198" s="108"/>
      <c r="DI198" s="108"/>
      <c r="DJ198" s="108"/>
      <c r="DK198" s="108"/>
      <c r="DL198" s="108"/>
      <c r="DM198" s="108"/>
      <c r="DN198" s="108"/>
      <c r="DO198" s="108"/>
      <c r="DP198" s="108"/>
      <c r="DQ198" s="108"/>
      <c r="DR198" s="108"/>
      <c r="DS198" s="108"/>
      <c r="DT198" s="108"/>
      <c r="DU198" s="108"/>
      <c r="DV198" s="108"/>
      <c r="DW198" s="108"/>
      <c r="DX198" s="108"/>
      <c r="DY198" s="108"/>
      <c r="DZ198" s="108"/>
      <c r="EA198" s="108"/>
      <c r="EB198" s="108"/>
      <c r="EC198" s="108"/>
      <c r="ED198" s="108"/>
      <c r="EE198" s="108"/>
      <c r="EF198" s="108"/>
      <c r="EG198" s="108"/>
      <c r="EH198" s="108"/>
      <c r="EI198" s="108"/>
      <c r="EJ198" s="108"/>
      <c r="EK198" s="108"/>
      <c r="EL198" s="108"/>
      <c r="EM198" s="108"/>
      <c r="EN198" s="108"/>
      <c r="EO198" s="108"/>
      <c r="EP198" s="108"/>
      <c r="EQ198" s="108"/>
      <c r="ER198" s="108"/>
      <c r="ES198" s="108"/>
      <c r="ET198" s="108"/>
      <c r="EU198" s="108"/>
      <c r="EV198" s="108"/>
      <c r="EW198" s="108"/>
      <c r="EX198" s="108"/>
      <c r="EY198" s="108"/>
      <c r="EZ198" s="108"/>
      <c r="FA198" s="108">
        <v>62535.9</v>
      </c>
      <c r="FB198" s="108">
        <v>9441.7999999999993</v>
      </c>
      <c r="FC198" s="108">
        <v>21612.2</v>
      </c>
      <c r="FD198" s="108">
        <v>16260.9</v>
      </c>
      <c r="FE198" s="108">
        <v>15221</v>
      </c>
      <c r="FF198" s="108">
        <v>113.5</v>
      </c>
      <c r="FG198" s="108">
        <v>3095</v>
      </c>
      <c r="FH198" s="108">
        <v>9441.7999999999993</v>
      </c>
      <c r="FI198" s="108">
        <v>15688.5</v>
      </c>
      <c r="FJ198" s="108">
        <v>24919.8</v>
      </c>
      <c r="FK198" s="108">
        <v>31054</v>
      </c>
      <c r="FL198" s="108">
        <v>36498.699999999997</v>
      </c>
      <c r="FM198" s="108">
        <v>42545.9</v>
      </c>
      <c r="FN198" s="108">
        <v>47314.9</v>
      </c>
      <c r="FO198" s="108">
        <v>52727.3</v>
      </c>
      <c r="FP198" s="108">
        <v>57440.1</v>
      </c>
      <c r="FQ198" s="108">
        <v>62535.9</v>
      </c>
      <c r="FR198" s="108">
        <v>2523.6</v>
      </c>
      <c r="FS198" s="108">
        <v>608.4</v>
      </c>
      <c r="FT198" s="108">
        <v>467</v>
      </c>
      <c r="FU198" s="108">
        <v>760.3</v>
      </c>
      <c r="FV198" s="108">
        <v>687.9</v>
      </c>
      <c r="FW198" s="108">
        <v>373.2</v>
      </c>
      <c r="FX198" s="108">
        <v>389.8</v>
      </c>
      <c r="FY198" s="108">
        <v>608.4</v>
      </c>
      <c r="FZ198" s="108">
        <v>796.7</v>
      </c>
      <c r="GA198" s="108">
        <v>987.7</v>
      </c>
      <c r="GB198" s="108">
        <v>1075.4000000000001</v>
      </c>
      <c r="GC198" s="108">
        <v>1358.3</v>
      </c>
      <c r="GD198" s="108">
        <v>1526.3</v>
      </c>
      <c r="GE198" s="108">
        <v>1835.7</v>
      </c>
      <c r="GF198" s="108">
        <v>2049.9</v>
      </c>
      <c r="GG198" s="108">
        <v>2277.9</v>
      </c>
      <c r="GH198" s="108">
        <v>2523.6</v>
      </c>
      <c r="GJ198" s="85">
        <v>361.7</v>
      </c>
      <c r="GK198" s="85">
        <v>1238.7</v>
      </c>
      <c r="GL198" s="85">
        <v>1854.6</v>
      </c>
      <c r="GN198" s="85">
        <v>204.6</v>
      </c>
      <c r="GO198" s="85">
        <v>272.3</v>
      </c>
      <c r="GP198" s="85">
        <v>361.7</v>
      </c>
      <c r="GQ198" s="85">
        <v>479.2</v>
      </c>
      <c r="GR198" s="85">
        <v>1520.1</v>
      </c>
      <c r="GS198" s="85">
        <v>1600.4</v>
      </c>
      <c r="GT198" s="85">
        <v>1784.8</v>
      </c>
      <c r="GU198" s="85">
        <v>1832.9</v>
      </c>
      <c r="GV198" s="85">
        <v>3455</v>
      </c>
      <c r="GW198" s="85">
        <v>3495.7</v>
      </c>
      <c r="GX198" s="85">
        <v>5169.5</v>
      </c>
    </row>
    <row r="199" spans="1:206" s="85" customFormat="1" ht="12" x14ac:dyDescent="0.2">
      <c r="A199" s="77">
        <v>14224600</v>
      </c>
      <c r="B199" s="28" t="s">
        <v>758</v>
      </c>
      <c r="C199" s="28"/>
      <c r="D199" s="108"/>
      <c r="E199" s="108"/>
      <c r="F199" s="108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8"/>
      <c r="W199" s="108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8"/>
      <c r="BD199" s="108"/>
      <c r="BE199" s="108"/>
      <c r="BF199" s="108"/>
      <c r="BG199" s="108"/>
      <c r="BH199" s="108"/>
      <c r="BI199" s="108"/>
      <c r="BJ199" s="108"/>
      <c r="BK199" s="108"/>
      <c r="BL199" s="108"/>
      <c r="BM199" s="108"/>
      <c r="BN199" s="108"/>
      <c r="BO199" s="108"/>
      <c r="BP199" s="108"/>
      <c r="BQ199" s="108"/>
      <c r="BR199" s="108"/>
      <c r="BS199" s="108"/>
      <c r="BT199" s="108"/>
      <c r="BU199" s="108"/>
      <c r="BV199" s="128"/>
      <c r="BW199" s="128"/>
      <c r="BX199" s="128"/>
      <c r="BY199" s="108"/>
      <c r="BZ199" s="108"/>
      <c r="CA199" s="108"/>
      <c r="CB199" s="108"/>
      <c r="CC199" s="108"/>
      <c r="CD199" s="108"/>
      <c r="CE199" s="108"/>
      <c r="CF199" s="108"/>
      <c r="CG199" s="108"/>
      <c r="CH199" s="108"/>
      <c r="CI199" s="108"/>
      <c r="CJ199" s="108"/>
      <c r="CK199" s="108"/>
      <c r="CL199" s="108"/>
      <c r="CM199" s="128"/>
      <c r="CN199" s="128"/>
      <c r="CO199" s="128"/>
      <c r="CP199" s="108"/>
      <c r="CQ199" s="108"/>
      <c r="CR199" s="108"/>
      <c r="CS199" s="108"/>
      <c r="CT199" s="108"/>
      <c r="CU199" s="108"/>
      <c r="CV199" s="108"/>
      <c r="CW199" s="108"/>
      <c r="CX199" s="108"/>
      <c r="CY199" s="108"/>
      <c r="CZ199" s="108"/>
      <c r="DA199" s="108"/>
      <c r="DB199" s="108"/>
      <c r="DC199" s="108"/>
      <c r="DD199" s="108"/>
      <c r="DE199" s="108"/>
      <c r="DF199" s="108"/>
      <c r="DG199" s="108"/>
      <c r="DH199" s="108"/>
      <c r="DI199" s="108"/>
      <c r="DJ199" s="108"/>
      <c r="DK199" s="108"/>
      <c r="DL199" s="108"/>
      <c r="DM199" s="108"/>
      <c r="DN199" s="108"/>
      <c r="DO199" s="108"/>
      <c r="DP199" s="108"/>
      <c r="DQ199" s="108"/>
      <c r="DR199" s="108"/>
      <c r="DS199" s="108"/>
      <c r="DT199" s="108"/>
      <c r="DU199" s="108"/>
      <c r="DV199" s="108"/>
      <c r="DW199" s="108"/>
      <c r="DX199" s="108"/>
      <c r="DY199" s="108"/>
      <c r="DZ199" s="108"/>
      <c r="EA199" s="108"/>
      <c r="EB199" s="108"/>
      <c r="EC199" s="108"/>
      <c r="ED199" s="108"/>
      <c r="EE199" s="108"/>
      <c r="EF199" s="108"/>
      <c r="EG199" s="108"/>
      <c r="EH199" s="108"/>
      <c r="EI199" s="108"/>
      <c r="EJ199" s="108"/>
      <c r="EK199" s="108"/>
      <c r="EL199" s="108"/>
      <c r="EM199" s="108"/>
      <c r="EN199" s="108"/>
      <c r="EO199" s="108"/>
      <c r="EP199" s="108"/>
      <c r="EQ199" s="108"/>
      <c r="ER199" s="108"/>
      <c r="ES199" s="108"/>
      <c r="ET199" s="108"/>
      <c r="EU199" s="108"/>
      <c r="EV199" s="108"/>
      <c r="EW199" s="108"/>
      <c r="EX199" s="108"/>
      <c r="EY199" s="108"/>
      <c r="EZ199" s="108"/>
      <c r="FA199" s="108"/>
      <c r="FB199" s="108"/>
      <c r="FC199" s="108"/>
      <c r="FD199" s="108"/>
      <c r="FE199" s="108"/>
      <c r="FF199" s="108"/>
      <c r="FG199" s="108"/>
      <c r="FH199" s="108"/>
      <c r="FI199" s="108"/>
      <c r="FJ199" s="108"/>
      <c r="FK199" s="108"/>
      <c r="FL199" s="108"/>
      <c r="FM199" s="108"/>
      <c r="FN199" s="108"/>
      <c r="FO199" s="108"/>
      <c r="FP199" s="108"/>
      <c r="FQ199" s="108"/>
      <c r="FR199" s="108"/>
      <c r="FS199" s="108"/>
      <c r="FT199" s="108"/>
      <c r="FU199" s="108"/>
      <c r="FV199" s="108"/>
      <c r="FW199" s="108"/>
      <c r="FX199" s="108"/>
      <c r="FY199" s="108"/>
      <c r="FZ199" s="108"/>
      <c r="GA199" s="108"/>
      <c r="GB199" s="108"/>
      <c r="GC199" s="108"/>
      <c r="GD199" s="108"/>
      <c r="GE199" s="108"/>
      <c r="GF199" s="108"/>
      <c r="GG199" s="108"/>
      <c r="GH199" s="108"/>
      <c r="GJ199" s="85">
        <v>0.5</v>
      </c>
      <c r="GK199" s="85">
        <v>0</v>
      </c>
      <c r="GL199" s="85">
        <v>2803.3</v>
      </c>
      <c r="GO199" s="85">
        <v>0.5</v>
      </c>
      <c r="GP199" s="85">
        <v>0.5</v>
      </c>
      <c r="GQ199" s="85">
        <v>0.5</v>
      </c>
      <c r="GR199" s="85">
        <v>0.5</v>
      </c>
      <c r="GS199" s="85">
        <v>0.5</v>
      </c>
      <c r="GT199" s="85">
        <v>352.1</v>
      </c>
      <c r="GU199" s="85">
        <v>1266.8</v>
      </c>
      <c r="GV199" s="85">
        <v>2803.8</v>
      </c>
      <c r="GW199" s="85">
        <v>4010.9</v>
      </c>
      <c r="GX199" s="85">
        <v>8679.1</v>
      </c>
    </row>
    <row r="200" spans="1:206" s="85" customFormat="1" ht="24" x14ac:dyDescent="0.2">
      <c r="A200" s="77">
        <v>14224800</v>
      </c>
      <c r="B200" s="28" t="s">
        <v>759</v>
      </c>
      <c r="C200" s="28"/>
      <c r="D200" s="108"/>
      <c r="E200" s="108"/>
      <c r="F200" s="108"/>
      <c r="G200" s="108"/>
      <c r="H200" s="108"/>
      <c r="I200" s="108"/>
      <c r="J200" s="108"/>
      <c r="K200" s="108"/>
      <c r="L200" s="108"/>
      <c r="M200" s="108"/>
      <c r="N200" s="108"/>
      <c r="O200" s="108"/>
      <c r="P200" s="108"/>
      <c r="Q200" s="108"/>
      <c r="R200" s="108"/>
      <c r="S200" s="108"/>
      <c r="T200" s="108"/>
      <c r="U200" s="108"/>
      <c r="V200" s="108"/>
      <c r="W200" s="108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8"/>
      <c r="BD200" s="108"/>
      <c r="BE200" s="108"/>
      <c r="BF200" s="108"/>
      <c r="BG200" s="108"/>
      <c r="BH200" s="108"/>
      <c r="BI200" s="108"/>
      <c r="BJ200" s="108"/>
      <c r="BK200" s="108"/>
      <c r="BL200" s="108"/>
      <c r="BM200" s="108"/>
      <c r="BN200" s="108"/>
      <c r="BO200" s="108"/>
      <c r="BP200" s="108"/>
      <c r="BQ200" s="108"/>
      <c r="BR200" s="108"/>
      <c r="BS200" s="108"/>
      <c r="BT200" s="108"/>
      <c r="BU200" s="108"/>
      <c r="BV200" s="128"/>
      <c r="BW200" s="128"/>
      <c r="BX200" s="128"/>
      <c r="BY200" s="108"/>
      <c r="BZ200" s="108"/>
      <c r="CA200" s="108"/>
      <c r="CB200" s="108"/>
      <c r="CC200" s="108"/>
      <c r="CD200" s="108"/>
      <c r="CE200" s="108"/>
      <c r="CF200" s="108"/>
      <c r="CG200" s="108"/>
      <c r="CH200" s="108"/>
      <c r="CI200" s="108"/>
      <c r="CJ200" s="108"/>
      <c r="CK200" s="108"/>
      <c r="CL200" s="108"/>
      <c r="CM200" s="128"/>
      <c r="CN200" s="128"/>
      <c r="CO200" s="128"/>
      <c r="CP200" s="108"/>
      <c r="CQ200" s="108"/>
      <c r="CR200" s="108"/>
      <c r="CS200" s="108"/>
      <c r="CT200" s="108"/>
      <c r="CU200" s="108"/>
      <c r="CV200" s="108"/>
      <c r="CW200" s="108"/>
      <c r="CX200" s="108"/>
      <c r="CY200" s="108"/>
      <c r="CZ200" s="108"/>
      <c r="DA200" s="108"/>
      <c r="DB200" s="108"/>
      <c r="DC200" s="108"/>
      <c r="DD200" s="108"/>
      <c r="DE200" s="108"/>
      <c r="DF200" s="108"/>
      <c r="DG200" s="108"/>
      <c r="DH200" s="108"/>
      <c r="DI200" s="108"/>
      <c r="DJ200" s="108"/>
      <c r="DK200" s="108"/>
      <c r="DL200" s="108"/>
      <c r="DM200" s="108"/>
      <c r="DN200" s="108"/>
      <c r="DO200" s="108"/>
      <c r="DP200" s="108"/>
      <c r="DQ200" s="108"/>
      <c r="DR200" s="108"/>
      <c r="DS200" s="108"/>
      <c r="DT200" s="108"/>
      <c r="DU200" s="108"/>
      <c r="DV200" s="108"/>
      <c r="DW200" s="108"/>
      <c r="DX200" s="108"/>
      <c r="DY200" s="108"/>
      <c r="DZ200" s="108"/>
      <c r="EA200" s="108"/>
      <c r="EB200" s="108"/>
      <c r="EC200" s="108"/>
      <c r="ED200" s="108"/>
      <c r="EE200" s="108"/>
      <c r="EF200" s="108"/>
      <c r="EG200" s="108"/>
      <c r="EH200" s="108"/>
      <c r="EI200" s="108"/>
      <c r="EJ200" s="108"/>
      <c r="EK200" s="108"/>
      <c r="EL200" s="108"/>
      <c r="EM200" s="108"/>
      <c r="EN200" s="108"/>
      <c r="EO200" s="108"/>
      <c r="EP200" s="108"/>
      <c r="EQ200" s="108"/>
      <c r="ER200" s="108"/>
      <c r="ES200" s="108"/>
      <c r="ET200" s="108"/>
      <c r="EU200" s="108"/>
      <c r="EV200" s="108"/>
      <c r="EW200" s="108"/>
      <c r="EX200" s="108"/>
      <c r="EY200" s="108"/>
      <c r="EZ200" s="108"/>
      <c r="FA200" s="108"/>
      <c r="FB200" s="108"/>
      <c r="FC200" s="108"/>
      <c r="FD200" s="108"/>
      <c r="FE200" s="108"/>
      <c r="FF200" s="108"/>
      <c r="FG200" s="108"/>
      <c r="FH200" s="108"/>
      <c r="FI200" s="108"/>
      <c r="FJ200" s="108"/>
      <c r="FK200" s="108"/>
      <c r="FL200" s="108"/>
      <c r="FM200" s="108"/>
      <c r="FN200" s="108"/>
      <c r="FO200" s="108"/>
      <c r="FP200" s="108"/>
      <c r="FQ200" s="108"/>
      <c r="FR200" s="108"/>
      <c r="FS200" s="108"/>
      <c r="FT200" s="108"/>
      <c r="FU200" s="108"/>
      <c r="FV200" s="108"/>
      <c r="FW200" s="108"/>
      <c r="FX200" s="108"/>
      <c r="FY200" s="108"/>
      <c r="FZ200" s="108"/>
      <c r="GA200" s="108"/>
      <c r="GB200" s="108"/>
      <c r="GC200" s="108"/>
      <c r="GD200" s="108"/>
      <c r="GE200" s="108"/>
      <c r="GF200" s="108"/>
      <c r="GG200" s="108"/>
      <c r="GH200" s="108"/>
      <c r="GJ200" s="85">
        <v>1.2</v>
      </c>
      <c r="GK200" s="85">
        <v>0</v>
      </c>
      <c r="GL200" s="85">
        <v>0.8</v>
      </c>
      <c r="GO200" s="85">
        <v>1.2</v>
      </c>
      <c r="GP200" s="85">
        <v>1.2</v>
      </c>
      <c r="GQ200" s="85">
        <v>1.2</v>
      </c>
      <c r="GR200" s="85">
        <v>1.2</v>
      </c>
      <c r="GS200" s="85">
        <v>1.2</v>
      </c>
      <c r="GT200" s="85">
        <v>1.2</v>
      </c>
      <c r="GU200" s="85">
        <v>2</v>
      </c>
      <c r="GV200" s="85">
        <v>2</v>
      </c>
      <c r="GW200" s="85">
        <v>2.2999999999999998</v>
      </c>
      <c r="GX200" s="85">
        <v>3</v>
      </c>
    </row>
    <row r="201" spans="1:206" s="85" customFormat="1" ht="12" x14ac:dyDescent="0.2">
      <c r="A201" s="99">
        <v>1423</v>
      </c>
      <c r="B201" s="28" t="s">
        <v>623</v>
      </c>
      <c r="C201" s="76"/>
      <c r="D201" s="108">
        <v>4475553.3</v>
      </c>
      <c r="E201" s="108">
        <v>984657.1</v>
      </c>
      <c r="F201" s="108">
        <v>1095323</v>
      </c>
      <c r="G201" s="108">
        <v>1064268.6000000001</v>
      </c>
      <c r="H201" s="108">
        <v>1331304.6000000001</v>
      </c>
      <c r="I201" s="108">
        <v>244513.8</v>
      </c>
      <c r="J201" s="108">
        <v>577293.80000000005</v>
      </c>
      <c r="K201" s="108">
        <v>984657.1</v>
      </c>
      <c r="L201" s="108">
        <v>1320671.3999999999</v>
      </c>
      <c r="M201" s="108">
        <v>1662025.1</v>
      </c>
      <c r="N201" s="108">
        <v>2079980.1</v>
      </c>
      <c r="O201" s="108">
        <v>2321488.4</v>
      </c>
      <c r="P201" s="108">
        <v>2659911.5</v>
      </c>
      <c r="Q201" s="108">
        <v>3144248.7</v>
      </c>
      <c r="R201" s="108">
        <v>3631640.9</v>
      </c>
      <c r="S201" s="108">
        <v>4008338</v>
      </c>
      <c r="T201" s="108">
        <v>4475553.3</v>
      </c>
      <c r="U201" s="108">
        <v>4630733.2</v>
      </c>
      <c r="V201" s="108">
        <v>896163.5</v>
      </c>
      <c r="W201" s="108">
        <v>1041127.7</v>
      </c>
      <c r="X201" s="108">
        <v>1145569.5</v>
      </c>
      <c r="Y201" s="108">
        <v>1547872.5</v>
      </c>
      <c r="Z201" s="108">
        <v>196964.3</v>
      </c>
      <c r="AA201" s="108">
        <v>518916.6</v>
      </c>
      <c r="AB201" s="108">
        <v>896163.5</v>
      </c>
      <c r="AC201" s="108">
        <v>1205047.3999999999</v>
      </c>
      <c r="AD201" s="108">
        <v>1587182.8</v>
      </c>
      <c r="AE201" s="108">
        <v>1937291.2</v>
      </c>
      <c r="AF201" s="108">
        <v>2216685.4</v>
      </c>
      <c r="AG201" s="108">
        <v>2568052.5</v>
      </c>
      <c r="AH201" s="108">
        <v>3082860.7</v>
      </c>
      <c r="AI201" s="108">
        <v>3550569.3</v>
      </c>
      <c r="AJ201" s="108">
        <v>4020524.3</v>
      </c>
      <c r="AK201" s="108">
        <v>4630733.2</v>
      </c>
      <c r="AL201" s="108">
        <v>5480136.0999999996</v>
      </c>
      <c r="AM201" s="108">
        <v>974992.4</v>
      </c>
      <c r="AN201" s="108">
        <v>1436152</v>
      </c>
      <c r="AO201" s="108">
        <v>1380046.9</v>
      </c>
      <c r="AP201" s="108">
        <v>1688944.8</v>
      </c>
      <c r="AQ201" s="108">
        <v>266347.7</v>
      </c>
      <c r="AR201" s="108">
        <v>592197.19999999995</v>
      </c>
      <c r="AS201" s="108">
        <v>974992.4</v>
      </c>
      <c r="AT201" s="108">
        <v>1453527.5</v>
      </c>
      <c r="AU201" s="108">
        <v>1923630.5</v>
      </c>
      <c r="AV201" s="108">
        <v>2411144.4</v>
      </c>
      <c r="AW201" s="108">
        <v>2783443.9</v>
      </c>
      <c r="AX201" s="108">
        <v>3226613.8</v>
      </c>
      <c r="AY201" s="108">
        <v>3791191.3</v>
      </c>
      <c r="AZ201" s="108">
        <v>4233560</v>
      </c>
      <c r="BA201" s="108">
        <v>4704666.9000000004</v>
      </c>
      <c r="BB201" s="108">
        <v>5480136.0999999996</v>
      </c>
      <c r="BC201" s="108">
        <v>6089012.5999999996</v>
      </c>
      <c r="BD201" s="108">
        <v>1172166.1000000001</v>
      </c>
      <c r="BE201" s="108">
        <v>1534456.3</v>
      </c>
      <c r="BF201" s="108">
        <v>1626607.9</v>
      </c>
      <c r="BG201" s="108">
        <v>1755782.3</v>
      </c>
      <c r="BH201" s="108">
        <v>298010.90000000002</v>
      </c>
      <c r="BI201" s="108">
        <v>742794.2</v>
      </c>
      <c r="BJ201" s="108">
        <v>1172166.1000000001</v>
      </c>
      <c r="BK201" s="108">
        <v>1647047.6</v>
      </c>
      <c r="BL201" s="108">
        <v>2212886.2000000002</v>
      </c>
      <c r="BM201" s="108">
        <v>2706622.4</v>
      </c>
      <c r="BN201" s="108">
        <v>3179095.7</v>
      </c>
      <c r="BO201" s="108">
        <v>3733772.6</v>
      </c>
      <c r="BP201" s="108">
        <v>4333230.3</v>
      </c>
      <c r="BQ201" s="108">
        <v>4945057.8</v>
      </c>
      <c r="BR201" s="108">
        <v>5546632.9000000004</v>
      </c>
      <c r="BS201" s="108">
        <v>6089012.5999999996</v>
      </c>
      <c r="BT201" s="108">
        <v>7931083</v>
      </c>
      <c r="BU201" s="108">
        <v>1664616.7</v>
      </c>
      <c r="BV201" s="128">
        <v>2034246.1</v>
      </c>
      <c r="BW201" s="128">
        <v>1862546.6</v>
      </c>
      <c r="BX201" s="128">
        <v>2369673.6</v>
      </c>
      <c r="BY201" s="108">
        <v>436451</v>
      </c>
      <c r="BZ201" s="108">
        <v>1109473.3</v>
      </c>
      <c r="CA201" s="108">
        <v>1664616.7</v>
      </c>
      <c r="CB201" s="108">
        <v>2335907.2999999998</v>
      </c>
      <c r="CC201" s="108">
        <v>3043141.2</v>
      </c>
      <c r="CD201" s="108">
        <v>3698862.8</v>
      </c>
      <c r="CE201" s="108">
        <v>4272725.9000000004</v>
      </c>
      <c r="CF201" s="108">
        <v>4863137.5</v>
      </c>
      <c r="CG201" s="108">
        <v>5561409.4000000004</v>
      </c>
      <c r="CH201" s="108">
        <v>6312744.5999999996</v>
      </c>
      <c r="CI201" s="108">
        <v>7095002.7000000002</v>
      </c>
      <c r="CJ201" s="108">
        <v>7931083</v>
      </c>
      <c r="CK201" s="108">
        <v>9455904.3000000007</v>
      </c>
      <c r="CL201" s="108">
        <v>1814956.3</v>
      </c>
      <c r="CM201" s="128">
        <v>2518566.1</v>
      </c>
      <c r="CN201" s="128">
        <v>2148041.5</v>
      </c>
      <c r="CO201" s="128">
        <v>2974340.4</v>
      </c>
      <c r="CP201" s="108">
        <v>701775</v>
      </c>
      <c r="CQ201" s="108">
        <v>1192316.8</v>
      </c>
      <c r="CR201" s="108">
        <v>1814956.3</v>
      </c>
      <c r="CS201" s="108">
        <v>2541998.2000000002</v>
      </c>
      <c r="CT201" s="108">
        <v>3654470.4</v>
      </c>
      <c r="CU201" s="108">
        <v>4333522.4000000004</v>
      </c>
      <c r="CV201" s="108">
        <v>5079923.5999999996</v>
      </c>
      <c r="CW201" s="108">
        <v>5637975</v>
      </c>
      <c r="CX201" s="108">
        <v>6481563.9000000004</v>
      </c>
      <c r="CY201" s="108">
        <v>7288955.9000000004</v>
      </c>
      <c r="CZ201" s="108">
        <v>8350884.0999999996</v>
      </c>
      <c r="DA201" s="108">
        <v>9455904.3000000007</v>
      </c>
      <c r="DB201" s="108">
        <v>10708489.199999999</v>
      </c>
      <c r="DC201" s="108">
        <v>1986347.3</v>
      </c>
      <c r="DD201" s="108">
        <v>2714928.7</v>
      </c>
      <c r="DE201" s="108">
        <v>2328014.5</v>
      </c>
      <c r="DF201" s="108">
        <v>3679198.7</v>
      </c>
      <c r="DG201" s="108">
        <v>482945.3</v>
      </c>
      <c r="DH201" s="108">
        <v>1184344.7</v>
      </c>
      <c r="DI201" s="108">
        <v>1986347.3</v>
      </c>
      <c r="DJ201" s="108">
        <v>2898006.9</v>
      </c>
      <c r="DK201" s="108">
        <v>3777446.7</v>
      </c>
      <c r="DL201" s="108">
        <v>4701276</v>
      </c>
      <c r="DM201" s="108">
        <v>5289009.3</v>
      </c>
      <c r="DN201" s="108">
        <v>6106030.7999999998</v>
      </c>
      <c r="DO201" s="108">
        <v>7029290.5</v>
      </c>
      <c r="DP201" s="108">
        <v>8017741</v>
      </c>
      <c r="DQ201" s="108">
        <v>9226426</v>
      </c>
      <c r="DR201" s="108">
        <v>10708489.199999999</v>
      </c>
      <c r="DS201" s="108">
        <v>10925539.6</v>
      </c>
      <c r="DT201" s="108">
        <v>2440505.6</v>
      </c>
      <c r="DU201" s="108">
        <v>2705763.2</v>
      </c>
      <c r="DV201" s="108">
        <v>2326317.4</v>
      </c>
      <c r="DW201" s="108">
        <v>3452953.4</v>
      </c>
      <c r="DX201" s="108">
        <v>535966.5</v>
      </c>
      <c r="DY201" s="108">
        <v>1292953.1000000001</v>
      </c>
      <c r="DZ201" s="108">
        <v>2440505.6</v>
      </c>
      <c r="EA201" s="108">
        <v>3458483.5</v>
      </c>
      <c r="EB201" s="108">
        <v>4404884.4000000004</v>
      </c>
      <c r="EC201" s="108">
        <v>5146268.8</v>
      </c>
      <c r="ED201" s="108">
        <v>5909131</v>
      </c>
      <c r="EE201" s="108">
        <v>6479984.9000000004</v>
      </c>
      <c r="EF201" s="108">
        <v>7472586.2000000002</v>
      </c>
      <c r="EG201" s="108">
        <v>8729114.1999999993</v>
      </c>
      <c r="EH201" s="108">
        <v>9755081.0999999996</v>
      </c>
      <c r="EI201" s="108">
        <v>10925539.6</v>
      </c>
      <c r="EJ201" s="108">
        <v>9674965.3000000007</v>
      </c>
      <c r="EK201" s="108">
        <v>2134301.5</v>
      </c>
      <c r="EL201" s="108">
        <v>2419744.7999999998</v>
      </c>
      <c r="EM201" s="108">
        <v>2081783.3</v>
      </c>
      <c r="EN201" s="108">
        <v>3039135.7</v>
      </c>
      <c r="EO201" s="108">
        <v>568437.6</v>
      </c>
      <c r="EP201" s="108">
        <v>1256925</v>
      </c>
      <c r="EQ201" s="108">
        <v>2134301.5</v>
      </c>
      <c r="ER201" s="108">
        <v>2906955.5</v>
      </c>
      <c r="ES201" s="108">
        <v>3944526</v>
      </c>
      <c r="ET201" s="108">
        <v>4554046.3</v>
      </c>
      <c r="EU201" s="108">
        <v>5202430.0999999996</v>
      </c>
      <c r="EV201" s="108">
        <v>5729059.0999999996</v>
      </c>
      <c r="EW201" s="108">
        <v>6635829.5999999996</v>
      </c>
      <c r="EX201" s="108">
        <v>7650673.9000000004</v>
      </c>
      <c r="EY201" s="108">
        <v>8565168.6999999993</v>
      </c>
      <c r="EZ201" s="108">
        <v>9674965.3000000007</v>
      </c>
      <c r="FA201" s="108">
        <v>9786916.5</v>
      </c>
      <c r="FB201" s="108">
        <v>2149271.9</v>
      </c>
      <c r="FC201" s="108">
        <v>2518204</v>
      </c>
      <c r="FD201" s="108">
        <v>2131933.2000000002</v>
      </c>
      <c r="FE201" s="108">
        <v>2987507.4</v>
      </c>
      <c r="FF201" s="108">
        <v>588341.6</v>
      </c>
      <c r="FG201" s="108">
        <v>1241482.7</v>
      </c>
      <c r="FH201" s="108">
        <v>2149271.9</v>
      </c>
      <c r="FI201" s="108">
        <v>2936951</v>
      </c>
      <c r="FJ201" s="108">
        <v>3981889.1</v>
      </c>
      <c r="FK201" s="108">
        <v>4667475.9000000004</v>
      </c>
      <c r="FL201" s="108">
        <v>5309111.0999999996</v>
      </c>
      <c r="FM201" s="108">
        <v>5901375.0999999996</v>
      </c>
      <c r="FN201" s="108">
        <v>6799409.0999999996</v>
      </c>
      <c r="FO201" s="108">
        <v>7876390.0999999996</v>
      </c>
      <c r="FP201" s="108">
        <v>8931162.1999999993</v>
      </c>
      <c r="FQ201" s="108">
        <v>9786916.5</v>
      </c>
      <c r="FR201" s="108">
        <v>10884029.5</v>
      </c>
      <c r="FS201" s="108">
        <v>2499469</v>
      </c>
      <c r="FT201" s="108">
        <v>2767880.2</v>
      </c>
      <c r="FU201" s="108">
        <v>2040062.9</v>
      </c>
      <c r="FV201" s="108">
        <v>3576617.4</v>
      </c>
      <c r="FW201" s="108">
        <v>690138.9</v>
      </c>
      <c r="FX201" s="108">
        <v>1467575.7</v>
      </c>
      <c r="FY201" s="108">
        <v>2499469</v>
      </c>
      <c r="FZ201" s="108">
        <v>3457493.8</v>
      </c>
      <c r="GA201" s="108">
        <v>4685875.8</v>
      </c>
      <c r="GB201" s="108">
        <v>5267349.2</v>
      </c>
      <c r="GC201" s="108">
        <v>5945446.7999999998</v>
      </c>
      <c r="GD201" s="108">
        <v>6365343.5</v>
      </c>
      <c r="GE201" s="108">
        <v>7307412.0999999996</v>
      </c>
      <c r="GF201" s="108">
        <v>8618428.1999999993</v>
      </c>
      <c r="GG201" s="108">
        <v>9639610.4000000004</v>
      </c>
      <c r="GH201" s="108">
        <v>10884029.5</v>
      </c>
      <c r="GJ201" s="85">
        <v>2351822.2000000002</v>
      </c>
      <c r="GK201" s="85">
        <v>1967258.7</v>
      </c>
      <c r="GL201" s="85">
        <v>2013843.5</v>
      </c>
      <c r="GN201" s="85">
        <v>697613.3</v>
      </c>
      <c r="GO201" s="85">
        <v>1657509.5</v>
      </c>
      <c r="GP201" s="85">
        <v>2351822.2000000002</v>
      </c>
      <c r="GQ201" s="85">
        <v>2644432.7000000002</v>
      </c>
      <c r="GR201" s="85">
        <v>3454665.2</v>
      </c>
      <c r="GS201" s="85">
        <v>4319080.9000000004</v>
      </c>
      <c r="GT201" s="85">
        <v>4793888.9000000004</v>
      </c>
      <c r="GU201" s="85">
        <v>5358159.5999999996</v>
      </c>
      <c r="GV201" s="85">
        <v>6332924.4000000004</v>
      </c>
      <c r="GW201" s="85">
        <v>7199035.5999999996</v>
      </c>
      <c r="GX201" s="85">
        <v>8581875.5</v>
      </c>
    </row>
    <row r="202" spans="1:206" s="85" customFormat="1" ht="12" x14ac:dyDescent="0.2">
      <c r="A202" s="99">
        <v>14231</v>
      </c>
      <c r="B202" s="28" t="s">
        <v>674</v>
      </c>
      <c r="C202" s="76"/>
      <c r="D202" s="108">
        <v>191883.6</v>
      </c>
      <c r="E202" s="108">
        <v>46699.8</v>
      </c>
      <c r="F202" s="108">
        <v>48238.2</v>
      </c>
      <c r="G202" s="108">
        <v>56576.9</v>
      </c>
      <c r="H202" s="108">
        <v>40368.699999999997</v>
      </c>
      <c r="I202" s="108">
        <v>13055.1</v>
      </c>
      <c r="J202" s="108">
        <v>30255.3</v>
      </c>
      <c r="K202" s="108">
        <v>46699.8</v>
      </c>
      <c r="L202" s="108">
        <v>60098.6</v>
      </c>
      <c r="M202" s="108">
        <v>75984</v>
      </c>
      <c r="N202" s="108">
        <v>94938</v>
      </c>
      <c r="O202" s="108">
        <v>114383.5</v>
      </c>
      <c r="P202" s="108">
        <v>135860.70000000001</v>
      </c>
      <c r="Q202" s="108">
        <v>151514.9</v>
      </c>
      <c r="R202" s="108">
        <v>166129.29999999999</v>
      </c>
      <c r="S202" s="108">
        <v>176980.4</v>
      </c>
      <c r="T202" s="108">
        <v>191883.6</v>
      </c>
      <c r="U202" s="108">
        <v>294601.5</v>
      </c>
      <c r="V202" s="108">
        <v>68136.5</v>
      </c>
      <c r="W202" s="108">
        <v>68377.600000000006</v>
      </c>
      <c r="X202" s="108">
        <v>90325.2</v>
      </c>
      <c r="Y202" s="108">
        <v>67762.2</v>
      </c>
      <c r="Z202" s="108">
        <v>23395.9</v>
      </c>
      <c r="AA202" s="108">
        <v>43985</v>
      </c>
      <c r="AB202" s="108">
        <v>68136.5</v>
      </c>
      <c r="AC202" s="108">
        <v>92210.8</v>
      </c>
      <c r="AD202" s="108">
        <v>114765</v>
      </c>
      <c r="AE202" s="108">
        <v>136514.1</v>
      </c>
      <c r="AF202" s="108">
        <v>166154.29999999999</v>
      </c>
      <c r="AG202" s="108">
        <v>203132.3</v>
      </c>
      <c r="AH202" s="108">
        <v>226839.3</v>
      </c>
      <c r="AI202" s="108">
        <v>250533</v>
      </c>
      <c r="AJ202" s="108">
        <v>282413.8</v>
      </c>
      <c r="AK202" s="108">
        <v>294601.5</v>
      </c>
      <c r="AL202" s="108">
        <v>304506</v>
      </c>
      <c r="AM202" s="108">
        <v>64584.6</v>
      </c>
      <c r="AN202" s="108">
        <v>64937.7</v>
      </c>
      <c r="AO202" s="108">
        <v>84152</v>
      </c>
      <c r="AP202" s="108">
        <v>90831.7</v>
      </c>
      <c r="AQ202" s="108">
        <v>21629</v>
      </c>
      <c r="AR202" s="108">
        <v>41775.599999999999</v>
      </c>
      <c r="AS202" s="108">
        <v>64584.6</v>
      </c>
      <c r="AT202" s="108">
        <v>86081.2</v>
      </c>
      <c r="AU202" s="108">
        <v>107875.8</v>
      </c>
      <c r="AV202" s="108">
        <v>129522.3</v>
      </c>
      <c r="AW202" s="108">
        <v>157457.20000000001</v>
      </c>
      <c r="AX202" s="108">
        <v>185533.3</v>
      </c>
      <c r="AY202" s="108">
        <v>213674.3</v>
      </c>
      <c r="AZ202" s="108">
        <v>238083</v>
      </c>
      <c r="BA202" s="108">
        <v>265014</v>
      </c>
      <c r="BB202" s="108">
        <v>304506</v>
      </c>
      <c r="BC202" s="108">
        <v>542720.6</v>
      </c>
      <c r="BD202" s="108">
        <v>91698</v>
      </c>
      <c r="BE202" s="108">
        <v>105558.6</v>
      </c>
      <c r="BF202" s="108">
        <v>131921.4</v>
      </c>
      <c r="BG202" s="108">
        <v>213542.6</v>
      </c>
      <c r="BH202" s="108">
        <v>25650.6</v>
      </c>
      <c r="BI202" s="108">
        <v>58816</v>
      </c>
      <c r="BJ202" s="108">
        <v>91698</v>
      </c>
      <c r="BK202" s="108">
        <v>123186.1</v>
      </c>
      <c r="BL202" s="108">
        <v>158666.5</v>
      </c>
      <c r="BM202" s="108">
        <v>197256.6</v>
      </c>
      <c r="BN202" s="108">
        <v>231851.1</v>
      </c>
      <c r="BO202" s="108">
        <v>276552.2</v>
      </c>
      <c r="BP202" s="108">
        <v>329178</v>
      </c>
      <c r="BQ202" s="108">
        <v>393763.8</v>
      </c>
      <c r="BR202" s="108">
        <v>483523.6</v>
      </c>
      <c r="BS202" s="108">
        <v>542720.6</v>
      </c>
      <c r="BT202" s="108">
        <v>1043115.4</v>
      </c>
      <c r="BU202" s="108">
        <v>248896.7</v>
      </c>
      <c r="BV202" s="128">
        <v>272224.40000000002</v>
      </c>
      <c r="BW202" s="128">
        <v>258155.3</v>
      </c>
      <c r="BX202" s="128">
        <v>263839</v>
      </c>
      <c r="BY202" s="108">
        <v>78063.3</v>
      </c>
      <c r="BZ202" s="108">
        <v>167131.6</v>
      </c>
      <c r="CA202" s="108">
        <v>248896.7</v>
      </c>
      <c r="CB202" s="108">
        <v>343211.2</v>
      </c>
      <c r="CC202" s="108">
        <v>437156.6</v>
      </c>
      <c r="CD202" s="108">
        <v>521121.1</v>
      </c>
      <c r="CE202" s="108">
        <v>608501</v>
      </c>
      <c r="CF202" s="108">
        <v>695001.3</v>
      </c>
      <c r="CG202" s="108">
        <v>779276.4</v>
      </c>
      <c r="CH202" s="108">
        <v>867740.5</v>
      </c>
      <c r="CI202" s="108">
        <v>951415.4</v>
      </c>
      <c r="CJ202" s="108">
        <v>1043115.4</v>
      </c>
      <c r="CK202" s="108">
        <v>1066187.6000000001</v>
      </c>
      <c r="CL202" s="108">
        <v>269530.7</v>
      </c>
      <c r="CM202" s="128">
        <v>276592.90000000002</v>
      </c>
      <c r="CN202" s="128">
        <v>274905.09999999998</v>
      </c>
      <c r="CO202" s="128">
        <v>245158.9</v>
      </c>
      <c r="CP202" s="108">
        <v>87448.6</v>
      </c>
      <c r="CQ202" s="108">
        <v>181220.3</v>
      </c>
      <c r="CR202" s="108">
        <v>269530.7</v>
      </c>
      <c r="CS202" s="108">
        <v>366249.2</v>
      </c>
      <c r="CT202" s="108">
        <v>449749.7</v>
      </c>
      <c r="CU202" s="108">
        <v>546123.6</v>
      </c>
      <c r="CV202" s="108">
        <v>637614.1</v>
      </c>
      <c r="CW202" s="108">
        <v>735782.1</v>
      </c>
      <c r="CX202" s="108">
        <v>821028.7</v>
      </c>
      <c r="CY202" s="108">
        <v>900381.8</v>
      </c>
      <c r="CZ202" s="108">
        <v>986714.1</v>
      </c>
      <c r="DA202" s="108">
        <v>1066187.6000000001</v>
      </c>
      <c r="DB202" s="108">
        <v>1025629.3</v>
      </c>
      <c r="DC202" s="108">
        <v>263982.09999999998</v>
      </c>
      <c r="DD202" s="108">
        <v>258118.3</v>
      </c>
      <c r="DE202" s="108">
        <v>216444.2</v>
      </c>
      <c r="DF202" s="108">
        <v>287084.7</v>
      </c>
      <c r="DG202" s="108">
        <v>82519</v>
      </c>
      <c r="DH202" s="108">
        <v>174929.3</v>
      </c>
      <c r="DI202" s="108">
        <v>263982.09999999998</v>
      </c>
      <c r="DJ202" s="108">
        <v>353164</v>
      </c>
      <c r="DK202" s="108">
        <v>444515</v>
      </c>
      <c r="DL202" s="108">
        <v>522100.4</v>
      </c>
      <c r="DM202" s="108">
        <v>606839.69999999995</v>
      </c>
      <c r="DN202" s="108">
        <v>656562.80000000005</v>
      </c>
      <c r="DO202" s="108">
        <v>738544.6</v>
      </c>
      <c r="DP202" s="108">
        <v>859747.4</v>
      </c>
      <c r="DQ202" s="108">
        <v>951170.8</v>
      </c>
      <c r="DR202" s="108">
        <v>1025629.3</v>
      </c>
      <c r="DS202" s="108">
        <v>1090182.3</v>
      </c>
      <c r="DT202" s="108">
        <v>298674.59999999998</v>
      </c>
      <c r="DU202" s="108">
        <v>281790.59999999998</v>
      </c>
      <c r="DV202" s="108">
        <v>239097.9</v>
      </c>
      <c r="DW202" s="108">
        <v>270619.2</v>
      </c>
      <c r="DX202" s="108">
        <v>90568.2</v>
      </c>
      <c r="DY202" s="108">
        <v>188033</v>
      </c>
      <c r="DZ202" s="108">
        <v>298674.59999999998</v>
      </c>
      <c r="EA202" s="108">
        <v>399684.8</v>
      </c>
      <c r="EB202" s="108">
        <v>460211.1</v>
      </c>
      <c r="EC202" s="108">
        <v>580465.19999999995</v>
      </c>
      <c r="ED202" s="108">
        <v>677660.1</v>
      </c>
      <c r="EE202" s="108">
        <v>750162.2</v>
      </c>
      <c r="EF202" s="108">
        <v>819563.1</v>
      </c>
      <c r="EG202" s="108">
        <v>919430.2</v>
      </c>
      <c r="EH202" s="108">
        <v>1023339.9</v>
      </c>
      <c r="EI202" s="108">
        <v>1090182.3</v>
      </c>
      <c r="EJ202" s="108">
        <v>1247078.5</v>
      </c>
      <c r="EK202" s="108">
        <v>294584.5</v>
      </c>
      <c r="EL202" s="108">
        <v>316687</v>
      </c>
      <c r="EM202" s="108">
        <v>304599.40000000002</v>
      </c>
      <c r="EN202" s="108">
        <v>331207.59999999998</v>
      </c>
      <c r="EO202" s="108">
        <v>92093</v>
      </c>
      <c r="EP202" s="108">
        <v>182672.3</v>
      </c>
      <c r="EQ202" s="108">
        <v>294584.5</v>
      </c>
      <c r="ER202" s="108">
        <v>393201.2</v>
      </c>
      <c r="ES202" s="108">
        <v>503168.8</v>
      </c>
      <c r="ET202" s="108">
        <v>611271.5</v>
      </c>
      <c r="EU202" s="108">
        <v>713568</v>
      </c>
      <c r="EV202" s="108">
        <v>817186.7</v>
      </c>
      <c r="EW202" s="108">
        <v>915870.9</v>
      </c>
      <c r="EX202" s="108">
        <v>1019101</v>
      </c>
      <c r="EY202" s="108">
        <v>1127283.8</v>
      </c>
      <c r="EZ202" s="108">
        <v>1247078.5</v>
      </c>
      <c r="FA202" s="108">
        <v>402458.7</v>
      </c>
      <c r="FB202" s="108">
        <v>86568.7</v>
      </c>
      <c r="FC202" s="108">
        <v>94421.6</v>
      </c>
      <c r="FD202" s="108">
        <v>103526.6</v>
      </c>
      <c r="FE202" s="108">
        <v>117941.8</v>
      </c>
      <c r="FF202" s="108">
        <v>28058.6</v>
      </c>
      <c r="FG202" s="108">
        <v>53757.5</v>
      </c>
      <c r="FH202" s="108">
        <v>86568.7</v>
      </c>
      <c r="FI202" s="108">
        <v>118000.8</v>
      </c>
      <c r="FJ202" s="108">
        <v>150816</v>
      </c>
      <c r="FK202" s="108">
        <v>180990.3</v>
      </c>
      <c r="FL202" s="108">
        <v>217610.1</v>
      </c>
      <c r="FM202" s="108">
        <v>252034.9</v>
      </c>
      <c r="FN202" s="108">
        <v>284516.90000000002</v>
      </c>
      <c r="FO202" s="108">
        <v>314441</v>
      </c>
      <c r="FP202" s="108">
        <v>347142.8</v>
      </c>
      <c r="FQ202" s="108">
        <v>402458.7</v>
      </c>
      <c r="FR202" s="108">
        <v>453493</v>
      </c>
      <c r="FS202" s="108">
        <v>93459.7</v>
      </c>
      <c r="FT202" s="108">
        <v>111918.1</v>
      </c>
      <c r="FU202" s="108">
        <v>109573.5</v>
      </c>
      <c r="FV202" s="108">
        <v>138541.70000000001</v>
      </c>
      <c r="FW202" s="108">
        <v>30308.1</v>
      </c>
      <c r="FX202" s="108">
        <v>61202.8</v>
      </c>
      <c r="FY202" s="108">
        <v>93459.7</v>
      </c>
      <c r="FZ202" s="108">
        <v>132270.6</v>
      </c>
      <c r="GA202" s="108">
        <v>171940.3</v>
      </c>
      <c r="GB202" s="108">
        <v>205377.8</v>
      </c>
      <c r="GC202" s="108">
        <v>243660.3</v>
      </c>
      <c r="GD202" s="108">
        <v>279694.90000000002</v>
      </c>
      <c r="GE202" s="108">
        <v>314951.3</v>
      </c>
      <c r="GF202" s="108">
        <v>353266.1</v>
      </c>
      <c r="GG202" s="108">
        <v>390666.6</v>
      </c>
      <c r="GH202" s="108">
        <v>453493</v>
      </c>
      <c r="GJ202" s="85">
        <v>100785.8</v>
      </c>
      <c r="GK202" s="85">
        <v>57617.8</v>
      </c>
      <c r="GL202" s="85">
        <v>66286.399999999994</v>
      </c>
      <c r="GN202" s="85">
        <v>34287.1</v>
      </c>
      <c r="GO202" s="85">
        <v>68985.899999999994</v>
      </c>
      <c r="GP202" s="85">
        <v>100785.8</v>
      </c>
      <c r="GQ202" s="85">
        <v>114206.6</v>
      </c>
      <c r="GR202" s="85">
        <v>128299</v>
      </c>
      <c r="GS202" s="85">
        <v>158403.6</v>
      </c>
      <c r="GT202" s="85">
        <v>175352.3</v>
      </c>
      <c r="GU202" s="85">
        <v>194058.6</v>
      </c>
      <c r="GV202" s="85">
        <v>224690</v>
      </c>
      <c r="GW202" s="85">
        <v>255140.8</v>
      </c>
      <c r="GX202" s="85">
        <v>290148.7</v>
      </c>
    </row>
    <row r="203" spans="1:206" s="85" customFormat="1" ht="12" x14ac:dyDescent="0.2">
      <c r="A203" s="99">
        <v>14232</v>
      </c>
      <c r="B203" s="28" t="s">
        <v>625</v>
      </c>
      <c r="C203" s="76"/>
      <c r="D203" s="108">
        <v>1619836.8</v>
      </c>
      <c r="E203" s="108">
        <v>335138.09999999998</v>
      </c>
      <c r="F203" s="108">
        <v>341753.2</v>
      </c>
      <c r="G203" s="108">
        <v>433650.8</v>
      </c>
      <c r="H203" s="108">
        <v>509294.7</v>
      </c>
      <c r="I203" s="108">
        <v>105193.9</v>
      </c>
      <c r="J203" s="108">
        <v>215442.6</v>
      </c>
      <c r="K203" s="108">
        <v>335138.09999999998</v>
      </c>
      <c r="L203" s="108">
        <v>443901.5</v>
      </c>
      <c r="M203" s="108">
        <v>576882.5</v>
      </c>
      <c r="N203" s="108">
        <v>676891.3</v>
      </c>
      <c r="O203" s="108">
        <v>744378</v>
      </c>
      <c r="P203" s="108">
        <v>851094.4</v>
      </c>
      <c r="Q203" s="108">
        <v>1110542.1000000001</v>
      </c>
      <c r="R203" s="108">
        <v>1269985.1000000001</v>
      </c>
      <c r="S203" s="108">
        <v>1391322.2</v>
      </c>
      <c r="T203" s="108">
        <v>1619836.8</v>
      </c>
      <c r="U203" s="108">
        <v>1679936.1</v>
      </c>
      <c r="V203" s="108">
        <v>321461</v>
      </c>
      <c r="W203" s="108">
        <v>360893.5</v>
      </c>
      <c r="X203" s="108">
        <v>391794.6</v>
      </c>
      <c r="Y203" s="108">
        <v>605787</v>
      </c>
      <c r="Z203" s="108">
        <v>70233</v>
      </c>
      <c r="AA203" s="108">
        <v>173036.79999999999</v>
      </c>
      <c r="AB203" s="108">
        <v>321461</v>
      </c>
      <c r="AC203" s="108">
        <v>452128.5</v>
      </c>
      <c r="AD203" s="108">
        <v>583709.69999999995</v>
      </c>
      <c r="AE203" s="108">
        <v>682354.5</v>
      </c>
      <c r="AF203" s="108">
        <v>762821.6</v>
      </c>
      <c r="AG203" s="108">
        <v>835826.2</v>
      </c>
      <c r="AH203" s="108">
        <v>1074149.1000000001</v>
      </c>
      <c r="AI203" s="108">
        <v>1222549.5</v>
      </c>
      <c r="AJ203" s="108">
        <v>1430493.7</v>
      </c>
      <c r="AK203" s="108">
        <v>1679936.1</v>
      </c>
      <c r="AL203" s="108">
        <v>1882823.2</v>
      </c>
      <c r="AM203" s="108">
        <v>374167.9</v>
      </c>
      <c r="AN203" s="108">
        <v>433795.9</v>
      </c>
      <c r="AO203" s="108">
        <v>415529.5</v>
      </c>
      <c r="AP203" s="108">
        <v>659329.9</v>
      </c>
      <c r="AQ203" s="108">
        <v>117686.6</v>
      </c>
      <c r="AR203" s="108">
        <v>244373.9</v>
      </c>
      <c r="AS203" s="108">
        <v>374167.9</v>
      </c>
      <c r="AT203" s="108">
        <v>529842.30000000005</v>
      </c>
      <c r="AU203" s="108">
        <v>694144.7</v>
      </c>
      <c r="AV203" s="108">
        <v>807963.8</v>
      </c>
      <c r="AW203" s="108">
        <v>883130.6</v>
      </c>
      <c r="AX203" s="108">
        <v>977063.2</v>
      </c>
      <c r="AY203" s="108">
        <v>1223493.3</v>
      </c>
      <c r="AZ203" s="108">
        <v>1398149.5</v>
      </c>
      <c r="BA203" s="108">
        <v>1603991.7</v>
      </c>
      <c r="BB203" s="108">
        <v>1882823.2</v>
      </c>
      <c r="BC203" s="108">
        <v>2070063</v>
      </c>
      <c r="BD203" s="108">
        <v>383529.6</v>
      </c>
      <c r="BE203" s="108">
        <v>514071.6</v>
      </c>
      <c r="BF203" s="108">
        <v>510302.2</v>
      </c>
      <c r="BG203" s="108">
        <v>662159.6</v>
      </c>
      <c r="BH203" s="108">
        <v>95058.8</v>
      </c>
      <c r="BI203" s="108">
        <v>237600.6</v>
      </c>
      <c r="BJ203" s="108">
        <v>383529.6</v>
      </c>
      <c r="BK203" s="108">
        <v>554069.9</v>
      </c>
      <c r="BL203" s="108">
        <v>776498.6</v>
      </c>
      <c r="BM203" s="108">
        <v>897601.2</v>
      </c>
      <c r="BN203" s="108">
        <v>989285</v>
      </c>
      <c r="BO203" s="108">
        <v>1119503.2</v>
      </c>
      <c r="BP203" s="108">
        <v>1407903.4</v>
      </c>
      <c r="BQ203" s="108">
        <v>1638370.5</v>
      </c>
      <c r="BR203" s="108">
        <v>1857585.7</v>
      </c>
      <c r="BS203" s="108">
        <v>2070063</v>
      </c>
      <c r="BT203" s="108"/>
      <c r="BU203" s="108"/>
      <c r="BV203" s="128"/>
      <c r="BW203" s="128"/>
      <c r="BX203" s="128"/>
      <c r="BY203" s="108"/>
      <c r="BZ203" s="108"/>
      <c r="CA203" s="108"/>
      <c r="CB203" s="108"/>
      <c r="CC203" s="108"/>
      <c r="CD203" s="108"/>
      <c r="CE203" s="108"/>
      <c r="CF203" s="108"/>
      <c r="CG203" s="108"/>
      <c r="CH203" s="108"/>
      <c r="CI203" s="108"/>
      <c r="CJ203" s="108"/>
      <c r="CK203" s="108"/>
      <c r="CL203" s="108"/>
      <c r="CM203" s="128"/>
      <c r="CN203" s="128"/>
      <c r="CO203" s="128"/>
      <c r="CP203" s="108"/>
      <c r="CQ203" s="108"/>
      <c r="CR203" s="108"/>
      <c r="CS203" s="108"/>
      <c r="CT203" s="108"/>
      <c r="CU203" s="108"/>
      <c r="CV203" s="108"/>
      <c r="CW203" s="108"/>
      <c r="CX203" s="108"/>
      <c r="CY203" s="108"/>
      <c r="CZ203" s="108"/>
      <c r="DA203" s="108"/>
      <c r="DB203" s="108"/>
      <c r="DC203" s="108"/>
      <c r="DD203" s="108"/>
      <c r="DE203" s="108"/>
      <c r="DF203" s="108"/>
      <c r="DG203" s="108"/>
      <c r="DH203" s="108"/>
      <c r="DI203" s="108"/>
      <c r="DJ203" s="108"/>
      <c r="DK203" s="108"/>
      <c r="DL203" s="108"/>
      <c r="DM203" s="108"/>
      <c r="DN203" s="108"/>
      <c r="DO203" s="108"/>
      <c r="DP203" s="108"/>
      <c r="DQ203" s="108"/>
      <c r="DR203" s="108"/>
      <c r="DS203" s="108">
        <v>0</v>
      </c>
      <c r="DT203" s="108">
        <v>0</v>
      </c>
      <c r="DU203" s="108">
        <v>0</v>
      </c>
      <c r="DV203" s="108">
        <v>0</v>
      </c>
      <c r="DW203" s="108">
        <v>0</v>
      </c>
      <c r="DX203" s="108"/>
      <c r="DY203" s="108"/>
      <c r="DZ203" s="108"/>
      <c r="EA203" s="108"/>
      <c r="EB203" s="108"/>
      <c r="EC203" s="108"/>
      <c r="ED203" s="108"/>
      <c r="EE203" s="108"/>
      <c r="EF203" s="108"/>
      <c r="EG203" s="108"/>
      <c r="EH203" s="108"/>
      <c r="EI203" s="108">
        <v>0</v>
      </c>
      <c r="EJ203" s="108"/>
      <c r="EK203" s="108">
        <v>0</v>
      </c>
      <c r="EL203" s="108">
        <v>0</v>
      </c>
      <c r="EM203" s="108">
        <v>0</v>
      </c>
      <c r="EN203" s="108">
        <v>0</v>
      </c>
      <c r="EO203" s="108"/>
      <c r="EP203" s="108"/>
      <c r="EQ203" s="108"/>
      <c r="ER203" s="108"/>
      <c r="ES203" s="108"/>
      <c r="ET203" s="108"/>
      <c r="EU203" s="108"/>
      <c r="EV203" s="108"/>
      <c r="EW203" s="108"/>
      <c r="EX203" s="108"/>
      <c r="EY203" s="108"/>
      <c r="EZ203" s="108"/>
      <c r="FA203" s="108">
        <v>0</v>
      </c>
      <c r="FB203" s="108">
        <v>0</v>
      </c>
      <c r="FC203" s="108">
        <v>0</v>
      </c>
      <c r="FD203" s="108">
        <v>0</v>
      </c>
      <c r="FE203" s="108">
        <v>0</v>
      </c>
      <c r="FF203" s="108"/>
      <c r="FG203" s="108"/>
      <c r="FH203" s="108"/>
      <c r="FI203" s="108"/>
      <c r="FJ203" s="108"/>
      <c r="FK203" s="108"/>
      <c r="FL203" s="108"/>
      <c r="FM203" s="108"/>
      <c r="FN203" s="108"/>
      <c r="FO203" s="108"/>
      <c r="FP203" s="108"/>
      <c r="FQ203" s="108">
        <v>0</v>
      </c>
      <c r="FR203" s="108"/>
      <c r="FS203" s="108"/>
      <c r="FT203" s="108"/>
      <c r="FU203" s="108"/>
      <c r="FV203" s="108">
        <v>0</v>
      </c>
      <c r="FW203" s="108"/>
      <c r="FX203" s="108"/>
      <c r="FY203" s="108"/>
      <c r="FZ203" s="108"/>
      <c r="GA203" s="108"/>
      <c r="GB203" s="108"/>
      <c r="GC203" s="108"/>
      <c r="GD203" s="108"/>
      <c r="GE203" s="108"/>
      <c r="GF203" s="108"/>
      <c r="GG203" s="108"/>
      <c r="GH203" s="108"/>
      <c r="GK203" s="85">
        <v>0</v>
      </c>
      <c r="GL203" s="85">
        <v>0</v>
      </c>
    </row>
    <row r="204" spans="1:206" s="85" customFormat="1" ht="12" x14ac:dyDescent="0.2">
      <c r="A204" s="77">
        <v>14232</v>
      </c>
      <c r="B204" s="28" t="s">
        <v>765</v>
      </c>
      <c r="C204" s="76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  <c r="P204" s="108"/>
      <c r="Q204" s="108"/>
      <c r="R204" s="108"/>
      <c r="S204" s="108"/>
      <c r="T204" s="108"/>
      <c r="U204" s="108"/>
      <c r="V204" s="108"/>
      <c r="W204" s="108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8"/>
      <c r="BD204" s="108"/>
      <c r="BE204" s="108"/>
      <c r="BF204" s="108"/>
      <c r="BG204" s="108"/>
      <c r="BH204" s="108"/>
      <c r="BI204" s="108"/>
      <c r="BJ204" s="108"/>
      <c r="BK204" s="108"/>
      <c r="BL204" s="108"/>
      <c r="BM204" s="108"/>
      <c r="BN204" s="108"/>
      <c r="BO204" s="108"/>
      <c r="BP204" s="108"/>
      <c r="BQ204" s="108"/>
      <c r="BR204" s="108"/>
      <c r="BS204" s="108"/>
      <c r="BT204" s="108">
        <v>3104796.5</v>
      </c>
      <c r="BU204" s="108">
        <v>652291.5</v>
      </c>
      <c r="BV204" s="128">
        <v>810954.3</v>
      </c>
      <c r="BW204" s="128">
        <v>645648.1</v>
      </c>
      <c r="BX204" s="128">
        <v>995902.6</v>
      </c>
      <c r="BY204" s="108">
        <v>195153.5</v>
      </c>
      <c r="BZ204" s="108">
        <v>414483.8</v>
      </c>
      <c r="CA204" s="108">
        <v>652291.5</v>
      </c>
      <c r="CB204" s="108">
        <v>943396.5</v>
      </c>
      <c r="CC204" s="108">
        <v>1264244.8</v>
      </c>
      <c r="CD204" s="108">
        <v>1463245.8</v>
      </c>
      <c r="CE204" s="108">
        <v>1631704.7</v>
      </c>
      <c r="CF204" s="108">
        <v>1762475.8</v>
      </c>
      <c r="CG204" s="108">
        <v>2108893.9</v>
      </c>
      <c r="CH204" s="108">
        <v>2441563.7000000002</v>
      </c>
      <c r="CI204" s="108">
        <v>2754789.9</v>
      </c>
      <c r="CJ204" s="108">
        <v>3104796.5</v>
      </c>
      <c r="CK204" s="108">
        <v>3352967.3</v>
      </c>
      <c r="CL204" s="108">
        <v>698424.9</v>
      </c>
      <c r="CM204" s="128">
        <v>823822.5</v>
      </c>
      <c r="CN204" s="128">
        <v>705481.8</v>
      </c>
      <c r="CO204" s="128">
        <v>1125238.1000000001</v>
      </c>
      <c r="CP204" s="108">
        <v>216165.5</v>
      </c>
      <c r="CQ204" s="108">
        <v>443566.6</v>
      </c>
      <c r="CR204" s="108">
        <v>698424.9</v>
      </c>
      <c r="CS204" s="108">
        <v>986024.5</v>
      </c>
      <c r="CT204" s="108">
        <v>1314922</v>
      </c>
      <c r="CU204" s="108">
        <v>1522247.4</v>
      </c>
      <c r="CV204" s="108">
        <v>1688795</v>
      </c>
      <c r="CW204" s="108">
        <v>1827085.4</v>
      </c>
      <c r="CX204" s="108">
        <v>2227729.2000000002</v>
      </c>
      <c r="CY204" s="108">
        <v>2582356.1</v>
      </c>
      <c r="CZ204" s="108">
        <v>2923167.1</v>
      </c>
      <c r="DA204" s="108">
        <v>3352967.3</v>
      </c>
      <c r="DB204" s="108">
        <v>3997767.1</v>
      </c>
      <c r="DC204" s="108">
        <v>698743</v>
      </c>
      <c r="DD204" s="108">
        <v>915367.8</v>
      </c>
      <c r="DE204" s="108">
        <v>791619</v>
      </c>
      <c r="DF204" s="108">
        <v>1592037.3</v>
      </c>
      <c r="DG204" s="108">
        <v>148614.29999999999</v>
      </c>
      <c r="DH204" s="108">
        <v>401454.8</v>
      </c>
      <c r="DI204" s="108">
        <v>698743</v>
      </c>
      <c r="DJ204" s="108">
        <v>998152</v>
      </c>
      <c r="DK204" s="108">
        <v>1350800.7</v>
      </c>
      <c r="DL204" s="108">
        <v>1614110.8</v>
      </c>
      <c r="DM204" s="108">
        <v>1801420.1</v>
      </c>
      <c r="DN204" s="108">
        <v>1961617.3</v>
      </c>
      <c r="DO204" s="108">
        <v>2405729.7999999998</v>
      </c>
      <c r="DP204" s="108">
        <v>2859409.2</v>
      </c>
      <c r="DQ204" s="108">
        <v>3303871.8</v>
      </c>
      <c r="DR204" s="108">
        <v>3997767.1</v>
      </c>
      <c r="DS204" s="108">
        <v>4767955.2</v>
      </c>
      <c r="DT204" s="108">
        <v>965107</v>
      </c>
      <c r="DU204" s="108">
        <v>1198992.8</v>
      </c>
      <c r="DV204" s="108">
        <v>896346</v>
      </c>
      <c r="DW204" s="108">
        <v>1707509.4</v>
      </c>
      <c r="DX204" s="108">
        <v>181601.3</v>
      </c>
      <c r="DY204" s="108">
        <v>520496.9</v>
      </c>
      <c r="DZ204" s="108">
        <v>965107</v>
      </c>
      <c r="EA204" s="108">
        <v>1408673.6</v>
      </c>
      <c r="EB204" s="108">
        <v>1892969</v>
      </c>
      <c r="EC204" s="108">
        <v>2164099.7999999998</v>
      </c>
      <c r="ED204" s="108">
        <v>2383761.6</v>
      </c>
      <c r="EE204" s="108">
        <v>2575216.6</v>
      </c>
      <c r="EF204" s="108">
        <v>3060445.8</v>
      </c>
      <c r="EG204" s="108">
        <v>3644511</v>
      </c>
      <c r="EH204" s="108">
        <v>4144951</v>
      </c>
      <c r="EI204" s="108">
        <v>4767955.2</v>
      </c>
      <c r="EJ204" s="108">
        <v>5291291.5</v>
      </c>
      <c r="EK204" s="108">
        <v>1088860.3</v>
      </c>
      <c r="EL204" s="108">
        <v>1210375.3999999999</v>
      </c>
      <c r="EM204" s="108">
        <v>1083366.2</v>
      </c>
      <c r="EN204" s="108">
        <v>1908689.6</v>
      </c>
      <c r="EO204" s="108">
        <v>250068.1</v>
      </c>
      <c r="EP204" s="108">
        <v>606435.9</v>
      </c>
      <c r="EQ204" s="108">
        <v>1088860.3</v>
      </c>
      <c r="ER204" s="108">
        <v>1513394.6</v>
      </c>
      <c r="ES204" s="108">
        <v>2034977.7</v>
      </c>
      <c r="ET204" s="108">
        <v>2299235.7000000002</v>
      </c>
      <c r="EU204" s="108">
        <v>2615837.6</v>
      </c>
      <c r="EV204" s="108">
        <v>2838461.4</v>
      </c>
      <c r="EW204" s="108">
        <v>3382601.9</v>
      </c>
      <c r="EX204" s="108">
        <v>4054759.2</v>
      </c>
      <c r="EY204" s="108">
        <v>4591719.5999999996</v>
      </c>
      <c r="EZ204" s="108">
        <v>5291291.5</v>
      </c>
      <c r="FA204" s="108">
        <v>5888200.2000000002</v>
      </c>
      <c r="FB204" s="108">
        <v>1272999</v>
      </c>
      <c r="FC204" s="108">
        <v>1459037.8</v>
      </c>
      <c r="FD204" s="108">
        <v>1132107.8999999999</v>
      </c>
      <c r="FE204" s="108">
        <v>2024055.5</v>
      </c>
      <c r="FF204" s="108">
        <v>327793.7</v>
      </c>
      <c r="FG204" s="108">
        <v>714162</v>
      </c>
      <c r="FH204" s="108">
        <v>1272999</v>
      </c>
      <c r="FI204" s="108">
        <v>1761591.4</v>
      </c>
      <c r="FJ204" s="108">
        <v>2432248.5</v>
      </c>
      <c r="FK204" s="108">
        <v>2732036.8</v>
      </c>
      <c r="FL204" s="108">
        <v>3065321.2</v>
      </c>
      <c r="FM204" s="108">
        <v>3274807.7</v>
      </c>
      <c r="FN204" s="108">
        <v>3864144.7</v>
      </c>
      <c r="FO204" s="108">
        <v>4590672.5999999996</v>
      </c>
      <c r="FP204" s="108">
        <v>5234552.5999999996</v>
      </c>
      <c r="FQ204" s="108">
        <v>5888200.2000000002</v>
      </c>
      <c r="FR204" s="108">
        <v>6968174.4000000004</v>
      </c>
      <c r="FS204" s="108">
        <v>1551091.9</v>
      </c>
      <c r="FT204" s="108">
        <v>1705379.7</v>
      </c>
      <c r="FU204" s="108">
        <v>1143650.7</v>
      </c>
      <c r="FV204" s="108">
        <v>2568052.1</v>
      </c>
      <c r="FW204" s="108">
        <v>383456.4</v>
      </c>
      <c r="FX204" s="108">
        <v>859089.4</v>
      </c>
      <c r="FY204" s="108">
        <v>1551091.9</v>
      </c>
      <c r="FZ204" s="108">
        <v>2152415.9</v>
      </c>
      <c r="GA204" s="108">
        <v>2942668.6</v>
      </c>
      <c r="GB204" s="108">
        <v>3256471.6</v>
      </c>
      <c r="GC204" s="108">
        <v>3618489.3</v>
      </c>
      <c r="GD204" s="108">
        <v>3859235</v>
      </c>
      <c r="GE204" s="108">
        <v>4400122.3</v>
      </c>
      <c r="GF204" s="108">
        <v>5310802</v>
      </c>
      <c r="GG204" s="108">
        <v>6007122.7999999998</v>
      </c>
      <c r="GH204" s="108">
        <v>6968174.4000000004</v>
      </c>
      <c r="GJ204" s="85">
        <v>1554590.8</v>
      </c>
      <c r="GK204" s="85">
        <v>1306788.7</v>
      </c>
      <c r="GL204" s="85">
        <v>1149280.2</v>
      </c>
      <c r="GN204" s="85">
        <v>434031.2</v>
      </c>
      <c r="GO204" s="85">
        <v>1136769.5</v>
      </c>
      <c r="GP204" s="85">
        <v>1554590.8</v>
      </c>
      <c r="GQ204" s="85">
        <v>1662134.2</v>
      </c>
      <c r="GR204" s="85">
        <v>2300969.1</v>
      </c>
      <c r="GS204" s="85">
        <v>2861379.5</v>
      </c>
      <c r="GT204" s="85">
        <v>3067754.4</v>
      </c>
      <c r="GU204" s="85">
        <v>3352219.2</v>
      </c>
      <c r="GV204" s="85">
        <v>4010659.7</v>
      </c>
      <c r="GW204" s="85">
        <v>4544248.7</v>
      </c>
      <c r="GX204" s="85">
        <v>5594254.9000000004</v>
      </c>
    </row>
    <row r="205" spans="1:206" s="85" customFormat="1" ht="12" x14ac:dyDescent="0.2">
      <c r="A205" s="99">
        <v>14233</v>
      </c>
      <c r="B205" s="28" t="s">
        <v>626</v>
      </c>
      <c r="C205" s="76"/>
      <c r="D205" s="108">
        <v>27578.6</v>
      </c>
      <c r="E205" s="108">
        <v>6934.4</v>
      </c>
      <c r="F205" s="108">
        <v>5258.9</v>
      </c>
      <c r="G205" s="108">
        <v>9193.1</v>
      </c>
      <c r="H205" s="108">
        <v>6192.2</v>
      </c>
      <c r="I205" s="108">
        <v>1206.7</v>
      </c>
      <c r="J205" s="108">
        <v>5203.3999999999996</v>
      </c>
      <c r="K205" s="108">
        <v>6934.4</v>
      </c>
      <c r="L205" s="108">
        <v>8604.6</v>
      </c>
      <c r="M205" s="108">
        <v>10762.6</v>
      </c>
      <c r="N205" s="108">
        <v>12193.3</v>
      </c>
      <c r="O205" s="108">
        <v>15556.8</v>
      </c>
      <c r="P205" s="108">
        <v>19928.3</v>
      </c>
      <c r="Q205" s="108">
        <v>21386.400000000001</v>
      </c>
      <c r="R205" s="108">
        <v>23367.599999999999</v>
      </c>
      <c r="S205" s="108">
        <v>25156.5</v>
      </c>
      <c r="T205" s="108">
        <v>27578.6</v>
      </c>
      <c r="U205" s="108">
        <v>53249.2</v>
      </c>
      <c r="V205" s="108">
        <v>7245.9</v>
      </c>
      <c r="W205" s="108">
        <v>9524.7000000000007</v>
      </c>
      <c r="X205" s="108">
        <v>4763.1000000000004</v>
      </c>
      <c r="Y205" s="108">
        <v>31715.5</v>
      </c>
      <c r="Z205" s="108">
        <v>865.4</v>
      </c>
      <c r="AA205" s="108">
        <v>4358.1000000000004</v>
      </c>
      <c r="AB205" s="108">
        <v>7245.9</v>
      </c>
      <c r="AC205" s="108">
        <v>8800.7999999999993</v>
      </c>
      <c r="AD205" s="108">
        <v>11607.8</v>
      </c>
      <c r="AE205" s="108">
        <v>16770.599999999999</v>
      </c>
      <c r="AF205" s="108">
        <v>21837.9</v>
      </c>
      <c r="AG205" s="108">
        <v>18862</v>
      </c>
      <c r="AH205" s="108">
        <v>21533.7</v>
      </c>
      <c r="AI205" s="108">
        <v>33490.6</v>
      </c>
      <c r="AJ205" s="108">
        <v>34734.400000000001</v>
      </c>
      <c r="AK205" s="108">
        <v>53249.2</v>
      </c>
      <c r="AL205" s="108">
        <v>32256.9</v>
      </c>
      <c r="AM205" s="108">
        <v>3687.1</v>
      </c>
      <c r="AN205" s="108">
        <v>8337.2000000000007</v>
      </c>
      <c r="AO205" s="108">
        <v>11294.8</v>
      </c>
      <c r="AP205" s="108">
        <v>8937.7999999999993</v>
      </c>
      <c r="AQ205" s="108">
        <v>1135</v>
      </c>
      <c r="AR205" s="108">
        <v>2005.7</v>
      </c>
      <c r="AS205" s="108">
        <v>3687.1</v>
      </c>
      <c r="AT205" s="108">
        <v>5002.3999999999996</v>
      </c>
      <c r="AU205" s="108">
        <v>6660.8</v>
      </c>
      <c r="AV205" s="108">
        <v>12024.3</v>
      </c>
      <c r="AW205" s="108">
        <v>13178</v>
      </c>
      <c r="AX205" s="108">
        <v>18476.5</v>
      </c>
      <c r="AY205" s="108">
        <v>23319.1</v>
      </c>
      <c r="AZ205" s="108">
        <v>25490.1</v>
      </c>
      <c r="BA205" s="108">
        <v>28227.3</v>
      </c>
      <c r="BB205" s="108">
        <v>32256.9</v>
      </c>
      <c r="BC205" s="108">
        <v>68840.399999999994</v>
      </c>
      <c r="BD205" s="108">
        <v>9017.1</v>
      </c>
      <c r="BE205" s="108">
        <v>13954</v>
      </c>
      <c r="BF205" s="108">
        <v>10072.4</v>
      </c>
      <c r="BG205" s="108">
        <v>35796.9</v>
      </c>
      <c r="BH205" s="108">
        <v>2020.4</v>
      </c>
      <c r="BI205" s="108">
        <v>5056.5</v>
      </c>
      <c r="BJ205" s="108">
        <v>9017.1</v>
      </c>
      <c r="BK205" s="108">
        <v>12428.5</v>
      </c>
      <c r="BL205" s="108">
        <v>17685.5</v>
      </c>
      <c r="BM205" s="108">
        <v>22971.1</v>
      </c>
      <c r="BN205" s="108">
        <v>26755.5</v>
      </c>
      <c r="BO205" s="108">
        <v>29289.1</v>
      </c>
      <c r="BP205" s="108">
        <v>33043.5</v>
      </c>
      <c r="BQ205" s="108">
        <v>42254.8</v>
      </c>
      <c r="BR205" s="108">
        <v>60765.3</v>
      </c>
      <c r="BS205" s="108">
        <v>68840.399999999994</v>
      </c>
      <c r="BT205" s="108"/>
      <c r="BU205" s="108"/>
      <c r="BV205" s="128">
        <v>0</v>
      </c>
      <c r="BW205" s="128">
        <v>0</v>
      </c>
      <c r="BX205" s="128"/>
      <c r="BY205" s="108"/>
      <c r="BZ205" s="108"/>
      <c r="CA205" s="108"/>
      <c r="CB205" s="108"/>
      <c r="CC205" s="108"/>
      <c r="CD205" s="108"/>
      <c r="CE205" s="108"/>
      <c r="CF205" s="108"/>
      <c r="CG205" s="108"/>
      <c r="CH205" s="108"/>
      <c r="CI205" s="108"/>
      <c r="CJ205" s="108"/>
      <c r="CK205" s="108"/>
      <c r="CL205" s="108"/>
      <c r="CM205" s="128"/>
      <c r="CN205" s="128"/>
      <c r="CO205" s="128"/>
      <c r="CP205" s="108"/>
      <c r="CQ205" s="108"/>
      <c r="CR205" s="108"/>
      <c r="CS205" s="108"/>
      <c r="CT205" s="108"/>
      <c r="CU205" s="108"/>
      <c r="CV205" s="108"/>
      <c r="CW205" s="108"/>
      <c r="CX205" s="108"/>
      <c r="CY205" s="108"/>
      <c r="CZ205" s="108"/>
      <c r="DA205" s="108"/>
      <c r="DB205" s="108"/>
      <c r="DC205" s="108"/>
      <c r="DD205" s="108"/>
      <c r="DE205" s="108"/>
      <c r="DF205" s="108"/>
      <c r="DG205" s="108"/>
      <c r="DH205" s="108"/>
      <c r="DI205" s="108"/>
      <c r="DJ205" s="108"/>
      <c r="DK205" s="108"/>
      <c r="DL205" s="108"/>
      <c r="DM205" s="108"/>
      <c r="DN205" s="108"/>
      <c r="DO205" s="108"/>
      <c r="DP205" s="108"/>
      <c r="DQ205" s="108"/>
      <c r="DR205" s="108"/>
      <c r="DS205" s="108">
        <v>0</v>
      </c>
      <c r="DT205" s="108">
        <v>0</v>
      </c>
      <c r="DU205" s="108">
        <v>0</v>
      </c>
      <c r="DV205" s="108">
        <v>0</v>
      </c>
      <c r="DW205" s="108">
        <v>0</v>
      </c>
      <c r="DX205" s="108"/>
      <c r="DY205" s="108"/>
      <c r="DZ205" s="108"/>
      <c r="EA205" s="108"/>
      <c r="EB205" s="108"/>
      <c r="EC205" s="108"/>
      <c r="ED205" s="108"/>
      <c r="EE205" s="108"/>
      <c r="EF205" s="108"/>
      <c r="EG205" s="108"/>
      <c r="EH205" s="108"/>
      <c r="EI205" s="108">
        <v>0</v>
      </c>
      <c r="EJ205" s="108"/>
      <c r="EK205" s="108">
        <v>0</v>
      </c>
      <c r="EL205" s="108">
        <v>0</v>
      </c>
      <c r="EM205" s="108">
        <v>0</v>
      </c>
      <c r="EN205" s="108">
        <v>0</v>
      </c>
      <c r="EO205" s="108"/>
      <c r="EP205" s="108"/>
      <c r="EQ205" s="108"/>
      <c r="ER205" s="108"/>
      <c r="ES205" s="108"/>
      <c r="ET205" s="108"/>
      <c r="EU205" s="108"/>
      <c r="EV205" s="108"/>
      <c r="EW205" s="108"/>
      <c r="EX205" s="108"/>
      <c r="EY205" s="108"/>
      <c r="EZ205" s="108"/>
      <c r="FA205" s="108">
        <v>0</v>
      </c>
      <c r="FB205" s="108"/>
      <c r="FC205" s="108"/>
      <c r="FD205" s="108"/>
      <c r="FE205" s="108">
        <v>0</v>
      </c>
      <c r="FF205" s="108"/>
      <c r="FG205" s="108"/>
      <c r="FH205" s="108"/>
      <c r="FI205" s="108"/>
      <c r="FJ205" s="108"/>
      <c r="FK205" s="108"/>
      <c r="FL205" s="108"/>
      <c r="FM205" s="108"/>
      <c r="FN205" s="108"/>
      <c r="FO205" s="108"/>
      <c r="FP205" s="108"/>
      <c r="FQ205" s="108">
        <v>0</v>
      </c>
      <c r="FR205" s="108"/>
      <c r="FS205" s="108"/>
      <c r="FT205" s="108"/>
      <c r="FU205" s="108"/>
      <c r="FV205" s="108">
        <v>0</v>
      </c>
      <c r="FW205" s="108"/>
      <c r="FX205" s="108"/>
      <c r="FY205" s="108"/>
      <c r="FZ205" s="108"/>
      <c r="GA205" s="108"/>
      <c r="GB205" s="108"/>
      <c r="GC205" s="108"/>
      <c r="GD205" s="108"/>
      <c r="GE205" s="108"/>
      <c r="GF205" s="108"/>
      <c r="GG205" s="108"/>
      <c r="GH205" s="108"/>
      <c r="GK205" s="85">
        <v>0</v>
      </c>
      <c r="GL205" s="85">
        <v>0</v>
      </c>
    </row>
    <row r="206" spans="1:206" s="85" customFormat="1" ht="12" x14ac:dyDescent="0.2">
      <c r="A206" s="77">
        <v>14233</v>
      </c>
      <c r="B206" s="28" t="s">
        <v>675</v>
      </c>
      <c r="C206" s="76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  <c r="P206" s="108"/>
      <c r="Q206" s="108"/>
      <c r="R206" s="108"/>
      <c r="S206" s="108"/>
      <c r="T206" s="108"/>
      <c r="U206" s="108"/>
      <c r="V206" s="108"/>
      <c r="W206" s="108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8"/>
      <c r="BD206" s="108"/>
      <c r="BE206" s="108"/>
      <c r="BF206" s="108"/>
      <c r="BG206" s="108"/>
      <c r="BH206" s="108"/>
      <c r="BI206" s="108"/>
      <c r="BJ206" s="108"/>
      <c r="BK206" s="108"/>
      <c r="BL206" s="108"/>
      <c r="BM206" s="108"/>
      <c r="BN206" s="108"/>
      <c r="BO206" s="108"/>
      <c r="BP206" s="108"/>
      <c r="BQ206" s="108"/>
      <c r="BR206" s="108"/>
      <c r="BS206" s="108"/>
      <c r="BT206" s="108">
        <v>1203</v>
      </c>
      <c r="BU206" s="108">
        <v>540.29999999999995</v>
      </c>
      <c r="BV206" s="128">
        <v>-39.1</v>
      </c>
      <c r="BW206" s="128">
        <v>137.80000000000001</v>
      </c>
      <c r="BX206" s="128">
        <v>564</v>
      </c>
      <c r="BY206" s="108">
        <v>127.3</v>
      </c>
      <c r="BZ206" s="108">
        <v>137.5</v>
      </c>
      <c r="CA206" s="108">
        <v>540.29999999999995</v>
      </c>
      <c r="CB206" s="108">
        <v>591.9</v>
      </c>
      <c r="CC206" s="108">
        <v>438.1</v>
      </c>
      <c r="CD206" s="108">
        <v>501.2</v>
      </c>
      <c r="CE206" s="108">
        <v>232.9</v>
      </c>
      <c r="CF206" s="108">
        <v>483.9</v>
      </c>
      <c r="CG206" s="108">
        <v>639</v>
      </c>
      <c r="CH206" s="108">
        <v>856.2</v>
      </c>
      <c r="CI206" s="108">
        <v>970.3</v>
      </c>
      <c r="CJ206" s="108">
        <v>1203</v>
      </c>
      <c r="CK206" s="108">
        <v>5090.5</v>
      </c>
      <c r="CL206" s="108">
        <v>753.5</v>
      </c>
      <c r="CM206" s="128">
        <v>1179</v>
      </c>
      <c r="CN206" s="128">
        <v>1758</v>
      </c>
      <c r="CO206" s="128">
        <v>1400</v>
      </c>
      <c r="CP206" s="108">
        <v>228.5</v>
      </c>
      <c r="CQ206" s="108">
        <v>341.5</v>
      </c>
      <c r="CR206" s="108">
        <v>753.5</v>
      </c>
      <c r="CS206" s="108">
        <v>981.6</v>
      </c>
      <c r="CT206" s="108">
        <v>1232.2</v>
      </c>
      <c r="CU206" s="108">
        <v>1932.5</v>
      </c>
      <c r="CV206" s="108">
        <v>2159.8000000000002</v>
      </c>
      <c r="CW206" s="108">
        <v>2732.8</v>
      </c>
      <c r="CX206" s="108">
        <v>3690.5</v>
      </c>
      <c r="CY206" s="108">
        <v>4007.7</v>
      </c>
      <c r="CZ206" s="108">
        <v>4830</v>
      </c>
      <c r="DA206" s="108">
        <v>5090.5</v>
      </c>
      <c r="DB206" s="108">
        <v>2472.3000000000002</v>
      </c>
      <c r="DC206" s="108">
        <v>392.3</v>
      </c>
      <c r="DD206" s="108">
        <v>632.29999999999995</v>
      </c>
      <c r="DE206" s="108">
        <v>427.3</v>
      </c>
      <c r="DF206" s="108">
        <v>1020.4</v>
      </c>
      <c r="DG206" s="108">
        <v>87.3</v>
      </c>
      <c r="DH206" s="108">
        <v>236.4</v>
      </c>
      <c r="DI206" s="108">
        <v>392.3</v>
      </c>
      <c r="DJ206" s="108">
        <v>569.20000000000005</v>
      </c>
      <c r="DK206" s="108">
        <v>795.3</v>
      </c>
      <c r="DL206" s="108">
        <v>1024.5999999999999</v>
      </c>
      <c r="DM206" s="108">
        <v>1214.5999999999999</v>
      </c>
      <c r="DN206" s="108">
        <v>1358.7</v>
      </c>
      <c r="DO206" s="108">
        <v>1451.9</v>
      </c>
      <c r="DP206" s="108">
        <v>1658.6</v>
      </c>
      <c r="DQ206" s="108">
        <v>2114.3000000000002</v>
      </c>
      <c r="DR206" s="108">
        <v>2472.3000000000002</v>
      </c>
      <c r="DS206" s="108">
        <v>2286.1999999999998</v>
      </c>
      <c r="DT206" s="108">
        <v>383.8</v>
      </c>
      <c r="DU206" s="108">
        <v>672.6</v>
      </c>
      <c r="DV206" s="108">
        <v>683.9</v>
      </c>
      <c r="DW206" s="108">
        <v>545.9</v>
      </c>
      <c r="DX206" s="108">
        <v>34.9</v>
      </c>
      <c r="DY206" s="108">
        <v>218.5</v>
      </c>
      <c r="DZ206" s="108">
        <v>383.8</v>
      </c>
      <c r="EA206" s="108">
        <v>902.3</v>
      </c>
      <c r="EB206" s="108">
        <v>693.8</v>
      </c>
      <c r="EC206" s="108">
        <v>1056.4000000000001</v>
      </c>
      <c r="ED206" s="108">
        <v>1666.8</v>
      </c>
      <c r="EE206" s="108">
        <v>1474.3</v>
      </c>
      <c r="EF206" s="108">
        <v>1740.3</v>
      </c>
      <c r="EG206" s="108">
        <v>1848.2</v>
      </c>
      <c r="EH206" s="108">
        <v>2069.1999999999998</v>
      </c>
      <c r="EI206" s="108">
        <v>2286.1999999999998</v>
      </c>
      <c r="EJ206" s="108">
        <v>3042.2</v>
      </c>
      <c r="EK206" s="108">
        <v>485.4</v>
      </c>
      <c r="EL206" s="108">
        <v>1436.7</v>
      </c>
      <c r="EM206" s="108">
        <v>589.5</v>
      </c>
      <c r="EN206" s="108">
        <v>530.6</v>
      </c>
      <c r="EO206" s="108">
        <v>33.299999999999997</v>
      </c>
      <c r="EP206" s="108">
        <v>370.3</v>
      </c>
      <c r="EQ206" s="108">
        <v>485.4</v>
      </c>
      <c r="ER206" s="108">
        <v>1625.8</v>
      </c>
      <c r="ES206" s="108">
        <v>1781.7</v>
      </c>
      <c r="ET206" s="108">
        <v>1922.1</v>
      </c>
      <c r="EU206" s="108">
        <v>2266</v>
      </c>
      <c r="EV206" s="108">
        <v>2403.6999999999998</v>
      </c>
      <c r="EW206" s="108">
        <v>2511.6</v>
      </c>
      <c r="EX206" s="108">
        <v>2604.4</v>
      </c>
      <c r="EY206" s="108">
        <v>2729.7</v>
      </c>
      <c r="EZ206" s="108">
        <v>3042.2</v>
      </c>
      <c r="FA206" s="108">
        <v>4359.6000000000004</v>
      </c>
      <c r="FB206" s="108">
        <v>768.1</v>
      </c>
      <c r="FC206" s="108">
        <v>962.7</v>
      </c>
      <c r="FD206" s="108">
        <v>757.6</v>
      </c>
      <c r="FE206" s="108">
        <v>1871.2</v>
      </c>
      <c r="FF206" s="108">
        <v>167.6</v>
      </c>
      <c r="FG206" s="108">
        <v>255.9</v>
      </c>
      <c r="FH206" s="108">
        <v>768.1</v>
      </c>
      <c r="FI206" s="108">
        <v>1568.1</v>
      </c>
      <c r="FJ206" s="108">
        <v>1530.5</v>
      </c>
      <c r="FK206" s="108">
        <v>1730.8</v>
      </c>
      <c r="FL206" s="108">
        <v>1963.9</v>
      </c>
      <c r="FM206" s="108">
        <v>2162.5</v>
      </c>
      <c r="FN206" s="108">
        <v>2488.4</v>
      </c>
      <c r="FO206" s="108">
        <v>2974.3</v>
      </c>
      <c r="FP206" s="108">
        <v>3325.1</v>
      </c>
      <c r="FQ206" s="108">
        <v>4359.6000000000004</v>
      </c>
      <c r="FR206" s="108">
        <v>21695.3</v>
      </c>
      <c r="FS206" s="108">
        <v>1907.4</v>
      </c>
      <c r="FT206" s="108">
        <v>2799.7</v>
      </c>
      <c r="FU206" s="108">
        <v>3476.4</v>
      </c>
      <c r="FV206" s="108">
        <v>13511.8</v>
      </c>
      <c r="FW206" s="108">
        <v>261.2</v>
      </c>
      <c r="FX206" s="108">
        <v>895.1</v>
      </c>
      <c r="FY206" s="108">
        <v>1907.4</v>
      </c>
      <c r="FZ206" s="108">
        <v>5930.4</v>
      </c>
      <c r="GA206" s="108">
        <v>3272.7</v>
      </c>
      <c r="GB206" s="108">
        <v>4707.1000000000004</v>
      </c>
      <c r="GC206" s="108">
        <v>5939.4</v>
      </c>
      <c r="GD206" s="108">
        <v>7322.6</v>
      </c>
      <c r="GE206" s="108">
        <v>8183.5</v>
      </c>
      <c r="GF206" s="108">
        <v>9171.7000000000007</v>
      </c>
      <c r="GG206" s="108">
        <v>10393.4</v>
      </c>
      <c r="GH206" s="108">
        <v>21695.3</v>
      </c>
      <c r="GJ206" s="85">
        <v>1814.4</v>
      </c>
      <c r="GK206" s="85">
        <v>1479.8</v>
      </c>
      <c r="GL206" s="85">
        <v>1687.2</v>
      </c>
      <c r="GN206" s="85">
        <v>965.2</v>
      </c>
      <c r="GO206" s="85">
        <v>1398.6</v>
      </c>
      <c r="GP206" s="85">
        <v>1814.4</v>
      </c>
      <c r="GQ206" s="85">
        <v>4096.3</v>
      </c>
      <c r="GR206" s="85">
        <v>4465.1000000000004</v>
      </c>
      <c r="GS206" s="85">
        <v>3294.2</v>
      </c>
      <c r="GT206" s="85">
        <v>3815.9</v>
      </c>
      <c r="GU206" s="85">
        <v>4225.3</v>
      </c>
      <c r="GV206" s="85">
        <v>4981.3999999999996</v>
      </c>
      <c r="GW206" s="85">
        <v>5701.4</v>
      </c>
      <c r="GX206" s="85">
        <v>5813.3</v>
      </c>
    </row>
    <row r="207" spans="1:206" s="85" customFormat="1" ht="24" x14ac:dyDescent="0.2">
      <c r="A207" s="99">
        <v>14234</v>
      </c>
      <c r="B207" s="28" t="s">
        <v>627</v>
      </c>
      <c r="C207" s="76"/>
      <c r="D207" s="108">
        <v>59986.7</v>
      </c>
      <c r="E207" s="108">
        <v>12447.4</v>
      </c>
      <c r="F207" s="108">
        <v>13119.7</v>
      </c>
      <c r="G207" s="108">
        <v>17222.3</v>
      </c>
      <c r="H207" s="108">
        <v>17197.3</v>
      </c>
      <c r="I207" s="108">
        <v>4088.7</v>
      </c>
      <c r="J207" s="108">
        <v>6914.1</v>
      </c>
      <c r="K207" s="108">
        <v>12447.4</v>
      </c>
      <c r="L207" s="108">
        <v>16328.2</v>
      </c>
      <c r="M207" s="108">
        <v>19361.2</v>
      </c>
      <c r="N207" s="108">
        <v>25567.1</v>
      </c>
      <c r="O207" s="108">
        <v>29984.400000000001</v>
      </c>
      <c r="P207" s="108">
        <v>35517.800000000003</v>
      </c>
      <c r="Q207" s="108">
        <v>42789.4</v>
      </c>
      <c r="R207" s="108">
        <v>47273.599999999999</v>
      </c>
      <c r="S207" s="108">
        <v>51731.1</v>
      </c>
      <c r="T207" s="108">
        <v>59986.7</v>
      </c>
      <c r="U207" s="108">
        <v>52436.1</v>
      </c>
      <c r="V207" s="108">
        <v>8351.7000000000007</v>
      </c>
      <c r="W207" s="108">
        <v>8261</v>
      </c>
      <c r="X207" s="108">
        <v>14269.8</v>
      </c>
      <c r="Y207" s="108">
        <v>21553.599999999999</v>
      </c>
      <c r="Z207" s="108">
        <v>1491.6</v>
      </c>
      <c r="AA207" s="108">
        <v>5304.6</v>
      </c>
      <c r="AB207" s="108">
        <v>8351.7000000000007</v>
      </c>
      <c r="AC207" s="108">
        <v>10378.5</v>
      </c>
      <c r="AD207" s="108">
        <v>13142.7</v>
      </c>
      <c r="AE207" s="108">
        <v>16612.7</v>
      </c>
      <c r="AF207" s="108">
        <v>20204.7</v>
      </c>
      <c r="AG207" s="108">
        <v>24446.1</v>
      </c>
      <c r="AH207" s="108">
        <v>30882.5</v>
      </c>
      <c r="AI207" s="108">
        <v>37381.1</v>
      </c>
      <c r="AJ207" s="108">
        <v>42504.6</v>
      </c>
      <c r="AK207" s="108">
        <v>52436.1</v>
      </c>
      <c r="AL207" s="108">
        <v>57342.5</v>
      </c>
      <c r="AM207" s="108">
        <v>7764.5</v>
      </c>
      <c r="AN207" s="108">
        <v>14717.3</v>
      </c>
      <c r="AO207" s="108">
        <v>18893.8</v>
      </c>
      <c r="AP207" s="108">
        <v>15966.9</v>
      </c>
      <c r="AQ207" s="108">
        <v>1659.1</v>
      </c>
      <c r="AR207" s="108">
        <v>3780.6</v>
      </c>
      <c r="AS207" s="108">
        <v>7764.5</v>
      </c>
      <c r="AT207" s="108">
        <v>11380.9</v>
      </c>
      <c r="AU207" s="108">
        <v>14699.6</v>
      </c>
      <c r="AV207" s="108">
        <v>22481.8</v>
      </c>
      <c r="AW207" s="108">
        <v>27534.6</v>
      </c>
      <c r="AX207" s="108">
        <v>35098</v>
      </c>
      <c r="AY207" s="108">
        <v>41375.599999999999</v>
      </c>
      <c r="AZ207" s="108">
        <v>46080.800000000003</v>
      </c>
      <c r="BA207" s="108">
        <v>50916.800000000003</v>
      </c>
      <c r="BB207" s="108">
        <v>57342.5</v>
      </c>
      <c r="BC207" s="108">
        <v>84259.1</v>
      </c>
      <c r="BD207" s="108">
        <v>12056.4</v>
      </c>
      <c r="BE207" s="108">
        <v>23576.7</v>
      </c>
      <c r="BF207" s="108">
        <v>27536.7</v>
      </c>
      <c r="BG207" s="108">
        <v>21089.3</v>
      </c>
      <c r="BH207" s="108">
        <v>3192.4</v>
      </c>
      <c r="BI207" s="108">
        <v>5594.4</v>
      </c>
      <c r="BJ207" s="108">
        <v>12056.4</v>
      </c>
      <c r="BK207" s="108">
        <v>18065.8</v>
      </c>
      <c r="BL207" s="108">
        <v>24667.599999999999</v>
      </c>
      <c r="BM207" s="108">
        <v>35633.1</v>
      </c>
      <c r="BN207" s="108">
        <v>43340.5</v>
      </c>
      <c r="BO207" s="108">
        <v>52312.7</v>
      </c>
      <c r="BP207" s="108">
        <v>63169.8</v>
      </c>
      <c r="BQ207" s="108">
        <v>70595.100000000006</v>
      </c>
      <c r="BR207" s="108">
        <v>75259.7</v>
      </c>
      <c r="BS207" s="108">
        <v>84259.1</v>
      </c>
      <c r="BT207" s="108"/>
      <c r="BU207" s="108"/>
      <c r="BV207" s="128"/>
      <c r="BW207" s="128"/>
      <c r="BX207" s="128"/>
      <c r="BY207" s="108"/>
      <c r="BZ207" s="108"/>
      <c r="CA207" s="108"/>
      <c r="CB207" s="108"/>
      <c r="CC207" s="108"/>
      <c r="CD207" s="108"/>
      <c r="CE207" s="108"/>
      <c r="CF207" s="108"/>
      <c r="CG207" s="108"/>
      <c r="CH207" s="108"/>
      <c r="CI207" s="108"/>
      <c r="CJ207" s="108"/>
      <c r="CK207" s="108"/>
      <c r="CL207" s="108"/>
      <c r="CM207" s="128"/>
      <c r="CN207" s="128"/>
      <c r="CO207" s="128"/>
      <c r="CP207" s="108"/>
      <c r="CQ207" s="108"/>
      <c r="CR207" s="108"/>
      <c r="CS207" s="108"/>
      <c r="CT207" s="108"/>
      <c r="CU207" s="108"/>
      <c r="CV207" s="108"/>
      <c r="CW207" s="108"/>
      <c r="CX207" s="108"/>
      <c r="CY207" s="108"/>
      <c r="CZ207" s="108"/>
      <c r="DA207" s="108"/>
      <c r="DB207" s="108"/>
      <c r="DC207" s="108"/>
      <c r="DD207" s="108"/>
      <c r="DE207" s="108"/>
      <c r="DF207" s="108"/>
      <c r="DG207" s="108"/>
      <c r="DH207" s="108"/>
      <c r="DI207" s="108"/>
      <c r="DJ207" s="108"/>
      <c r="DK207" s="108"/>
      <c r="DL207" s="108"/>
      <c r="DM207" s="108"/>
      <c r="DN207" s="108"/>
      <c r="DO207" s="108"/>
      <c r="DP207" s="108"/>
      <c r="DQ207" s="108"/>
      <c r="DR207" s="108"/>
      <c r="DS207" s="108">
        <v>0</v>
      </c>
      <c r="DT207" s="108">
        <v>0</v>
      </c>
      <c r="DU207" s="108">
        <v>0</v>
      </c>
      <c r="DV207" s="108">
        <v>0</v>
      </c>
      <c r="DW207" s="108">
        <v>0</v>
      </c>
      <c r="DX207" s="108"/>
      <c r="DY207" s="108"/>
      <c r="DZ207" s="108"/>
      <c r="EA207" s="108"/>
      <c r="EB207" s="108"/>
      <c r="EC207" s="108"/>
      <c r="ED207" s="108"/>
      <c r="EE207" s="108"/>
      <c r="EF207" s="108"/>
      <c r="EG207" s="108"/>
      <c r="EH207" s="108"/>
      <c r="EI207" s="108">
        <v>0</v>
      </c>
      <c r="EJ207" s="108"/>
      <c r="EK207" s="108">
        <v>0</v>
      </c>
      <c r="EL207" s="108">
        <v>0</v>
      </c>
      <c r="EM207" s="108">
        <v>0</v>
      </c>
      <c r="EN207" s="108">
        <v>0</v>
      </c>
      <c r="EO207" s="108"/>
      <c r="EP207" s="108"/>
      <c r="EQ207" s="108"/>
      <c r="ER207" s="108"/>
      <c r="ES207" s="108"/>
      <c r="ET207" s="108"/>
      <c r="EU207" s="108"/>
      <c r="EV207" s="108"/>
      <c r="EW207" s="108"/>
      <c r="EX207" s="108"/>
      <c r="EY207" s="108"/>
      <c r="EZ207" s="108"/>
      <c r="FA207" s="108">
        <v>0</v>
      </c>
      <c r="FB207" s="108"/>
      <c r="FC207" s="108"/>
      <c r="FD207" s="108"/>
      <c r="FE207" s="108">
        <v>0</v>
      </c>
      <c r="FF207" s="108"/>
      <c r="FG207" s="108"/>
      <c r="FH207" s="108"/>
      <c r="FI207" s="108"/>
      <c r="FJ207" s="108"/>
      <c r="FK207" s="108"/>
      <c r="FL207" s="108"/>
      <c r="FM207" s="108"/>
      <c r="FN207" s="108"/>
      <c r="FO207" s="108"/>
      <c r="FP207" s="108"/>
      <c r="FQ207" s="108">
        <v>0</v>
      </c>
      <c r="FR207" s="108"/>
      <c r="FS207" s="108"/>
      <c r="FT207" s="108"/>
      <c r="FU207" s="108"/>
      <c r="FV207" s="108">
        <v>0</v>
      </c>
      <c r="FW207" s="108"/>
      <c r="FX207" s="108"/>
      <c r="FY207" s="108"/>
      <c r="FZ207" s="108"/>
      <c r="GA207" s="108"/>
      <c r="GB207" s="108"/>
      <c r="GC207" s="108"/>
      <c r="GD207" s="108"/>
      <c r="GE207" s="108"/>
      <c r="GF207" s="108"/>
      <c r="GG207" s="108"/>
      <c r="GH207" s="108"/>
      <c r="GK207" s="85">
        <v>0</v>
      </c>
      <c r="GL207" s="85">
        <v>0</v>
      </c>
    </row>
    <row r="208" spans="1:206" s="85" customFormat="1" ht="24" x14ac:dyDescent="0.2">
      <c r="A208" s="77">
        <v>14234</v>
      </c>
      <c r="B208" s="28" t="s">
        <v>676</v>
      </c>
      <c r="C208" s="76"/>
      <c r="D208" s="108"/>
      <c r="E208" s="108"/>
      <c r="F208" s="108"/>
      <c r="G208" s="108"/>
      <c r="H208" s="108"/>
      <c r="I208" s="108"/>
      <c r="J208" s="108"/>
      <c r="K208" s="108"/>
      <c r="L208" s="108"/>
      <c r="M208" s="108"/>
      <c r="N208" s="108"/>
      <c r="O208" s="108"/>
      <c r="P208" s="108"/>
      <c r="Q208" s="108"/>
      <c r="R208" s="108"/>
      <c r="S208" s="108"/>
      <c r="T208" s="108"/>
      <c r="U208" s="108"/>
      <c r="V208" s="108"/>
      <c r="W208" s="108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8"/>
      <c r="BD208" s="108"/>
      <c r="BE208" s="108"/>
      <c r="BF208" s="108"/>
      <c r="BG208" s="108"/>
      <c r="BH208" s="108"/>
      <c r="BI208" s="108"/>
      <c r="BJ208" s="108"/>
      <c r="BK208" s="108"/>
      <c r="BL208" s="108"/>
      <c r="BM208" s="108"/>
      <c r="BN208" s="108"/>
      <c r="BO208" s="108"/>
      <c r="BP208" s="108"/>
      <c r="BQ208" s="108"/>
      <c r="BR208" s="108"/>
      <c r="BS208" s="108"/>
      <c r="BT208" s="108">
        <v>264463.5</v>
      </c>
      <c r="BU208" s="108">
        <v>9288.1</v>
      </c>
      <c r="BV208" s="128">
        <v>98415.1</v>
      </c>
      <c r="BW208" s="128">
        <v>104012.5</v>
      </c>
      <c r="BX208" s="128">
        <v>52747.8</v>
      </c>
      <c r="BY208" s="108">
        <v>663.2</v>
      </c>
      <c r="BZ208" s="108">
        <v>1512.3</v>
      </c>
      <c r="CA208" s="108">
        <v>9288.1</v>
      </c>
      <c r="CB208" s="108">
        <v>45070.7</v>
      </c>
      <c r="CC208" s="108">
        <v>81076.100000000006</v>
      </c>
      <c r="CD208" s="108">
        <v>107703.2</v>
      </c>
      <c r="CE208" s="108">
        <v>148218.70000000001</v>
      </c>
      <c r="CF208" s="108">
        <v>235615.2</v>
      </c>
      <c r="CG208" s="108">
        <v>211715.7</v>
      </c>
      <c r="CH208" s="108">
        <v>219322.2</v>
      </c>
      <c r="CI208" s="108">
        <v>239634.2</v>
      </c>
      <c r="CJ208" s="108">
        <v>264463.5</v>
      </c>
      <c r="CK208" s="108">
        <v>224303.3</v>
      </c>
      <c r="CL208" s="108">
        <v>52617.7</v>
      </c>
      <c r="CM208" s="128">
        <v>53556.9</v>
      </c>
      <c r="CN208" s="128">
        <v>58782.8</v>
      </c>
      <c r="CO208" s="128">
        <v>59345.9</v>
      </c>
      <c r="CP208" s="108">
        <v>22429.9</v>
      </c>
      <c r="CQ208" s="108">
        <v>38951.800000000003</v>
      </c>
      <c r="CR208" s="108">
        <v>52617.7</v>
      </c>
      <c r="CS208" s="108">
        <v>72158</v>
      </c>
      <c r="CT208" s="108">
        <v>90314.4</v>
      </c>
      <c r="CU208" s="108">
        <v>106174.6</v>
      </c>
      <c r="CV208" s="108">
        <v>126141.5</v>
      </c>
      <c r="CW208" s="108">
        <v>141334.1</v>
      </c>
      <c r="CX208" s="108">
        <v>164957.4</v>
      </c>
      <c r="CY208" s="108">
        <v>174816.9</v>
      </c>
      <c r="CZ208" s="108">
        <v>197925.2</v>
      </c>
      <c r="DA208" s="108">
        <v>224303.3</v>
      </c>
      <c r="DB208" s="108">
        <v>225613.8</v>
      </c>
      <c r="DC208" s="108">
        <v>50321.7</v>
      </c>
      <c r="DD208" s="108">
        <v>61004.4</v>
      </c>
      <c r="DE208" s="108">
        <v>51763.4</v>
      </c>
      <c r="DF208" s="108">
        <v>62524.3</v>
      </c>
      <c r="DG208" s="108">
        <v>19559.599999999999</v>
      </c>
      <c r="DH208" s="108">
        <v>28845</v>
      </c>
      <c r="DI208" s="108">
        <v>50321.7</v>
      </c>
      <c r="DJ208" s="108">
        <v>67510.7</v>
      </c>
      <c r="DK208" s="108">
        <v>88659.5</v>
      </c>
      <c r="DL208" s="108">
        <v>111326.1</v>
      </c>
      <c r="DM208" s="108">
        <v>120756</v>
      </c>
      <c r="DN208" s="108">
        <v>139614.20000000001</v>
      </c>
      <c r="DO208" s="108">
        <v>163089.5</v>
      </c>
      <c r="DP208" s="108">
        <v>186014</v>
      </c>
      <c r="DQ208" s="108">
        <v>209394.6</v>
      </c>
      <c r="DR208" s="108">
        <v>225613.8</v>
      </c>
      <c r="DS208" s="108">
        <v>204968.3</v>
      </c>
      <c r="DT208" s="108">
        <v>56348.1</v>
      </c>
      <c r="DU208" s="108">
        <v>33304.699999999997</v>
      </c>
      <c r="DV208" s="108">
        <v>62621</v>
      </c>
      <c r="DW208" s="108">
        <v>52694.5</v>
      </c>
      <c r="DX208" s="108">
        <v>18256.3</v>
      </c>
      <c r="DY208" s="108">
        <v>36197.1</v>
      </c>
      <c r="DZ208" s="108">
        <v>56348.1</v>
      </c>
      <c r="EA208" s="108">
        <v>80976.600000000006</v>
      </c>
      <c r="EB208" s="108">
        <v>101178.8</v>
      </c>
      <c r="EC208" s="108">
        <v>89652.800000000003</v>
      </c>
      <c r="ED208" s="108">
        <v>108048.1</v>
      </c>
      <c r="EE208" s="108">
        <v>129320.2</v>
      </c>
      <c r="EF208" s="108">
        <v>152273.79999999999</v>
      </c>
      <c r="EG208" s="108">
        <v>166693.5</v>
      </c>
      <c r="EH208" s="108">
        <v>184043.8</v>
      </c>
      <c r="EI208" s="108">
        <v>204968.3</v>
      </c>
      <c r="EJ208" s="108">
        <v>291096.8</v>
      </c>
      <c r="EK208" s="108">
        <v>48987</v>
      </c>
      <c r="EL208" s="108">
        <v>41974.1</v>
      </c>
      <c r="EM208" s="108">
        <v>78117.100000000006</v>
      </c>
      <c r="EN208" s="108">
        <v>122018.6</v>
      </c>
      <c r="EO208" s="108">
        <v>12743.4</v>
      </c>
      <c r="EP208" s="108">
        <v>23478.5</v>
      </c>
      <c r="EQ208" s="108">
        <v>48987</v>
      </c>
      <c r="ER208" s="108">
        <v>64101.3</v>
      </c>
      <c r="ES208" s="108">
        <v>74026.3</v>
      </c>
      <c r="ET208" s="108">
        <v>90961.1</v>
      </c>
      <c r="EU208" s="108">
        <v>114017.4</v>
      </c>
      <c r="EV208" s="108">
        <v>137989.29999999999</v>
      </c>
      <c r="EW208" s="108">
        <v>169078.2</v>
      </c>
      <c r="EX208" s="108">
        <v>205506.7</v>
      </c>
      <c r="EY208" s="108">
        <v>244827.9</v>
      </c>
      <c r="EZ208" s="108">
        <v>291096.8</v>
      </c>
      <c r="FA208" s="108">
        <v>561002.9</v>
      </c>
      <c r="FB208" s="108">
        <v>173725.2</v>
      </c>
      <c r="FC208" s="108">
        <v>168130.3</v>
      </c>
      <c r="FD208" s="108">
        <v>131605.29999999999</v>
      </c>
      <c r="FE208" s="108">
        <v>87542.1</v>
      </c>
      <c r="FF208" s="108">
        <v>38319.800000000003</v>
      </c>
      <c r="FG208" s="108">
        <v>97044.800000000003</v>
      </c>
      <c r="FH208" s="108">
        <v>173725.2</v>
      </c>
      <c r="FI208" s="108">
        <v>230230.6</v>
      </c>
      <c r="FJ208" s="108">
        <v>289433.90000000002</v>
      </c>
      <c r="FK208" s="108">
        <v>341855.5</v>
      </c>
      <c r="FL208" s="108">
        <v>388554.3</v>
      </c>
      <c r="FM208" s="108">
        <v>429976.4</v>
      </c>
      <c r="FN208" s="108">
        <v>473460.8</v>
      </c>
      <c r="FO208" s="108">
        <v>520949.5</v>
      </c>
      <c r="FP208" s="108">
        <v>538187.69999999995</v>
      </c>
      <c r="FQ208" s="108">
        <v>561002.9</v>
      </c>
      <c r="FR208" s="108">
        <v>821951.2</v>
      </c>
      <c r="FS208" s="108">
        <v>142162.5</v>
      </c>
      <c r="FT208" s="108">
        <v>195693.1</v>
      </c>
      <c r="FU208" s="108">
        <v>206799.5</v>
      </c>
      <c r="FV208" s="108">
        <v>277296.09999999998</v>
      </c>
      <c r="FW208" s="108">
        <v>42194</v>
      </c>
      <c r="FX208" s="108">
        <v>84428.3</v>
      </c>
      <c r="FY208" s="108">
        <v>142162.5</v>
      </c>
      <c r="FZ208" s="108">
        <v>197338.1</v>
      </c>
      <c r="GA208" s="108">
        <v>267608.40000000002</v>
      </c>
      <c r="GB208" s="108">
        <v>337855.6</v>
      </c>
      <c r="GC208" s="108">
        <v>399300.1</v>
      </c>
      <c r="GD208" s="108">
        <v>467440.6</v>
      </c>
      <c r="GE208" s="108">
        <v>544655.1</v>
      </c>
      <c r="GF208" s="108">
        <v>643185.5</v>
      </c>
      <c r="GG208" s="108">
        <v>724772.6</v>
      </c>
      <c r="GH208" s="108">
        <v>821951.2</v>
      </c>
      <c r="GJ208" s="85">
        <v>204504</v>
      </c>
      <c r="GK208" s="85">
        <v>100112.4</v>
      </c>
      <c r="GL208" s="85">
        <v>144151.70000000001</v>
      </c>
      <c r="GN208" s="85">
        <v>72524.2</v>
      </c>
      <c r="GO208" s="85">
        <v>145366.9</v>
      </c>
      <c r="GP208" s="85">
        <v>204504</v>
      </c>
      <c r="GQ208" s="85">
        <v>224846.1</v>
      </c>
      <c r="GR208" s="85">
        <v>250564.1</v>
      </c>
      <c r="GS208" s="85">
        <v>304616.40000000002</v>
      </c>
      <c r="GT208" s="85">
        <v>343322</v>
      </c>
      <c r="GU208" s="85">
        <v>398642.7</v>
      </c>
      <c r="GV208" s="85">
        <v>448768.1</v>
      </c>
      <c r="GW208" s="85">
        <v>514524.5</v>
      </c>
      <c r="GX208" s="85">
        <v>578809.9</v>
      </c>
    </row>
    <row r="209" spans="1:206" s="85" customFormat="1" ht="12" x14ac:dyDescent="0.2">
      <c r="A209" s="99">
        <v>14235</v>
      </c>
      <c r="B209" s="28" t="s">
        <v>628</v>
      </c>
      <c r="C209" s="76"/>
      <c r="D209" s="108">
        <v>2576267.6</v>
      </c>
      <c r="E209" s="108">
        <v>583437.4</v>
      </c>
      <c r="F209" s="108">
        <v>686953</v>
      </c>
      <c r="G209" s="108">
        <v>547625.5</v>
      </c>
      <c r="H209" s="108">
        <v>758251.7</v>
      </c>
      <c r="I209" s="108">
        <v>120969.4</v>
      </c>
      <c r="J209" s="108">
        <v>319478.40000000002</v>
      </c>
      <c r="K209" s="108">
        <v>583437.4</v>
      </c>
      <c r="L209" s="108">
        <v>791738.5</v>
      </c>
      <c r="M209" s="108">
        <v>979034.8</v>
      </c>
      <c r="N209" s="108">
        <v>1270390.3999999999</v>
      </c>
      <c r="O209" s="108">
        <v>1417185.7</v>
      </c>
      <c r="P209" s="108">
        <v>1617510.3</v>
      </c>
      <c r="Q209" s="108">
        <v>1818015.9</v>
      </c>
      <c r="R209" s="108">
        <v>2124885.2999999998</v>
      </c>
      <c r="S209" s="108">
        <v>2363147.7999999998</v>
      </c>
      <c r="T209" s="108">
        <v>2576267.6</v>
      </c>
      <c r="U209" s="108">
        <v>2550510.2999999998</v>
      </c>
      <c r="V209" s="108">
        <v>490968.4</v>
      </c>
      <c r="W209" s="108">
        <v>594070.9</v>
      </c>
      <c r="X209" s="108">
        <v>644416.80000000005</v>
      </c>
      <c r="Y209" s="108">
        <v>821054.2</v>
      </c>
      <c r="Z209" s="108">
        <v>100978.4</v>
      </c>
      <c r="AA209" s="108">
        <v>292232.09999999998</v>
      </c>
      <c r="AB209" s="108">
        <v>490968.4</v>
      </c>
      <c r="AC209" s="108">
        <v>641528.80000000005</v>
      </c>
      <c r="AD209" s="108">
        <v>863957.6</v>
      </c>
      <c r="AE209" s="108">
        <v>1085039.3</v>
      </c>
      <c r="AF209" s="108">
        <v>1245666.8999999999</v>
      </c>
      <c r="AG209" s="108">
        <v>1485785.9</v>
      </c>
      <c r="AH209" s="108">
        <v>1729456.1</v>
      </c>
      <c r="AI209" s="108">
        <v>2006615.1</v>
      </c>
      <c r="AJ209" s="108">
        <v>2230377.7999999998</v>
      </c>
      <c r="AK209" s="108">
        <v>2550510.2999999998</v>
      </c>
      <c r="AL209" s="108">
        <v>3203207.5</v>
      </c>
      <c r="AM209" s="108">
        <v>524788.30000000005</v>
      </c>
      <c r="AN209" s="108">
        <v>914363.9</v>
      </c>
      <c r="AO209" s="108">
        <v>850176.8</v>
      </c>
      <c r="AP209" s="108">
        <v>913878.5</v>
      </c>
      <c r="AQ209" s="108">
        <v>124238</v>
      </c>
      <c r="AR209" s="108">
        <v>300261.40000000002</v>
      </c>
      <c r="AS209" s="108">
        <v>524788.30000000005</v>
      </c>
      <c r="AT209" s="108">
        <v>821220.7</v>
      </c>
      <c r="AU209" s="108">
        <v>1100249.6000000001</v>
      </c>
      <c r="AV209" s="108">
        <v>1439152.2</v>
      </c>
      <c r="AW209" s="108">
        <v>1702143.5</v>
      </c>
      <c r="AX209" s="108">
        <v>2010442.8</v>
      </c>
      <c r="AY209" s="108">
        <v>2289329</v>
      </c>
      <c r="AZ209" s="108">
        <v>2525756.6</v>
      </c>
      <c r="BA209" s="108">
        <v>2756517.1</v>
      </c>
      <c r="BB209" s="108">
        <v>3203207.5</v>
      </c>
      <c r="BC209" s="108">
        <v>3323129.5</v>
      </c>
      <c r="BD209" s="108">
        <v>675865</v>
      </c>
      <c r="BE209" s="108">
        <v>877295.4</v>
      </c>
      <c r="BF209" s="108">
        <v>946775.2</v>
      </c>
      <c r="BG209" s="108">
        <v>823193.9</v>
      </c>
      <c r="BH209" s="108">
        <v>172088.7</v>
      </c>
      <c r="BI209" s="108">
        <v>435726.7</v>
      </c>
      <c r="BJ209" s="108">
        <v>675865</v>
      </c>
      <c r="BK209" s="108">
        <v>939297.3</v>
      </c>
      <c r="BL209" s="108">
        <v>1235368</v>
      </c>
      <c r="BM209" s="108">
        <v>1553160.4</v>
      </c>
      <c r="BN209" s="108">
        <v>1887863.6</v>
      </c>
      <c r="BO209" s="108">
        <v>2256115.4</v>
      </c>
      <c r="BP209" s="108">
        <v>2499935.6</v>
      </c>
      <c r="BQ209" s="108">
        <v>2800073.6</v>
      </c>
      <c r="BR209" s="108">
        <v>3069498.6</v>
      </c>
      <c r="BS209" s="108">
        <v>3323129.5</v>
      </c>
      <c r="BT209" s="108"/>
      <c r="BU209" s="108"/>
      <c r="BV209" s="128"/>
      <c r="BW209" s="128"/>
      <c r="BX209" s="128"/>
      <c r="BY209" s="108"/>
      <c r="BZ209" s="108"/>
      <c r="CA209" s="108"/>
      <c r="CB209" s="108"/>
      <c r="CC209" s="108"/>
      <c r="CD209" s="108"/>
      <c r="CE209" s="108"/>
      <c r="CF209" s="108"/>
      <c r="CG209" s="108"/>
      <c r="CH209" s="108"/>
      <c r="CI209" s="108"/>
      <c r="CJ209" s="108"/>
      <c r="CK209" s="108"/>
      <c r="CL209" s="108"/>
      <c r="CM209" s="128">
        <v>0</v>
      </c>
      <c r="CN209" s="128">
        <v>0</v>
      </c>
      <c r="CO209" s="128"/>
      <c r="CP209" s="108"/>
      <c r="CQ209" s="108"/>
      <c r="CR209" s="108"/>
      <c r="CS209" s="108"/>
      <c r="CT209" s="108"/>
      <c r="CU209" s="108"/>
      <c r="CV209" s="108"/>
      <c r="CW209" s="108"/>
      <c r="CX209" s="108"/>
      <c r="CY209" s="108"/>
      <c r="CZ209" s="108"/>
      <c r="DA209" s="108"/>
      <c r="DB209" s="108"/>
      <c r="DC209" s="108"/>
      <c r="DD209" s="108"/>
      <c r="DE209" s="108"/>
      <c r="DF209" s="108"/>
      <c r="DG209" s="108"/>
      <c r="DH209" s="108"/>
      <c r="DI209" s="108"/>
      <c r="DJ209" s="108"/>
      <c r="DK209" s="108"/>
      <c r="DL209" s="108"/>
      <c r="DM209" s="108"/>
      <c r="DN209" s="108"/>
      <c r="DO209" s="108"/>
      <c r="DP209" s="108"/>
      <c r="DQ209" s="108"/>
      <c r="DR209" s="108"/>
      <c r="DS209" s="108">
        <v>0</v>
      </c>
      <c r="DT209" s="108">
        <v>0</v>
      </c>
      <c r="DU209" s="108">
        <v>0</v>
      </c>
      <c r="DV209" s="108">
        <v>0</v>
      </c>
      <c r="DW209" s="108">
        <v>0</v>
      </c>
      <c r="DX209" s="108"/>
      <c r="DY209" s="108"/>
      <c r="DZ209" s="108"/>
      <c r="EA209" s="108"/>
      <c r="EB209" s="108"/>
      <c r="EC209" s="108"/>
      <c r="ED209" s="108"/>
      <c r="EE209" s="108"/>
      <c r="EF209" s="108"/>
      <c r="EG209" s="108"/>
      <c r="EH209" s="108"/>
      <c r="EI209" s="108">
        <v>0</v>
      </c>
      <c r="EJ209" s="108"/>
      <c r="EK209" s="108">
        <v>0</v>
      </c>
      <c r="EL209" s="108">
        <v>0</v>
      </c>
      <c r="EM209" s="108">
        <v>0</v>
      </c>
      <c r="EN209" s="108">
        <v>0</v>
      </c>
      <c r="EO209" s="108"/>
      <c r="EP209" s="108"/>
      <c r="EQ209" s="108"/>
      <c r="ER209" s="108"/>
      <c r="ES209" s="108"/>
      <c r="ET209" s="108"/>
      <c r="EU209" s="108"/>
      <c r="EV209" s="108"/>
      <c r="EW209" s="108"/>
      <c r="EX209" s="108"/>
      <c r="EY209" s="108"/>
      <c r="EZ209" s="108"/>
      <c r="FA209" s="108">
        <v>0</v>
      </c>
      <c r="FB209" s="108"/>
      <c r="FC209" s="108"/>
      <c r="FD209" s="108"/>
      <c r="FE209" s="108">
        <v>0</v>
      </c>
      <c r="FF209" s="108"/>
      <c r="FG209" s="108"/>
      <c r="FH209" s="108"/>
      <c r="FI209" s="108"/>
      <c r="FJ209" s="108"/>
      <c r="FK209" s="108"/>
      <c r="FL209" s="108"/>
      <c r="FM209" s="108"/>
      <c r="FN209" s="108"/>
      <c r="FO209" s="108"/>
      <c r="FP209" s="108"/>
      <c r="FQ209" s="108">
        <v>0</v>
      </c>
      <c r="FR209" s="108"/>
      <c r="FS209" s="108"/>
      <c r="FT209" s="108"/>
      <c r="FU209" s="108"/>
      <c r="FV209" s="108">
        <v>0</v>
      </c>
      <c r="FW209" s="108"/>
      <c r="FX209" s="108"/>
      <c r="FY209" s="108"/>
      <c r="FZ209" s="108"/>
      <c r="GA209" s="108"/>
      <c r="GB209" s="108"/>
      <c r="GC209" s="108"/>
      <c r="GD209" s="108"/>
      <c r="GE209" s="108"/>
      <c r="GF209" s="108"/>
      <c r="GG209" s="108"/>
      <c r="GH209" s="108"/>
      <c r="GK209" s="85">
        <v>0</v>
      </c>
      <c r="GL209" s="85">
        <v>0</v>
      </c>
    </row>
    <row r="210" spans="1:206" s="85" customFormat="1" ht="12" x14ac:dyDescent="0.2">
      <c r="A210" s="77">
        <v>14235</v>
      </c>
      <c r="B210" s="28" t="s">
        <v>677</v>
      </c>
      <c r="C210" s="76"/>
      <c r="D210" s="108"/>
      <c r="E210" s="108"/>
      <c r="F210" s="108"/>
      <c r="G210" s="108"/>
      <c r="H210" s="108"/>
      <c r="I210" s="108"/>
      <c r="J210" s="108"/>
      <c r="K210" s="108"/>
      <c r="L210" s="108"/>
      <c r="M210" s="108"/>
      <c r="N210" s="108"/>
      <c r="O210" s="108"/>
      <c r="P210" s="108"/>
      <c r="Q210" s="108"/>
      <c r="R210" s="108"/>
      <c r="S210" s="108"/>
      <c r="T210" s="108"/>
      <c r="U210" s="108"/>
      <c r="V210" s="108"/>
      <c r="W210" s="108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8"/>
      <c r="BD210" s="108"/>
      <c r="BE210" s="108"/>
      <c r="BF210" s="108"/>
      <c r="BG210" s="108"/>
      <c r="BH210" s="108"/>
      <c r="BI210" s="108"/>
      <c r="BJ210" s="108"/>
      <c r="BK210" s="108"/>
      <c r="BL210" s="108"/>
      <c r="BM210" s="108"/>
      <c r="BN210" s="108"/>
      <c r="BO210" s="108"/>
      <c r="BP210" s="108"/>
      <c r="BQ210" s="108"/>
      <c r="BR210" s="108"/>
      <c r="BS210" s="108"/>
      <c r="BT210" s="108">
        <v>45197.5</v>
      </c>
      <c r="BU210" s="108">
        <v>5194.7</v>
      </c>
      <c r="BV210" s="128">
        <v>7845.2</v>
      </c>
      <c r="BW210" s="128">
        <v>15550.6</v>
      </c>
      <c r="BX210" s="128">
        <v>16607</v>
      </c>
      <c r="BY210" s="108">
        <v>576.79999999999995</v>
      </c>
      <c r="BZ210" s="108">
        <v>2356.5</v>
      </c>
      <c r="CA210" s="108">
        <v>5194.7</v>
      </c>
      <c r="CB210" s="108">
        <v>6790.1</v>
      </c>
      <c r="CC210" s="108">
        <v>8422.4</v>
      </c>
      <c r="CD210" s="108">
        <v>13039.9</v>
      </c>
      <c r="CE210" s="108">
        <v>18416.599999999999</v>
      </c>
      <c r="CF210" s="108">
        <v>23583</v>
      </c>
      <c r="CG210" s="108">
        <v>28590.5</v>
      </c>
      <c r="CH210" s="108">
        <v>34008.300000000003</v>
      </c>
      <c r="CI210" s="108">
        <v>37171.699999999997</v>
      </c>
      <c r="CJ210" s="108">
        <v>45197.5</v>
      </c>
      <c r="CK210" s="108">
        <v>71305.899999999994</v>
      </c>
      <c r="CL210" s="108">
        <v>12660.2</v>
      </c>
      <c r="CM210" s="128">
        <v>17722.5</v>
      </c>
      <c r="CN210" s="128">
        <v>19480.400000000001</v>
      </c>
      <c r="CO210" s="128">
        <v>21442.799999999999</v>
      </c>
      <c r="CP210" s="108">
        <v>4388.7</v>
      </c>
      <c r="CQ210" s="108">
        <v>7977.9</v>
      </c>
      <c r="CR210" s="108">
        <v>12660.2</v>
      </c>
      <c r="CS210" s="108">
        <v>18396.099999999999</v>
      </c>
      <c r="CT210" s="108">
        <v>23556.799999999999</v>
      </c>
      <c r="CU210" s="108">
        <v>30382.7</v>
      </c>
      <c r="CV210" s="108">
        <v>36501.800000000003</v>
      </c>
      <c r="CW210" s="108">
        <v>41339.199999999997</v>
      </c>
      <c r="CX210" s="108">
        <v>49863.1</v>
      </c>
      <c r="CY210" s="108">
        <v>55615.9</v>
      </c>
      <c r="CZ210" s="108">
        <v>63187.6</v>
      </c>
      <c r="DA210" s="108">
        <v>71305.899999999994</v>
      </c>
      <c r="DB210" s="108">
        <v>44129.7</v>
      </c>
      <c r="DC210" s="108">
        <v>12994.6</v>
      </c>
      <c r="DD210" s="108">
        <v>11402.2</v>
      </c>
      <c r="DE210" s="108">
        <v>661.2</v>
      </c>
      <c r="DF210" s="108">
        <v>19071.7</v>
      </c>
      <c r="DG210" s="108">
        <v>4068.8</v>
      </c>
      <c r="DH210" s="108">
        <v>7702.3</v>
      </c>
      <c r="DI210" s="108">
        <v>12994.6</v>
      </c>
      <c r="DJ210" s="108">
        <v>18915.400000000001</v>
      </c>
      <c r="DK210" s="108">
        <v>26693</v>
      </c>
      <c r="DL210" s="108">
        <v>24396.799999999999</v>
      </c>
      <c r="DM210" s="108">
        <v>21283.200000000001</v>
      </c>
      <c r="DN210" s="108">
        <v>22063</v>
      </c>
      <c r="DO210" s="108">
        <v>25058</v>
      </c>
      <c r="DP210" s="108">
        <v>33632.6</v>
      </c>
      <c r="DQ210" s="108">
        <v>38166.300000000003</v>
      </c>
      <c r="DR210" s="108">
        <v>44129.7</v>
      </c>
      <c r="DS210" s="108">
        <v>55122.7</v>
      </c>
      <c r="DT210" s="108">
        <v>8334.5</v>
      </c>
      <c r="DU210" s="108">
        <v>16840</v>
      </c>
      <c r="DV210" s="108">
        <v>7926.9</v>
      </c>
      <c r="DW210" s="108">
        <v>22021.3</v>
      </c>
      <c r="DX210" s="108">
        <v>1726.8</v>
      </c>
      <c r="DY210" s="108">
        <v>4499.8</v>
      </c>
      <c r="DZ210" s="108">
        <v>8334.5</v>
      </c>
      <c r="EA210" s="108">
        <v>12653.7</v>
      </c>
      <c r="EB210" s="108">
        <v>17326.5</v>
      </c>
      <c r="EC210" s="108">
        <v>25174.5</v>
      </c>
      <c r="ED210" s="108">
        <v>27035.9</v>
      </c>
      <c r="EE210" s="108">
        <v>29634.400000000001</v>
      </c>
      <c r="EF210" s="108">
        <v>33101.4</v>
      </c>
      <c r="EG210" s="108">
        <v>40346.5</v>
      </c>
      <c r="EH210" s="108">
        <v>51710.400000000001</v>
      </c>
      <c r="EI210" s="108">
        <v>55122.7</v>
      </c>
      <c r="EJ210" s="108">
        <v>28252.799999999999</v>
      </c>
      <c r="EK210" s="108">
        <v>16481.2</v>
      </c>
      <c r="EL210" s="108">
        <v>10834.1</v>
      </c>
      <c r="EM210" s="108">
        <v>8345.7999999999993</v>
      </c>
      <c r="EN210" s="108">
        <v>-7408.3</v>
      </c>
      <c r="EO210" s="108">
        <v>2631.7</v>
      </c>
      <c r="EP210" s="108">
        <v>11809.4</v>
      </c>
      <c r="EQ210" s="108">
        <v>16481.2</v>
      </c>
      <c r="ER210" s="108">
        <v>19864.3</v>
      </c>
      <c r="ES210" s="108">
        <v>22984.400000000001</v>
      </c>
      <c r="ET210" s="108">
        <v>27315.3</v>
      </c>
      <c r="EU210" s="108">
        <v>24734.799999999999</v>
      </c>
      <c r="EV210" s="108">
        <v>30086.5</v>
      </c>
      <c r="EW210" s="108">
        <v>35661.1</v>
      </c>
      <c r="EX210" s="108">
        <v>27366.2</v>
      </c>
      <c r="EY210" s="108">
        <v>30386.3</v>
      </c>
      <c r="EZ210" s="108">
        <v>28252.799999999999</v>
      </c>
      <c r="FA210" s="108">
        <v>33574</v>
      </c>
      <c r="FB210" s="108">
        <v>8478.7000000000007</v>
      </c>
      <c r="FC210" s="108">
        <v>9443.6</v>
      </c>
      <c r="FD210" s="108">
        <v>4364.8</v>
      </c>
      <c r="FE210" s="108">
        <v>11286.9</v>
      </c>
      <c r="FF210" s="108">
        <v>3225.3</v>
      </c>
      <c r="FG210" s="108">
        <v>5376.5</v>
      </c>
      <c r="FH210" s="108">
        <v>8478.7000000000007</v>
      </c>
      <c r="FI210" s="108">
        <v>11681.9</v>
      </c>
      <c r="FJ210" s="108">
        <v>14210.4</v>
      </c>
      <c r="FK210" s="108">
        <v>17922.3</v>
      </c>
      <c r="FL210" s="108">
        <v>19405.3</v>
      </c>
      <c r="FM210" s="108">
        <v>25201.7</v>
      </c>
      <c r="FN210" s="108">
        <v>22287.1</v>
      </c>
      <c r="FO210" s="108">
        <v>26467.4</v>
      </c>
      <c r="FP210" s="108">
        <v>30669.1</v>
      </c>
      <c r="FQ210" s="108">
        <v>33574</v>
      </c>
      <c r="FR210" s="108">
        <v>35611.699999999997</v>
      </c>
      <c r="FS210" s="108">
        <v>8202</v>
      </c>
      <c r="FT210" s="108">
        <v>10937.4</v>
      </c>
      <c r="FU210" s="108">
        <v>6520.5</v>
      </c>
      <c r="FV210" s="108">
        <v>9951.7999999999993</v>
      </c>
      <c r="FW210" s="108">
        <v>2865.7</v>
      </c>
      <c r="FX210" s="108">
        <v>5706.6</v>
      </c>
      <c r="FY210" s="108">
        <v>8202</v>
      </c>
      <c r="FZ210" s="108">
        <v>11633.7</v>
      </c>
      <c r="GA210" s="108">
        <v>15519.7</v>
      </c>
      <c r="GB210" s="108">
        <v>19139.400000000001</v>
      </c>
      <c r="GC210" s="108">
        <v>17038.900000000001</v>
      </c>
      <c r="GD210" s="108">
        <v>20436.5</v>
      </c>
      <c r="GE210" s="108">
        <v>25659.9</v>
      </c>
      <c r="GF210" s="108">
        <v>29271.5</v>
      </c>
      <c r="GG210" s="108">
        <v>33072.300000000003</v>
      </c>
      <c r="GH210" s="108">
        <v>35611.699999999997</v>
      </c>
      <c r="GJ210" s="85">
        <v>6234</v>
      </c>
      <c r="GK210" s="85">
        <v>4448.2</v>
      </c>
      <c r="GL210" s="85">
        <v>5740.8</v>
      </c>
      <c r="GN210" s="85">
        <v>2255.1</v>
      </c>
      <c r="GO210" s="85">
        <v>3599.5</v>
      </c>
      <c r="GP210" s="85">
        <v>6234</v>
      </c>
      <c r="GQ210" s="85">
        <v>6898.8</v>
      </c>
      <c r="GR210" s="85">
        <v>7983</v>
      </c>
      <c r="GS210" s="85">
        <v>10682.2</v>
      </c>
      <c r="GT210" s="85">
        <v>12202.4</v>
      </c>
      <c r="GU210" s="85">
        <v>13436.7</v>
      </c>
      <c r="GV210" s="85">
        <v>16423</v>
      </c>
      <c r="GW210" s="85">
        <v>19951.3</v>
      </c>
      <c r="GX210" s="85">
        <v>22551.200000000001</v>
      </c>
    </row>
    <row r="211" spans="1:206" s="85" customFormat="1" ht="12" x14ac:dyDescent="0.2">
      <c r="A211" s="77">
        <v>14236</v>
      </c>
      <c r="B211" s="28" t="s">
        <v>678</v>
      </c>
      <c r="C211" s="76"/>
      <c r="D211" s="108"/>
      <c r="E211" s="108"/>
      <c r="F211" s="108"/>
      <c r="G211" s="108"/>
      <c r="H211" s="108"/>
      <c r="I211" s="108"/>
      <c r="J211" s="108"/>
      <c r="K211" s="108"/>
      <c r="L211" s="108"/>
      <c r="M211" s="108"/>
      <c r="N211" s="108"/>
      <c r="O211" s="108"/>
      <c r="P211" s="108"/>
      <c r="Q211" s="108"/>
      <c r="R211" s="108"/>
      <c r="S211" s="108"/>
      <c r="T211" s="108"/>
      <c r="U211" s="108"/>
      <c r="V211" s="108"/>
      <c r="W211" s="108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8"/>
      <c r="BD211" s="108"/>
      <c r="BE211" s="108"/>
      <c r="BF211" s="108"/>
      <c r="BG211" s="108"/>
      <c r="BH211" s="108"/>
      <c r="BI211" s="108"/>
      <c r="BJ211" s="108"/>
      <c r="BK211" s="108"/>
      <c r="BL211" s="108"/>
      <c r="BM211" s="108"/>
      <c r="BN211" s="108"/>
      <c r="BO211" s="108"/>
      <c r="BP211" s="108"/>
      <c r="BQ211" s="108"/>
      <c r="BR211" s="108"/>
      <c r="BS211" s="108"/>
      <c r="BT211" s="108">
        <v>58604.1</v>
      </c>
      <c r="BU211" s="108">
        <v>7239.6</v>
      </c>
      <c r="BV211" s="128">
        <v>18917.400000000001</v>
      </c>
      <c r="BW211" s="128">
        <v>18078.3</v>
      </c>
      <c r="BX211" s="128">
        <v>14368.8</v>
      </c>
      <c r="BY211" s="108">
        <v>1549.1</v>
      </c>
      <c r="BZ211" s="108">
        <v>2967.2</v>
      </c>
      <c r="CA211" s="108">
        <v>7239.6</v>
      </c>
      <c r="CB211" s="108">
        <v>13966</v>
      </c>
      <c r="CC211" s="108">
        <v>22567.200000000001</v>
      </c>
      <c r="CD211" s="108">
        <v>26157</v>
      </c>
      <c r="CE211" s="108">
        <v>38370.400000000001</v>
      </c>
      <c r="CF211" s="108">
        <v>40747.5</v>
      </c>
      <c r="CG211" s="108">
        <v>44235.3</v>
      </c>
      <c r="CH211" s="108">
        <v>49224.800000000003</v>
      </c>
      <c r="CI211" s="108">
        <v>53647.6</v>
      </c>
      <c r="CJ211" s="108">
        <v>58604.1</v>
      </c>
      <c r="CK211" s="108">
        <v>64379.8</v>
      </c>
      <c r="CL211" s="108">
        <v>12880.8</v>
      </c>
      <c r="CM211" s="128">
        <v>14476.6</v>
      </c>
      <c r="CN211" s="128">
        <v>12078.6</v>
      </c>
      <c r="CO211" s="128">
        <v>24943.8</v>
      </c>
      <c r="CP211" s="108">
        <v>3555.3</v>
      </c>
      <c r="CQ211" s="108">
        <v>8516.9</v>
      </c>
      <c r="CR211" s="108">
        <v>12880.8</v>
      </c>
      <c r="CS211" s="108">
        <v>17216.5</v>
      </c>
      <c r="CT211" s="108">
        <v>20019.900000000001</v>
      </c>
      <c r="CU211" s="108">
        <v>27357.4</v>
      </c>
      <c r="CV211" s="108">
        <v>31060.1</v>
      </c>
      <c r="CW211" s="108">
        <v>36251.300000000003</v>
      </c>
      <c r="CX211" s="108">
        <v>39436</v>
      </c>
      <c r="CY211" s="108">
        <v>51983.5</v>
      </c>
      <c r="CZ211" s="108">
        <v>54875.9</v>
      </c>
      <c r="DA211" s="108">
        <v>64379.8</v>
      </c>
      <c r="DB211" s="108">
        <v>123498</v>
      </c>
      <c r="DC211" s="108">
        <v>11643.3</v>
      </c>
      <c r="DD211" s="108">
        <v>18872.5</v>
      </c>
      <c r="DE211" s="108">
        <v>61298.400000000001</v>
      </c>
      <c r="DF211" s="108">
        <v>31683.8</v>
      </c>
      <c r="DG211" s="108">
        <v>2005.6</v>
      </c>
      <c r="DH211" s="108">
        <v>5340.5</v>
      </c>
      <c r="DI211" s="108">
        <v>11643.3</v>
      </c>
      <c r="DJ211" s="108">
        <v>15872.1</v>
      </c>
      <c r="DK211" s="108">
        <v>21285.1</v>
      </c>
      <c r="DL211" s="108">
        <v>30515.8</v>
      </c>
      <c r="DM211" s="108">
        <v>37619.300000000003</v>
      </c>
      <c r="DN211" s="108">
        <v>49257.1</v>
      </c>
      <c r="DO211" s="108">
        <v>91814.2</v>
      </c>
      <c r="DP211" s="108">
        <v>103312.7</v>
      </c>
      <c r="DQ211" s="108">
        <v>110520.4</v>
      </c>
      <c r="DR211" s="108">
        <v>123498</v>
      </c>
      <c r="DS211" s="108">
        <v>141431.29999999999</v>
      </c>
      <c r="DT211" s="108">
        <v>23324.799999999999</v>
      </c>
      <c r="DU211" s="108">
        <v>30327.5</v>
      </c>
      <c r="DV211" s="108">
        <v>17065.099999999999</v>
      </c>
      <c r="DW211" s="108">
        <v>70713.899999999994</v>
      </c>
      <c r="DX211" s="108">
        <v>2864.7</v>
      </c>
      <c r="DY211" s="108">
        <v>8942.9</v>
      </c>
      <c r="DZ211" s="108">
        <v>23324.799999999999</v>
      </c>
      <c r="EA211" s="108">
        <v>35127.4</v>
      </c>
      <c r="EB211" s="108">
        <v>41877.1</v>
      </c>
      <c r="EC211" s="108">
        <v>53652.3</v>
      </c>
      <c r="ED211" s="108">
        <v>60207.3</v>
      </c>
      <c r="EE211" s="108">
        <v>64436.7</v>
      </c>
      <c r="EF211" s="108">
        <v>70717.399999999994</v>
      </c>
      <c r="EG211" s="108">
        <v>78607.8</v>
      </c>
      <c r="EH211" s="108">
        <v>88349.3</v>
      </c>
      <c r="EI211" s="108">
        <v>141431.29999999999</v>
      </c>
      <c r="EJ211" s="108">
        <v>67708.5</v>
      </c>
      <c r="EK211" s="108">
        <v>3766</v>
      </c>
      <c r="EL211" s="108">
        <v>17023.7</v>
      </c>
      <c r="EM211" s="108">
        <v>13807.6</v>
      </c>
      <c r="EN211" s="108">
        <v>33111.199999999997</v>
      </c>
      <c r="EO211" s="108">
        <v>2722.9</v>
      </c>
      <c r="EP211" s="108">
        <v>6643.8</v>
      </c>
      <c r="EQ211" s="108">
        <v>3766</v>
      </c>
      <c r="ER211" s="108">
        <v>9062.2999999999993</v>
      </c>
      <c r="ES211" s="108">
        <v>14499.6</v>
      </c>
      <c r="ET211" s="108">
        <v>20789.7</v>
      </c>
      <c r="EU211" s="108">
        <v>27144.1</v>
      </c>
      <c r="EV211" s="108">
        <v>33153.9</v>
      </c>
      <c r="EW211" s="108">
        <v>34597.300000000003</v>
      </c>
      <c r="EX211" s="108">
        <v>46814.1</v>
      </c>
      <c r="EY211" s="108">
        <v>57909.8</v>
      </c>
      <c r="EZ211" s="108">
        <v>67708.5</v>
      </c>
      <c r="FA211" s="108">
        <v>154331.79999999999</v>
      </c>
      <c r="FB211" s="108">
        <v>31312.1</v>
      </c>
      <c r="FC211" s="108">
        <v>57211.9</v>
      </c>
      <c r="FD211" s="108">
        <v>96746.7</v>
      </c>
      <c r="FE211" s="108">
        <v>-30938.9</v>
      </c>
      <c r="FF211" s="108">
        <v>6025.4</v>
      </c>
      <c r="FG211" s="108">
        <v>17250.599999999999</v>
      </c>
      <c r="FH211" s="108">
        <v>31312.1</v>
      </c>
      <c r="FI211" s="108">
        <v>51986.7</v>
      </c>
      <c r="FJ211" s="108">
        <v>73135.899999999994</v>
      </c>
      <c r="FK211" s="108">
        <v>88524</v>
      </c>
      <c r="FL211" s="108">
        <v>109822.9</v>
      </c>
      <c r="FM211" s="108">
        <v>149935.29999999999</v>
      </c>
      <c r="FN211" s="108">
        <v>185270.7</v>
      </c>
      <c r="FO211" s="108">
        <v>207517.2</v>
      </c>
      <c r="FP211" s="108">
        <v>250612.4</v>
      </c>
      <c r="FQ211" s="108">
        <v>154331.79999999999</v>
      </c>
      <c r="FR211" s="108">
        <v>190711.7</v>
      </c>
      <c r="FS211" s="108">
        <v>84750</v>
      </c>
      <c r="FT211" s="108">
        <v>18927.8</v>
      </c>
      <c r="FU211" s="108">
        <v>44439.8</v>
      </c>
      <c r="FV211" s="108">
        <v>42594.1</v>
      </c>
      <c r="FW211" s="108">
        <v>35452.699999999997</v>
      </c>
      <c r="FX211" s="108">
        <v>68849.399999999994</v>
      </c>
      <c r="FY211" s="108">
        <v>84750</v>
      </c>
      <c r="FZ211" s="108">
        <v>79250.8</v>
      </c>
      <c r="GA211" s="108">
        <v>84131</v>
      </c>
      <c r="GB211" s="108">
        <v>103677.8</v>
      </c>
      <c r="GC211" s="108">
        <v>126249.8</v>
      </c>
      <c r="GD211" s="108">
        <v>140582.29999999999</v>
      </c>
      <c r="GE211" s="108">
        <v>148117.6</v>
      </c>
      <c r="GF211" s="108">
        <v>170092.9</v>
      </c>
      <c r="GG211" s="108">
        <v>185689.7</v>
      </c>
      <c r="GH211" s="108">
        <v>190711.7</v>
      </c>
      <c r="GJ211" s="85">
        <v>42677.1</v>
      </c>
      <c r="GK211" s="85">
        <v>3272.8</v>
      </c>
      <c r="GL211" s="85">
        <v>64237.1</v>
      </c>
      <c r="GN211" s="85">
        <v>9560</v>
      </c>
      <c r="GO211" s="85">
        <v>20882.3</v>
      </c>
      <c r="GP211" s="85">
        <v>42677.1</v>
      </c>
      <c r="GQ211" s="85">
        <v>32214</v>
      </c>
      <c r="GR211" s="85">
        <v>37343.5</v>
      </c>
      <c r="GS211" s="85">
        <v>45949.9</v>
      </c>
      <c r="GT211" s="85">
        <v>52148</v>
      </c>
      <c r="GU211" s="85">
        <v>69933.399999999994</v>
      </c>
      <c r="GV211" s="85">
        <v>110187</v>
      </c>
      <c r="GW211" s="85">
        <v>142891</v>
      </c>
      <c r="GX211" s="85">
        <v>174450.7</v>
      </c>
    </row>
    <row r="212" spans="1:206" s="85" customFormat="1" ht="12" x14ac:dyDescent="0.2">
      <c r="A212" s="77">
        <v>14237</v>
      </c>
      <c r="B212" s="28" t="s">
        <v>679</v>
      </c>
      <c r="C212" s="76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  <c r="P212" s="108"/>
      <c r="Q212" s="108"/>
      <c r="R212" s="108"/>
      <c r="S212" s="108"/>
      <c r="T212" s="108"/>
      <c r="U212" s="108"/>
      <c r="V212" s="108"/>
      <c r="W212" s="108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8"/>
      <c r="BD212" s="108"/>
      <c r="BE212" s="108"/>
      <c r="BF212" s="108"/>
      <c r="BG212" s="108"/>
      <c r="BH212" s="108"/>
      <c r="BI212" s="108"/>
      <c r="BJ212" s="108"/>
      <c r="BK212" s="108"/>
      <c r="BL212" s="108"/>
      <c r="BM212" s="108"/>
      <c r="BN212" s="108"/>
      <c r="BO212" s="108"/>
      <c r="BP212" s="108"/>
      <c r="BQ212" s="108"/>
      <c r="BR212" s="108"/>
      <c r="BS212" s="108"/>
      <c r="BT212" s="108">
        <v>655289.59999999998</v>
      </c>
      <c r="BU212" s="108">
        <v>37780.699999999997</v>
      </c>
      <c r="BV212" s="128">
        <v>186929.7</v>
      </c>
      <c r="BW212" s="128">
        <v>199535.9</v>
      </c>
      <c r="BX212" s="128">
        <v>231043.3</v>
      </c>
      <c r="BY212" s="108">
        <v>2612</v>
      </c>
      <c r="BZ212" s="108">
        <v>6787.8</v>
      </c>
      <c r="CA212" s="108">
        <v>37780.699999999997</v>
      </c>
      <c r="CB212" s="108">
        <v>99532.7</v>
      </c>
      <c r="CC212" s="108">
        <v>160809.70000000001</v>
      </c>
      <c r="CD212" s="108">
        <v>224710.39999999999</v>
      </c>
      <c r="CE212" s="108">
        <v>284876.59999999998</v>
      </c>
      <c r="CF212" s="108">
        <v>356212.9</v>
      </c>
      <c r="CG212" s="108">
        <v>424246.3</v>
      </c>
      <c r="CH212" s="108">
        <v>495604.7</v>
      </c>
      <c r="CI212" s="108">
        <v>564077.19999999995</v>
      </c>
      <c r="CJ212" s="108">
        <v>655289.59999999998</v>
      </c>
      <c r="CK212" s="108">
        <v>908648.7</v>
      </c>
      <c r="CL212" s="108">
        <v>194529.4</v>
      </c>
      <c r="CM212" s="128">
        <v>213809.4</v>
      </c>
      <c r="CN212" s="128">
        <v>241227.4</v>
      </c>
      <c r="CO212" s="128">
        <v>259082.5</v>
      </c>
      <c r="CP212" s="108">
        <v>57295.1</v>
      </c>
      <c r="CQ212" s="108">
        <v>116994.3</v>
      </c>
      <c r="CR212" s="108">
        <v>194529.4</v>
      </c>
      <c r="CS212" s="108">
        <v>260113.2</v>
      </c>
      <c r="CT212" s="108">
        <v>326669.09999999998</v>
      </c>
      <c r="CU212" s="108">
        <v>408338.8</v>
      </c>
      <c r="CV212" s="108">
        <v>492065.6</v>
      </c>
      <c r="CW212" s="108">
        <v>568493.4</v>
      </c>
      <c r="CX212" s="108">
        <v>649566.19999999995</v>
      </c>
      <c r="CY212" s="108">
        <v>734349.2</v>
      </c>
      <c r="CZ212" s="108">
        <v>809323.9</v>
      </c>
      <c r="DA212" s="108">
        <v>908648.7</v>
      </c>
      <c r="DB212" s="108">
        <v>1014301.4</v>
      </c>
      <c r="DC212" s="108">
        <v>238429.5</v>
      </c>
      <c r="DD212" s="108">
        <v>246396.6</v>
      </c>
      <c r="DE212" s="108">
        <v>258644.6</v>
      </c>
      <c r="DF212" s="108">
        <v>270830.7</v>
      </c>
      <c r="DG212" s="108">
        <v>69310.8</v>
      </c>
      <c r="DH212" s="108">
        <v>146144.29999999999</v>
      </c>
      <c r="DI212" s="108">
        <v>238429.5</v>
      </c>
      <c r="DJ212" s="108">
        <v>323167</v>
      </c>
      <c r="DK212" s="108">
        <v>400032</v>
      </c>
      <c r="DL212" s="108">
        <v>484826.1</v>
      </c>
      <c r="DM212" s="108">
        <v>569828.9</v>
      </c>
      <c r="DN212" s="108">
        <v>646727</v>
      </c>
      <c r="DO212" s="108">
        <v>743470.7</v>
      </c>
      <c r="DP212" s="108">
        <v>831520.3</v>
      </c>
      <c r="DQ212" s="108">
        <v>916262.1</v>
      </c>
      <c r="DR212" s="108">
        <v>1014301.4</v>
      </c>
      <c r="DS212" s="108">
        <v>1035290</v>
      </c>
      <c r="DT212" s="108">
        <v>251880.3</v>
      </c>
      <c r="DU212" s="108">
        <v>263522.2</v>
      </c>
      <c r="DV212" s="108">
        <v>247142.39999999999</v>
      </c>
      <c r="DW212" s="108">
        <v>272745.09999999998</v>
      </c>
      <c r="DX212" s="108">
        <v>74784.3</v>
      </c>
      <c r="DY212" s="108">
        <v>166561.1</v>
      </c>
      <c r="DZ212" s="108">
        <v>251880.3</v>
      </c>
      <c r="EA212" s="108">
        <v>344232</v>
      </c>
      <c r="EB212" s="108">
        <v>430184.9</v>
      </c>
      <c r="EC212" s="108">
        <v>515402.5</v>
      </c>
      <c r="ED212" s="108">
        <v>613701.4</v>
      </c>
      <c r="EE212" s="108">
        <v>665837.19999999995</v>
      </c>
      <c r="EF212" s="108">
        <v>762544.9</v>
      </c>
      <c r="EG212" s="108">
        <v>849915.6</v>
      </c>
      <c r="EH212" s="108">
        <v>954972.4</v>
      </c>
      <c r="EI212" s="108">
        <v>1035290</v>
      </c>
      <c r="EJ212" s="108">
        <v>1048293.1</v>
      </c>
      <c r="EK212" s="108">
        <v>260806.39999999999</v>
      </c>
      <c r="EL212" s="108">
        <v>255192.6</v>
      </c>
      <c r="EM212" s="108">
        <v>268905.3</v>
      </c>
      <c r="EN212" s="108">
        <v>263388.79999999999</v>
      </c>
      <c r="EO212" s="108">
        <v>77717.899999999994</v>
      </c>
      <c r="EP212" s="108">
        <v>154000.20000000001</v>
      </c>
      <c r="EQ212" s="108">
        <v>260806.39999999999</v>
      </c>
      <c r="ER212" s="108">
        <v>322603.3</v>
      </c>
      <c r="ES212" s="108">
        <v>416233</v>
      </c>
      <c r="ET212" s="108">
        <v>515999</v>
      </c>
      <c r="EU212" s="108">
        <v>604232.69999999995</v>
      </c>
      <c r="EV212" s="108">
        <v>677427.4</v>
      </c>
      <c r="EW212" s="108">
        <v>784904.3</v>
      </c>
      <c r="EX212" s="108">
        <v>868566.6</v>
      </c>
      <c r="EY212" s="108">
        <v>963029</v>
      </c>
      <c r="EZ212" s="108">
        <v>1048293.1</v>
      </c>
      <c r="FA212" s="108">
        <v>1197932.3</v>
      </c>
      <c r="FB212" s="108">
        <v>240240</v>
      </c>
      <c r="FC212" s="108">
        <v>327775.40000000002</v>
      </c>
      <c r="FD212" s="108">
        <v>298732</v>
      </c>
      <c r="FE212" s="108">
        <v>331184.90000000002</v>
      </c>
      <c r="FF212" s="108">
        <v>76603.3</v>
      </c>
      <c r="FG212" s="108">
        <v>151294.70000000001</v>
      </c>
      <c r="FH212" s="108">
        <v>240240</v>
      </c>
      <c r="FI212" s="108">
        <v>353471.3</v>
      </c>
      <c r="FJ212" s="108">
        <v>457044.5</v>
      </c>
      <c r="FK212" s="108">
        <v>568015.4</v>
      </c>
      <c r="FL212" s="108">
        <v>666198.80000000005</v>
      </c>
      <c r="FM212" s="108">
        <v>762636.6</v>
      </c>
      <c r="FN212" s="108">
        <v>866747.4</v>
      </c>
      <c r="FO212" s="108">
        <v>970516.7</v>
      </c>
      <c r="FP212" s="108">
        <v>1077002</v>
      </c>
      <c r="FQ212" s="108">
        <v>1197932.3</v>
      </c>
      <c r="FR212" s="108">
        <v>1222616</v>
      </c>
      <c r="FS212" s="108">
        <v>287735</v>
      </c>
      <c r="FT212" s="108">
        <v>323470.5</v>
      </c>
      <c r="FU212" s="108">
        <v>321379.5</v>
      </c>
      <c r="FV212" s="108">
        <v>290031</v>
      </c>
      <c r="FW212" s="108">
        <v>79752.5</v>
      </c>
      <c r="FX212" s="108">
        <v>179249.8</v>
      </c>
      <c r="FY212" s="108">
        <v>287735</v>
      </c>
      <c r="FZ212" s="108">
        <v>402889.8</v>
      </c>
      <c r="GA212" s="108">
        <v>510525.7</v>
      </c>
      <c r="GB212" s="108">
        <v>611205.5</v>
      </c>
      <c r="GC212" s="108">
        <v>719187.6</v>
      </c>
      <c r="GD212" s="108">
        <v>827349.9</v>
      </c>
      <c r="GE212" s="108">
        <v>932585</v>
      </c>
      <c r="GF212" s="108">
        <v>1029096</v>
      </c>
      <c r="GG212" s="108">
        <v>1130864.3</v>
      </c>
      <c r="GH212" s="108">
        <v>1222616</v>
      </c>
      <c r="GJ212" s="85">
        <v>272260</v>
      </c>
      <c r="GK212" s="85">
        <v>309685.8</v>
      </c>
      <c r="GL212" s="85">
        <v>349008.4</v>
      </c>
      <c r="GN212" s="85">
        <v>81308</v>
      </c>
      <c r="GO212" s="85">
        <v>168267.7</v>
      </c>
      <c r="GP212" s="85">
        <v>272260</v>
      </c>
      <c r="GQ212" s="85">
        <v>378176.6</v>
      </c>
      <c r="GR212" s="85">
        <v>470162.9</v>
      </c>
      <c r="GS212" s="85">
        <v>581945.80000000005</v>
      </c>
      <c r="GT212" s="85">
        <v>722665</v>
      </c>
      <c r="GU212" s="85">
        <v>823476.2</v>
      </c>
      <c r="GV212" s="85">
        <v>930954.2</v>
      </c>
      <c r="GW212" s="85">
        <v>1038315</v>
      </c>
      <c r="GX212" s="85">
        <v>1150671.3999999999</v>
      </c>
    </row>
    <row r="213" spans="1:206" s="85" customFormat="1" ht="12" x14ac:dyDescent="0.2">
      <c r="A213" s="77">
        <v>14238</v>
      </c>
      <c r="B213" s="28" t="s">
        <v>680</v>
      </c>
      <c r="C213" s="76"/>
      <c r="D213" s="108"/>
      <c r="E213" s="108"/>
      <c r="F213" s="108"/>
      <c r="G213" s="108"/>
      <c r="H213" s="108"/>
      <c r="I213" s="108"/>
      <c r="J213" s="108"/>
      <c r="K213" s="108"/>
      <c r="L213" s="108"/>
      <c r="M213" s="108"/>
      <c r="N213" s="108"/>
      <c r="O213" s="108"/>
      <c r="P213" s="108"/>
      <c r="Q213" s="108"/>
      <c r="R213" s="108"/>
      <c r="S213" s="108"/>
      <c r="T213" s="108"/>
      <c r="U213" s="108"/>
      <c r="V213" s="108"/>
      <c r="W213" s="108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8"/>
      <c r="BD213" s="108"/>
      <c r="BE213" s="108"/>
      <c r="BF213" s="108"/>
      <c r="BG213" s="108"/>
      <c r="BH213" s="108"/>
      <c r="BI213" s="108"/>
      <c r="BJ213" s="108"/>
      <c r="BK213" s="108"/>
      <c r="BL213" s="108"/>
      <c r="BM213" s="108"/>
      <c r="BN213" s="108"/>
      <c r="BO213" s="108"/>
      <c r="BP213" s="108"/>
      <c r="BQ213" s="108"/>
      <c r="BR213" s="108"/>
      <c r="BS213" s="108"/>
      <c r="BT213" s="108">
        <v>2322357.2999999998</v>
      </c>
      <c r="BU213" s="108">
        <v>519470</v>
      </c>
      <c r="BV213" s="128">
        <v>573984.4</v>
      </c>
      <c r="BW213" s="128">
        <v>557800.1</v>
      </c>
      <c r="BX213" s="128">
        <v>671102.8</v>
      </c>
      <c r="BY213" s="108">
        <v>99926.8</v>
      </c>
      <c r="BZ213" s="108">
        <v>360713</v>
      </c>
      <c r="CA213" s="108">
        <v>519470</v>
      </c>
      <c r="CB213" s="108">
        <v>672596.1</v>
      </c>
      <c r="CC213" s="108">
        <v>834045.9</v>
      </c>
      <c r="CD213" s="108">
        <v>1093454.3999999999</v>
      </c>
      <c r="CE213" s="108">
        <v>1272367.3999999999</v>
      </c>
      <c r="CF213" s="108">
        <v>1457120.4</v>
      </c>
      <c r="CG213" s="108">
        <v>1651254.5</v>
      </c>
      <c r="CH213" s="108">
        <v>1826361.6</v>
      </c>
      <c r="CI213" s="108">
        <v>2081213.1</v>
      </c>
      <c r="CJ213" s="108">
        <v>2322357.2999999998</v>
      </c>
      <c r="CK213" s="108">
        <v>3245004.4</v>
      </c>
      <c r="CL213" s="108">
        <v>466981.4</v>
      </c>
      <c r="CM213" s="128">
        <v>1019494.3</v>
      </c>
      <c r="CN213" s="128">
        <v>707639.4</v>
      </c>
      <c r="CO213" s="128">
        <v>1050889.3</v>
      </c>
      <c r="CP213" s="108">
        <v>273151.90000000002</v>
      </c>
      <c r="CQ213" s="108">
        <v>316961.90000000002</v>
      </c>
      <c r="CR213" s="108">
        <v>466981.4</v>
      </c>
      <c r="CS213" s="108">
        <v>693448.3</v>
      </c>
      <c r="CT213" s="108">
        <v>1254999.7</v>
      </c>
      <c r="CU213" s="108">
        <v>1486475.7</v>
      </c>
      <c r="CV213" s="108">
        <v>1814758.2</v>
      </c>
      <c r="CW213" s="108">
        <v>1985480.3</v>
      </c>
      <c r="CX213" s="108">
        <v>2194115.1</v>
      </c>
      <c r="CY213" s="108">
        <v>2401932.1</v>
      </c>
      <c r="CZ213" s="108">
        <v>2830140.9</v>
      </c>
      <c r="DA213" s="108">
        <v>3245004.4</v>
      </c>
      <c r="DB213" s="108">
        <v>3857329.7</v>
      </c>
      <c r="DC213" s="108">
        <v>545600.80000000005</v>
      </c>
      <c r="DD213" s="108">
        <v>1072138.5</v>
      </c>
      <c r="DE213" s="108">
        <v>972820</v>
      </c>
      <c r="DF213" s="108">
        <v>1266770.3999999999</v>
      </c>
      <c r="DG213" s="108">
        <v>143560.79999999999</v>
      </c>
      <c r="DH213" s="108">
        <v>311122.2</v>
      </c>
      <c r="DI213" s="108">
        <v>545600.80000000005</v>
      </c>
      <c r="DJ213" s="108">
        <v>910024.6</v>
      </c>
      <c r="DK213" s="108">
        <v>1191717.8999999999</v>
      </c>
      <c r="DL213" s="108">
        <v>1617739.3</v>
      </c>
      <c r="DM213" s="108">
        <v>1873708.7</v>
      </c>
      <c r="DN213" s="108">
        <v>2324339.7999999998</v>
      </c>
      <c r="DO213" s="108">
        <v>2590559.2999999998</v>
      </c>
      <c r="DP213" s="108">
        <v>2822529.2</v>
      </c>
      <c r="DQ213" s="108">
        <v>3248900.1</v>
      </c>
      <c r="DR213" s="108">
        <v>3857329.7</v>
      </c>
      <c r="DS213" s="108">
        <v>2985436.1</v>
      </c>
      <c r="DT213" s="108">
        <v>728763.3</v>
      </c>
      <c r="DU213" s="108">
        <v>630697.19999999995</v>
      </c>
      <c r="DV213" s="108">
        <v>740564.3</v>
      </c>
      <c r="DW213" s="108">
        <v>885411.3</v>
      </c>
      <c r="DX213" s="108">
        <v>92948.2</v>
      </c>
      <c r="DY213" s="108">
        <v>238388.2</v>
      </c>
      <c r="DZ213" s="108">
        <v>728763.3</v>
      </c>
      <c r="EA213" s="108">
        <v>983728.5</v>
      </c>
      <c r="EB213" s="108">
        <v>1095596.8999999999</v>
      </c>
      <c r="EC213" s="108">
        <v>1359460.5</v>
      </c>
      <c r="ED213" s="108">
        <v>1605281.8</v>
      </c>
      <c r="EE213" s="108">
        <v>1797111.4</v>
      </c>
      <c r="EF213" s="108">
        <v>2100024.7999999998</v>
      </c>
      <c r="EG213" s="108">
        <v>2451290.4</v>
      </c>
      <c r="EH213" s="108">
        <v>2683912.2999999998</v>
      </c>
      <c r="EI213" s="108">
        <v>2985436.1</v>
      </c>
      <c r="EJ213" s="108">
        <v>1490815.6</v>
      </c>
      <c r="EK213" s="108">
        <v>416853.4</v>
      </c>
      <c r="EL213" s="108">
        <v>462829.8</v>
      </c>
      <c r="EM213" s="108">
        <v>266569</v>
      </c>
      <c r="EN213" s="108">
        <v>344563.4</v>
      </c>
      <c r="EO213" s="108">
        <v>129510.7</v>
      </c>
      <c r="EP213" s="108">
        <v>269752.2</v>
      </c>
      <c r="EQ213" s="108">
        <v>416853.4</v>
      </c>
      <c r="ER213" s="108">
        <v>577536.5</v>
      </c>
      <c r="ES213" s="108">
        <v>795718.7</v>
      </c>
      <c r="ET213" s="108">
        <v>879683.2</v>
      </c>
      <c r="EU213" s="108">
        <v>985729.7</v>
      </c>
      <c r="EV213" s="108">
        <v>1036408.4</v>
      </c>
      <c r="EW213" s="108">
        <v>1146252.2</v>
      </c>
      <c r="EX213" s="108">
        <v>1257753.8</v>
      </c>
      <c r="EY213" s="108">
        <v>1357699.1</v>
      </c>
      <c r="EZ213" s="108">
        <v>1490815.6</v>
      </c>
      <c r="FA213" s="108">
        <v>1196206.7</v>
      </c>
      <c r="FB213" s="108">
        <v>301901.7</v>
      </c>
      <c r="FC213" s="108">
        <v>333102.09999999998</v>
      </c>
      <c r="FD213" s="108">
        <v>277668.90000000002</v>
      </c>
      <c r="FE213" s="108">
        <v>283534</v>
      </c>
      <c r="FF213" s="108">
        <v>96852.7</v>
      </c>
      <c r="FG213" s="108">
        <v>180491.3</v>
      </c>
      <c r="FH213" s="108">
        <v>301901.7</v>
      </c>
      <c r="FI213" s="108">
        <v>360882.6</v>
      </c>
      <c r="FJ213" s="108">
        <v>492196.2</v>
      </c>
      <c r="FK213" s="108">
        <v>635003.80000000005</v>
      </c>
      <c r="FL213" s="108">
        <v>699745.3</v>
      </c>
      <c r="FM213" s="108">
        <v>834164.9</v>
      </c>
      <c r="FN213" s="108">
        <v>912672.7</v>
      </c>
      <c r="FO213" s="108">
        <v>1037536.8</v>
      </c>
      <c r="FP213" s="108">
        <v>1210721.3999999999</v>
      </c>
      <c r="FQ213" s="108">
        <v>1196206.7</v>
      </c>
      <c r="FR213" s="108">
        <v>560959.1</v>
      </c>
      <c r="FS213" s="108">
        <v>250071.8</v>
      </c>
      <c r="FT213" s="108">
        <v>262089.3</v>
      </c>
      <c r="FU213" s="108">
        <v>36527.800000000003</v>
      </c>
      <c r="FV213" s="108">
        <v>12270.2</v>
      </c>
      <c r="FW213" s="108">
        <v>102674.4</v>
      </c>
      <c r="FX213" s="108">
        <v>166224.79999999999</v>
      </c>
      <c r="FY213" s="108">
        <v>250071.8</v>
      </c>
      <c r="FZ213" s="108">
        <v>368461.6</v>
      </c>
      <c r="GA213" s="108">
        <v>493305.8</v>
      </c>
      <c r="GB213" s="108">
        <v>512161.1</v>
      </c>
      <c r="GC213" s="108">
        <v>553903.1</v>
      </c>
      <c r="GD213" s="108">
        <v>458437.6</v>
      </c>
      <c r="GE213" s="108">
        <v>548688.9</v>
      </c>
      <c r="GF213" s="108">
        <v>644587.6</v>
      </c>
      <c r="GG213" s="108">
        <v>704554.7</v>
      </c>
      <c r="GH213" s="108">
        <v>560959.1</v>
      </c>
      <c r="GJ213" s="85">
        <v>83306.399999999994</v>
      </c>
      <c r="GK213" s="85">
        <v>66891.5</v>
      </c>
      <c r="GL213" s="85">
        <v>107484.8</v>
      </c>
      <c r="GN213" s="85">
        <v>40394.800000000003</v>
      </c>
      <c r="GO213" s="85">
        <v>61776</v>
      </c>
      <c r="GP213" s="85">
        <v>83306.399999999994</v>
      </c>
      <c r="GQ213" s="85">
        <v>95496.4</v>
      </c>
      <c r="GR213" s="85">
        <v>110518.6</v>
      </c>
      <c r="GS213" s="85">
        <v>150197.9</v>
      </c>
      <c r="GT213" s="85">
        <v>187285.7</v>
      </c>
      <c r="GU213" s="85">
        <v>225630.4</v>
      </c>
      <c r="GV213" s="85">
        <v>257682.7</v>
      </c>
      <c r="GW213" s="85">
        <v>292503.2</v>
      </c>
      <c r="GX213" s="85">
        <v>326442.90000000002</v>
      </c>
    </row>
    <row r="214" spans="1:206" s="85" customFormat="1" ht="12" x14ac:dyDescent="0.2">
      <c r="A214" s="77">
        <v>14239</v>
      </c>
      <c r="B214" s="28" t="s">
        <v>265</v>
      </c>
      <c r="C214" s="76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8"/>
      <c r="BD214" s="108"/>
      <c r="BE214" s="108"/>
      <c r="BF214" s="108"/>
      <c r="BG214" s="108"/>
      <c r="BH214" s="108"/>
      <c r="BI214" s="108"/>
      <c r="BJ214" s="108"/>
      <c r="BK214" s="108"/>
      <c r="BL214" s="108"/>
      <c r="BM214" s="108"/>
      <c r="BN214" s="108"/>
      <c r="BO214" s="108"/>
      <c r="BP214" s="108"/>
      <c r="BQ214" s="108"/>
      <c r="BR214" s="108"/>
      <c r="BS214" s="108"/>
      <c r="BT214" s="108">
        <v>436056.1</v>
      </c>
      <c r="BU214" s="108">
        <v>183915.1</v>
      </c>
      <c r="BV214" s="128">
        <v>65014.7</v>
      </c>
      <c r="BW214" s="128">
        <v>63628</v>
      </c>
      <c r="BX214" s="128">
        <v>123498.3</v>
      </c>
      <c r="BY214" s="108">
        <v>57779</v>
      </c>
      <c r="BZ214" s="108">
        <v>153383.6</v>
      </c>
      <c r="CA214" s="108">
        <v>183915.1</v>
      </c>
      <c r="CB214" s="108">
        <v>210752.1</v>
      </c>
      <c r="CC214" s="108">
        <v>234380.4</v>
      </c>
      <c r="CD214" s="108">
        <v>248929.8</v>
      </c>
      <c r="CE214" s="108">
        <v>270037.59999999998</v>
      </c>
      <c r="CF214" s="108">
        <v>291897.5</v>
      </c>
      <c r="CG214" s="108">
        <v>312557.8</v>
      </c>
      <c r="CH214" s="108">
        <v>378062.6</v>
      </c>
      <c r="CI214" s="108">
        <v>412083.3</v>
      </c>
      <c r="CJ214" s="108">
        <v>436056.1</v>
      </c>
      <c r="CK214" s="108">
        <v>518016.8</v>
      </c>
      <c r="CL214" s="108">
        <v>106577.7</v>
      </c>
      <c r="CM214" s="128">
        <v>97912</v>
      </c>
      <c r="CN214" s="128">
        <v>126688</v>
      </c>
      <c r="CO214" s="128">
        <v>186839.1</v>
      </c>
      <c r="CP214" s="108">
        <v>37111.5</v>
      </c>
      <c r="CQ214" s="108">
        <v>77785.600000000006</v>
      </c>
      <c r="CR214" s="108">
        <v>106577.7</v>
      </c>
      <c r="CS214" s="108">
        <v>127410.8</v>
      </c>
      <c r="CT214" s="108">
        <v>173006.6</v>
      </c>
      <c r="CU214" s="108">
        <v>204489.7</v>
      </c>
      <c r="CV214" s="108">
        <v>250827.5</v>
      </c>
      <c r="CW214" s="108">
        <v>299476.40000000002</v>
      </c>
      <c r="CX214" s="108">
        <v>331177.7</v>
      </c>
      <c r="CY214" s="108">
        <v>383512.7</v>
      </c>
      <c r="CZ214" s="108">
        <v>480719.4</v>
      </c>
      <c r="DA214" s="108">
        <v>518016.8</v>
      </c>
      <c r="DB214" s="108">
        <v>417747.9</v>
      </c>
      <c r="DC214" s="108">
        <v>164240</v>
      </c>
      <c r="DD214" s="108">
        <v>130996.1</v>
      </c>
      <c r="DE214" s="108">
        <v>-25663.599999999999</v>
      </c>
      <c r="DF214" s="108">
        <v>148175.4</v>
      </c>
      <c r="DG214" s="108">
        <v>13219.1</v>
      </c>
      <c r="DH214" s="108">
        <v>108569.9</v>
      </c>
      <c r="DI214" s="108">
        <v>164240</v>
      </c>
      <c r="DJ214" s="108">
        <v>210631.9</v>
      </c>
      <c r="DK214" s="108">
        <v>252948.2</v>
      </c>
      <c r="DL214" s="108">
        <v>295236.09999999998</v>
      </c>
      <c r="DM214" s="108">
        <v>256338.8</v>
      </c>
      <c r="DN214" s="108">
        <v>304490.90000000002</v>
      </c>
      <c r="DO214" s="108">
        <v>269572.5</v>
      </c>
      <c r="DP214" s="108">
        <v>319917</v>
      </c>
      <c r="DQ214" s="108">
        <v>446025.6</v>
      </c>
      <c r="DR214" s="108">
        <v>417747.9</v>
      </c>
      <c r="DS214" s="108">
        <v>642867.5</v>
      </c>
      <c r="DT214" s="108">
        <v>107689.2</v>
      </c>
      <c r="DU214" s="108">
        <v>249615.6</v>
      </c>
      <c r="DV214" s="108">
        <v>114869.9</v>
      </c>
      <c r="DW214" s="108">
        <v>170692.8</v>
      </c>
      <c r="DX214" s="108">
        <v>73181.8</v>
      </c>
      <c r="DY214" s="108">
        <v>129615.6</v>
      </c>
      <c r="DZ214" s="108">
        <v>107689.2</v>
      </c>
      <c r="EA214" s="108">
        <v>192504.6</v>
      </c>
      <c r="EB214" s="108">
        <v>364846.3</v>
      </c>
      <c r="EC214" s="108">
        <v>357304.8</v>
      </c>
      <c r="ED214" s="108">
        <v>431768</v>
      </c>
      <c r="EE214" s="108">
        <v>466791.9</v>
      </c>
      <c r="EF214" s="108">
        <v>472174.7</v>
      </c>
      <c r="EG214" s="108">
        <v>576471</v>
      </c>
      <c r="EH214" s="108">
        <v>621732.80000000005</v>
      </c>
      <c r="EI214" s="108">
        <v>642867.5</v>
      </c>
      <c r="EJ214" s="108">
        <v>207386.3</v>
      </c>
      <c r="EK214" s="108">
        <v>3477.3</v>
      </c>
      <c r="EL214" s="108">
        <v>103391.4</v>
      </c>
      <c r="EM214" s="108">
        <v>57483.4</v>
      </c>
      <c r="EN214" s="108">
        <v>43034.2</v>
      </c>
      <c r="EO214" s="108">
        <v>916.6</v>
      </c>
      <c r="EP214" s="108">
        <v>1762.4</v>
      </c>
      <c r="EQ214" s="108">
        <v>3477.3</v>
      </c>
      <c r="ER214" s="108">
        <v>5566.2</v>
      </c>
      <c r="ES214" s="108">
        <v>81135.8</v>
      </c>
      <c r="ET214" s="108">
        <v>106868.7</v>
      </c>
      <c r="EU214" s="108">
        <v>114899.8</v>
      </c>
      <c r="EV214" s="108">
        <v>155941.79999999999</v>
      </c>
      <c r="EW214" s="108">
        <v>164352.1</v>
      </c>
      <c r="EX214" s="108">
        <v>168201.9</v>
      </c>
      <c r="EY214" s="108">
        <v>189583.5</v>
      </c>
      <c r="EZ214" s="108">
        <v>207386.3</v>
      </c>
      <c r="FA214" s="108">
        <v>348850.3</v>
      </c>
      <c r="FB214" s="108">
        <v>33278.400000000001</v>
      </c>
      <c r="FC214" s="108">
        <v>68118.600000000006</v>
      </c>
      <c r="FD214" s="108">
        <v>86423.4</v>
      </c>
      <c r="FE214" s="108">
        <v>161029.9</v>
      </c>
      <c r="FF214" s="108">
        <v>11295.2</v>
      </c>
      <c r="FG214" s="108">
        <v>21849.4</v>
      </c>
      <c r="FH214" s="108">
        <v>33278.400000000001</v>
      </c>
      <c r="FI214" s="108">
        <v>47537.599999999999</v>
      </c>
      <c r="FJ214" s="108">
        <v>71273.2</v>
      </c>
      <c r="FK214" s="108">
        <v>101397</v>
      </c>
      <c r="FL214" s="108">
        <v>140489.29999999999</v>
      </c>
      <c r="FM214" s="108">
        <v>170455.1</v>
      </c>
      <c r="FN214" s="108">
        <v>187820.4</v>
      </c>
      <c r="FO214" s="108">
        <v>205314.6</v>
      </c>
      <c r="FP214" s="108">
        <v>238949.1</v>
      </c>
      <c r="FQ214" s="108">
        <v>348850.3</v>
      </c>
      <c r="FR214" s="108">
        <v>608817.1</v>
      </c>
      <c r="FS214" s="108">
        <v>80088.7</v>
      </c>
      <c r="FT214" s="108">
        <v>136664.6</v>
      </c>
      <c r="FU214" s="108">
        <v>167695.20000000001</v>
      </c>
      <c r="FV214" s="108">
        <v>224368.6</v>
      </c>
      <c r="FW214" s="108">
        <v>13173.9</v>
      </c>
      <c r="FX214" s="108">
        <v>41929.5</v>
      </c>
      <c r="FY214" s="108">
        <v>80088.7</v>
      </c>
      <c r="FZ214" s="108">
        <v>107302.9</v>
      </c>
      <c r="GA214" s="108">
        <v>196903.6</v>
      </c>
      <c r="GB214" s="108">
        <v>216753.3</v>
      </c>
      <c r="GC214" s="108">
        <v>261678.3</v>
      </c>
      <c r="GD214" s="108">
        <v>304844.09999999998</v>
      </c>
      <c r="GE214" s="108">
        <v>384448.5</v>
      </c>
      <c r="GF214" s="108">
        <v>428954.9</v>
      </c>
      <c r="GG214" s="108">
        <v>452474</v>
      </c>
      <c r="GH214" s="108">
        <v>608817.1</v>
      </c>
      <c r="GJ214" s="85">
        <v>85649.7</v>
      </c>
      <c r="GK214" s="85">
        <v>116961.7</v>
      </c>
      <c r="GL214" s="85">
        <v>125966.9</v>
      </c>
      <c r="GN214" s="85">
        <v>22287.7</v>
      </c>
      <c r="GO214" s="85">
        <v>50463.1</v>
      </c>
      <c r="GP214" s="85">
        <v>85649.7</v>
      </c>
      <c r="GQ214" s="85">
        <v>126363.7</v>
      </c>
      <c r="GR214" s="85">
        <v>144359.9</v>
      </c>
      <c r="GS214" s="85">
        <v>202611.4</v>
      </c>
      <c r="GT214" s="85">
        <v>229343.2</v>
      </c>
      <c r="GU214" s="85">
        <v>276537.09999999998</v>
      </c>
      <c r="GV214" s="85">
        <v>328578.3</v>
      </c>
      <c r="GW214" s="85">
        <v>385759.7</v>
      </c>
      <c r="GX214" s="85">
        <v>438732.5</v>
      </c>
    </row>
    <row r="215" spans="1:206" s="85" customFormat="1" ht="12" x14ac:dyDescent="0.2">
      <c r="A215" s="99">
        <v>143</v>
      </c>
      <c r="B215" s="28" t="s">
        <v>629</v>
      </c>
      <c r="C215" s="76"/>
      <c r="D215" s="108">
        <v>317422.59999999998</v>
      </c>
      <c r="E215" s="108">
        <v>56247.9</v>
      </c>
      <c r="F215" s="108">
        <v>74608.100000000006</v>
      </c>
      <c r="G215" s="108">
        <v>96114.2</v>
      </c>
      <c r="H215" s="108">
        <v>90452.4</v>
      </c>
      <c r="I215" s="108">
        <v>14914.1</v>
      </c>
      <c r="J215" s="108">
        <v>33953.800000000003</v>
      </c>
      <c r="K215" s="108">
        <v>56247.9</v>
      </c>
      <c r="L215" s="108">
        <v>83244.800000000003</v>
      </c>
      <c r="M215" s="108">
        <v>103541.4</v>
      </c>
      <c r="N215" s="108">
        <v>130856</v>
      </c>
      <c r="O215" s="108">
        <v>164993.29999999999</v>
      </c>
      <c r="P215" s="108">
        <v>175502.7</v>
      </c>
      <c r="Q215" s="108">
        <v>226970.2</v>
      </c>
      <c r="R215" s="108">
        <v>262932.2</v>
      </c>
      <c r="S215" s="108">
        <v>279793</v>
      </c>
      <c r="T215" s="108">
        <v>317422.59999999998</v>
      </c>
      <c r="U215" s="108">
        <v>243581.9</v>
      </c>
      <c r="V215" s="108">
        <v>62004.6</v>
      </c>
      <c r="W215" s="108">
        <v>45041.3</v>
      </c>
      <c r="X215" s="108">
        <v>76316.2</v>
      </c>
      <c r="Y215" s="108">
        <v>60219.8</v>
      </c>
      <c r="Z215" s="108">
        <v>13795.2</v>
      </c>
      <c r="AA215" s="108">
        <v>36777.300000000003</v>
      </c>
      <c r="AB215" s="108">
        <v>62004.6</v>
      </c>
      <c r="AC215" s="108">
        <v>78572.100000000006</v>
      </c>
      <c r="AD215" s="108">
        <v>92595.1</v>
      </c>
      <c r="AE215" s="108">
        <v>107045.9</v>
      </c>
      <c r="AF215" s="108">
        <v>153759.5</v>
      </c>
      <c r="AG215" s="108">
        <v>166383.29999999999</v>
      </c>
      <c r="AH215" s="108">
        <v>183362.1</v>
      </c>
      <c r="AI215" s="108">
        <v>198825.3</v>
      </c>
      <c r="AJ215" s="108">
        <v>219255.8</v>
      </c>
      <c r="AK215" s="108">
        <v>243581.9</v>
      </c>
      <c r="AL215" s="108">
        <v>335940.2</v>
      </c>
      <c r="AM215" s="108">
        <v>93255.3</v>
      </c>
      <c r="AN215" s="108">
        <v>124864.4</v>
      </c>
      <c r="AO215" s="108">
        <v>55505.599999999999</v>
      </c>
      <c r="AP215" s="108">
        <v>62314.9</v>
      </c>
      <c r="AQ215" s="108">
        <v>13938.1</v>
      </c>
      <c r="AR215" s="108">
        <v>69157.3</v>
      </c>
      <c r="AS215" s="108">
        <v>93255.3</v>
      </c>
      <c r="AT215" s="108">
        <v>114436.1</v>
      </c>
      <c r="AU215" s="108">
        <v>198008.2</v>
      </c>
      <c r="AV215" s="108">
        <v>218119.7</v>
      </c>
      <c r="AW215" s="108">
        <v>235614.2</v>
      </c>
      <c r="AX215" s="108">
        <v>255087.9</v>
      </c>
      <c r="AY215" s="108">
        <v>273625.3</v>
      </c>
      <c r="AZ215" s="108">
        <v>292158.09999999998</v>
      </c>
      <c r="BA215" s="108">
        <v>314206.09999999998</v>
      </c>
      <c r="BB215" s="108">
        <v>335940.2</v>
      </c>
      <c r="BC215" s="108">
        <v>294748.2</v>
      </c>
      <c r="BD215" s="108">
        <v>59093.2</v>
      </c>
      <c r="BE215" s="108">
        <v>71874.899999999994</v>
      </c>
      <c r="BF215" s="108">
        <v>77076.800000000003</v>
      </c>
      <c r="BG215" s="108">
        <v>86703.3</v>
      </c>
      <c r="BH215" s="108">
        <v>13505.9</v>
      </c>
      <c r="BI215" s="108">
        <v>32032.7</v>
      </c>
      <c r="BJ215" s="108">
        <v>59093.2</v>
      </c>
      <c r="BK215" s="108">
        <v>78829</v>
      </c>
      <c r="BL215" s="108">
        <v>104141.1</v>
      </c>
      <c r="BM215" s="108">
        <v>130968.1</v>
      </c>
      <c r="BN215" s="108">
        <v>152761.9</v>
      </c>
      <c r="BO215" s="108">
        <v>172002.7</v>
      </c>
      <c r="BP215" s="108">
        <v>208044.9</v>
      </c>
      <c r="BQ215" s="108">
        <v>243862.7</v>
      </c>
      <c r="BR215" s="108">
        <v>268539.7</v>
      </c>
      <c r="BS215" s="108">
        <v>294748.2</v>
      </c>
      <c r="BT215" s="108">
        <v>376894</v>
      </c>
      <c r="BU215" s="108">
        <v>63680.800000000003</v>
      </c>
      <c r="BV215" s="128">
        <v>91634.7</v>
      </c>
      <c r="BW215" s="128">
        <v>70365.5</v>
      </c>
      <c r="BX215" s="128">
        <v>151213</v>
      </c>
      <c r="BY215" s="108">
        <v>17853.5</v>
      </c>
      <c r="BZ215" s="108">
        <v>40823.699999999997</v>
      </c>
      <c r="CA215" s="108">
        <v>63680.800000000003</v>
      </c>
      <c r="CB215" s="108">
        <v>88328.3</v>
      </c>
      <c r="CC215" s="108">
        <v>125273.7</v>
      </c>
      <c r="CD215" s="108">
        <v>155315.5</v>
      </c>
      <c r="CE215" s="108">
        <v>178471.1</v>
      </c>
      <c r="CF215" s="108">
        <v>203040.9</v>
      </c>
      <c r="CG215" s="108">
        <v>225681</v>
      </c>
      <c r="CH215" s="108">
        <v>253682.1</v>
      </c>
      <c r="CI215" s="108">
        <v>292457.5</v>
      </c>
      <c r="CJ215" s="108">
        <v>376894</v>
      </c>
      <c r="CK215" s="108">
        <v>477333.1</v>
      </c>
      <c r="CL215" s="108">
        <v>78547.199999999997</v>
      </c>
      <c r="CM215" s="128">
        <v>111001.2</v>
      </c>
      <c r="CN215" s="128">
        <v>106946.1</v>
      </c>
      <c r="CO215" s="128">
        <v>180838.6</v>
      </c>
      <c r="CP215" s="108">
        <v>22737.200000000001</v>
      </c>
      <c r="CQ215" s="108">
        <v>43961.9</v>
      </c>
      <c r="CR215" s="108">
        <v>78547.199999999997</v>
      </c>
      <c r="CS215" s="108">
        <v>109074.1</v>
      </c>
      <c r="CT215" s="108">
        <v>145348.20000000001</v>
      </c>
      <c r="CU215" s="108">
        <v>189548.4</v>
      </c>
      <c r="CV215" s="108">
        <v>219315</v>
      </c>
      <c r="CW215" s="108">
        <v>252524.79999999999</v>
      </c>
      <c r="CX215" s="108">
        <v>296494.5</v>
      </c>
      <c r="CY215" s="108">
        <v>340471.9</v>
      </c>
      <c r="CZ215" s="108">
        <v>418151.1</v>
      </c>
      <c r="DA215" s="108">
        <v>477333.1</v>
      </c>
      <c r="DB215" s="108">
        <v>848848.6</v>
      </c>
      <c r="DC215" s="108">
        <v>263882.5</v>
      </c>
      <c r="DD215" s="108">
        <v>229721.2</v>
      </c>
      <c r="DE215" s="108">
        <v>163178.4</v>
      </c>
      <c r="DF215" s="108">
        <v>192066.5</v>
      </c>
      <c r="DG215" s="108">
        <v>80601.100000000006</v>
      </c>
      <c r="DH215" s="108">
        <v>202683.5</v>
      </c>
      <c r="DI215" s="108">
        <v>263882.5</v>
      </c>
      <c r="DJ215" s="108">
        <v>320020.5</v>
      </c>
      <c r="DK215" s="108">
        <v>374304.4</v>
      </c>
      <c r="DL215" s="108">
        <v>493603.7</v>
      </c>
      <c r="DM215" s="108">
        <v>546937.59999999998</v>
      </c>
      <c r="DN215" s="108">
        <v>600184.4</v>
      </c>
      <c r="DO215" s="108">
        <v>656782.1</v>
      </c>
      <c r="DP215" s="108">
        <v>711924.4</v>
      </c>
      <c r="DQ215" s="108">
        <v>778651.9</v>
      </c>
      <c r="DR215" s="108">
        <v>848848.6</v>
      </c>
      <c r="DS215" s="108">
        <v>658572.9</v>
      </c>
      <c r="DT215" s="108">
        <v>161699.4</v>
      </c>
      <c r="DU215" s="108">
        <v>157145.4</v>
      </c>
      <c r="DV215" s="108">
        <v>164382.6</v>
      </c>
      <c r="DW215" s="108">
        <v>175345.5</v>
      </c>
      <c r="DX215" s="108">
        <v>39201.599999999999</v>
      </c>
      <c r="DY215" s="108">
        <v>86156.9</v>
      </c>
      <c r="DZ215" s="108">
        <v>161699.4</v>
      </c>
      <c r="EA215" s="108">
        <v>215220.1</v>
      </c>
      <c r="EB215" s="108">
        <v>259124.5</v>
      </c>
      <c r="EC215" s="108">
        <v>318844.79999999999</v>
      </c>
      <c r="ED215" s="108">
        <v>369016</v>
      </c>
      <c r="EE215" s="108">
        <v>423913.3</v>
      </c>
      <c r="EF215" s="108">
        <v>483227.4</v>
      </c>
      <c r="EG215" s="108">
        <v>542345.30000000005</v>
      </c>
      <c r="EH215" s="108">
        <v>602988.4</v>
      </c>
      <c r="EI215" s="108">
        <v>658572.9</v>
      </c>
      <c r="EJ215" s="108">
        <v>766900.3</v>
      </c>
      <c r="EK215" s="108">
        <v>162198.39999999999</v>
      </c>
      <c r="EL215" s="108">
        <v>173591.1</v>
      </c>
      <c r="EM215" s="108">
        <v>186279.7</v>
      </c>
      <c r="EN215" s="108">
        <v>244831.1</v>
      </c>
      <c r="EO215" s="108">
        <v>43090.8</v>
      </c>
      <c r="EP215" s="108">
        <v>98896.1</v>
      </c>
      <c r="EQ215" s="108">
        <v>162198.39999999999</v>
      </c>
      <c r="ER215" s="108">
        <v>214432.3</v>
      </c>
      <c r="ES215" s="108">
        <v>271376</v>
      </c>
      <c r="ET215" s="108">
        <v>335789.5</v>
      </c>
      <c r="EU215" s="108">
        <v>394901</v>
      </c>
      <c r="EV215" s="108">
        <v>454672.7</v>
      </c>
      <c r="EW215" s="108">
        <v>522069.2</v>
      </c>
      <c r="EX215" s="108">
        <v>596128</v>
      </c>
      <c r="EY215" s="108">
        <v>675921.6</v>
      </c>
      <c r="EZ215" s="108">
        <v>766900.3</v>
      </c>
      <c r="FA215" s="108">
        <v>1043146.7</v>
      </c>
      <c r="FB215" s="108">
        <v>235815.2</v>
      </c>
      <c r="FC215" s="108">
        <v>394359.4</v>
      </c>
      <c r="FD215" s="108">
        <v>253938.2</v>
      </c>
      <c r="FE215" s="108">
        <v>159033.9</v>
      </c>
      <c r="FF215" s="108">
        <v>59143.7</v>
      </c>
      <c r="FG215" s="108">
        <v>141542.79999999999</v>
      </c>
      <c r="FH215" s="108">
        <v>235815.2</v>
      </c>
      <c r="FI215" s="108">
        <v>326937.7</v>
      </c>
      <c r="FJ215" s="108">
        <v>533559</v>
      </c>
      <c r="FK215" s="108">
        <v>630174.6</v>
      </c>
      <c r="FL215" s="108">
        <v>723486.2</v>
      </c>
      <c r="FM215" s="108">
        <v>799768</v>
      </c>
      <c r="FN215" s="108">
        <v>884112.8</v>
      </c>
      <c r="FO215" s="108">
        <v>854388.6</v>
      </c>
      <c r="FP215" s="108">
        <v>1081900.2</v>
      </c>
      <c r="FQ215" s="108">
        <v>1043146.7</v>
      </c>
      <c r="FR215" s="108">
        <v>1331982.2</v>
      </c>
      <c r="FS215" s="108">
        <v>137489.20000000001</v>
      </c>
      <c r="FT215" s="108">
        <v>319054.40000000002</v>
      </c>
      <c r="FU215" s="108">
        <v>379203.9</v>
      </c>
      <c r="FV215" s="108">
        <v>496234.7</v>
      </c>
      <c r="FW215" s="108">
        <v>39419.699999999997</v>
      </c>
      <c r="FX215" s="108">
        <v>79234.899999999994</v>
      </c>
      <c r="FY215" s="108">
        <v>137489.20000000001</v>
      </c>
      <c r="FZ215" s="108">
        <v>222323.20000000001</v>
      </c>
      <c r="GA215" s="108">
        <v>361057.2</v>
      </c>
      <c r="GB215" s="108">
        <v>456543.6</v>
      </c>
      <c r="GC215" s="108">
        <v>563743.6</v>
      </c>
      <c r="GD215" s="108">
        <v>686102.1</v>
      </c>
      <c r="GE215" s="108">
        <v>835747.5</v>
      </c>
      <c r="GF215" s="108">
        <v>979922.3</v>
      </c>
      <c r="GG215" s="108">
        <v>1133958.5</v>
      </c>
      <c r="GH215" s="108">
        <v>1331982.2</v>
      </c>
      <c r="GJ215" s="85">
        <v>335379.20000000001</v>
      </c>
      <c r="GK215" s="85">
        <v>227540.8</v>
      </c>
      <c r="GL215" s="85">
        <v>551500</v>
      </c>
      <c r="GN215" s="85">
        <v>106258.2</v>
      </c>
      <c r="GO215" s="85">
        <v>230214.8</v>
      </c>
      <c r="GP215" s="85">
        <v>335379.20000000001</v>
      </c>
      <c r="GQ215" s="85">
        <v>376983.4</v>
      </c>
      <c r="GR215" s="85">
        <v>434037.6</v>
      </c>
      <c r="GS215" s="85">
        <v>562920</v>
      </c>
      <c r="GT215" s="85">
        <v>676084.3</v>
      </c>
      <c r="GU215" s="85">
        <v>815686.7</v>
      </c>
      <c r="GV215" s="85">
        <v>1114420</v>
      </c>
      <c r="GW215" s="85">
        <v>1286049.7</v>
      </c>
      <c r="GX215" s="85">
        <v>1448253.2</v>
      </c>
    </row>
    <row r="216" spans="1:206" s="85" customFormat="1" ht="12" x14ac:dyDescent="0.2">
      <c r="A216" s="99">
        <v>1431</v>
      </c>
      <c r="B216" s="28" t="s">
        <v>629</v>
      </c>
      <c r="C216" s="76"/>
      <c r="D216" s="108">
        <v>317422.59999999998</v>
      </c>
      <c r="E216" s="108">
        <v>56247.9</v>
      </c>
      <c r="F216" s="108">
        <v>74608.100000000006</v>
      </c>
      <c r="G216" s="108">
        <v>96114.2</v>
      </c>
      <c r="H216" s="108">
        <v>90452.4</v>
      </c>
      <c r="I216" s="108">
        <v>14914.1</v>
      </c>
      <c r="J216" s="108">
        <v>33953.800000000003</v>
      </c>
      <c r="K216" s="108">
        <v>56247.9</v>
      </c>
      <c r="L216" s="108">
        <v>83244.800000000003</v>
      </c>
      <c r="M216" s="108">
        <v>103541.4</v>
      </c>
      <c r="N216" s="108">
        <v>130856</v>
      </c>
      <c r="O216" s="108">
        <v>164993.29999999999</v>
      </c>
      <c r="P216" s="108">
        <v>175502.7</v>
      </c>
      <c r="Q216" s="108">
        <v>226970.2</v>
      </c>
      <c r="R216" s="108">
        <v>262932.2</v>
      </c>
      <c r="S216" s="108">
        <v>279793</v>
      </c>
      <c r="T216" s="108">
        <v>317422.59999999998</v>
      </c>
      <c r="U216" s="108">
        <v>243581.9</v>
      </c>
      <c r="V216" s="108">
        <v>62004.6</v>
      </c>
      <c r="W216" s="108">
        <v>45041.3</v>
      </c>
      <c r="X216" s="108">
        <v>76316.2</v>
      </c>
      <c r="Y216" s="108">
        <v>60219.8</v>
      </c>
      <c r="Z216" s="108">
        <v>13795.2</v>
      </c>
      <c r="AA216" s="108">
        <v>36777.300000000003</v>
      </c>
      <c r="AB216" s="108">
        <v>62004.6</v>
      </c>
      <c r="AC216" s="108">
        <v>78572.100000000006</v>
      </c>
      <c r="AD216" s="108">
        <v>92595.1</v>
      </c>
      <c r="AE216" s="108">
        <v>107045.9</v>
      </c>
      <c r="AF216" s="108">
        <v>153759.5</v>
      </c>
      <c r="AG216" s="108">
        <v>166383.29999999999</v>
      </c>
      <c r="AH216" s="108">
        <v>183362.1</v>
      </c>
      <c r="AI216" s="108">
        <v>198825.3</v>
      </c>
      <c r="AJ216" s="108">
        <v>219255.8</v>
      </c>
      <c r="AK216" s="108">
        <v>243581.9</v>
      </c>
      <c r="AL216" s="108">
        <v>335940.2</v>
      </c>
      <c r="AM216" s="108">
        <v>93255.3</v>
      </c>
      <c r="AN216" s="108">
        <v>124864.4</v>
      </c>
      <c r="AO216" s="108">
        <v>55505.599999999999</v>
      </c>
      <c r="AP216" s="108">
        <v>62314.9</v>
      </c>
      <c r="AQ216" s="108">
        <v>13938.1</v>
      </c>
      <c r="AR216" s="108">
        <v>69157.3</v>
      </c>
      <c r="AS216" s="108">
        <v>93255.3</v>
      </c>
      <c r="AT216" s="108">
        <v>114436.1</v>
      </c>
      <c r="AU216" s="108">
        <v>198008.2</v>
      </c>
      <c r="AV216" s="108">
        <v>218119.7</v>
      </c>
      <c r="AW216" s="108">
        <v>235614.2</v>
      </c>
      <c r="AX216" s="108">
        <v>255087.9</v>
      </c>
      <c r="AY216" s="108">
        <v>273625.3</v>
      </c>
      <c r="AZ216" s="108">
        <v>292158.09999999998</v>
      </c>
      <c r="BA216" s="108">
        <v>314206.09999999998</v>
      </c>
      <c r="BB216" s="108">
        <v>335940.2</v>
      </c>
      <c r="BC216" s="108">
        <v>294748.2</v>
      </c>
      <c r="BD216" s="108">
        <v>59093.2</v>
      </c>
      <c r="BE216" s="108">
        <v>71874.899999999994</v>
      </c>
      <c r="BF216" s="108">
        <v>77076.800000000003</v>
      </c>
      <c r="BG216" s="108">
        <v>86703.3</v>
      </c>
      <c r="BH216" s="108">
        <v>13505.9</v>
      </c>
      <c r="BI216" s="108">
        <v>32032.7</v>
      </c>
      <c r="BJ216" s="108">
        <v>59093.2</v>
      </c>
      <c r="BK216" s="108">
        <v>78829</v>
      </c>
      <c r="BL216" s="108">
        <v>104141.1</v>
      </c>
      <c r="BM216" s="108">
        <v>130968.1</v>
      </c>
      <c r="BN216" s="108">
        <v>152761.9</v>
      </c>
      <c r="BO216" s="108">
        <v>172002.7</v>
      </c>
      <c r="BP216" s="108">
        <v>208044.9</v>
      </c>
      <c r="BQ216" s="108">
        <v>243862.7</v>
      </c>
      <c r="BR216" s="108">
        <v>268539.7</v>
      </c>
      <c r="BS216" s="108">
        <v>294748.2</v>
      </c>
      <c r="BT216" s="108">
        <v>376894</v>
      </c>
      <c r="BU216" s="108">
        <v>63680.800000000003</v>
      </c>
      <c r="BV216" s="128">
        <v>91634.7</v>
      </c>
      <c r="BW216" s="128">
        <v>70365.5</v>
      </c>
      <c r="BX216" s="128">
        <v>151213</v>
      </c>
      <c r="BY216" s="108">
        <v>17853.5</v>
      </c>
      <c r="BZ216" s="108">
        <v>40823.699999999997</v>
      </c>
      <c r="CA216" s="108">
        <v>63680.800000000003</v>
      </c>
      <c r="CB216" s="108">
        <v>88328.3</v>
      </c>
      <c r="CC216" s="108">
        <v>125273.7</v>
      </c>
      <c r="CD216" s="108">
        <v>155315.5</v>
      </c>
      <c r="CE216" s="108">
        <v>178471.1</v>
      </c>
      <c r="CF216" s="108">
        <v>203040.9</v>
      </c>
      <c r="CG216" s="108">
        <v>225681</v>
      </c>
      <c r="CH216" s="108">
        <v>253682.1</v>
      </c>
      <c r="CI216" s="108">
        <v>292457.5</v>
      </c>
      <c r="CJ216" s="108">
        <v>376894</v>
      </c>
      <c r="CK216" s="108">
        <v>477333.1</v>
      </c>
      <c r="CL216" s="108">
        <v>78547.199999999997</v>
      </c>
      <c r="CM216" s="128">
        <v>111001.2</v>
      </c>
      <c r="CN216" s="128">
        <v>106946.1</v>
      </c>
      <c r="CO216" s="128">
        <v>180838.6</v>
      </c>
      <c r="CP216" s="108">
        <v>22737.200000000001</v>
      </c>
      <c r="CQ216" s="108">
        <v>43961.9</v>
      </c>
      <c r="CR216" s="108">
        <v>78547.199999999997</v>
      </c>
      <c r="CS216" s="108">
        <v>109074.1</v>
      </c>
      <c r="CT216" s="108">
        <v>145348.20000000001</v>
      </c>
      <c r="CU216" s="108">
        <v>189548.4</v>
      </c>
      <c r="CV216" s="108">
        <v>219315</v>
      </c>
      <c r="CW216" s="108">
        <v>252524.79999999999</v>
      </c>
      <c r="CX216" s="108">
        <v>296494.5</v>
      </c>
      <c r="CY216" s="108">
        <v>340471.9</v>
      </c>
      <c r="CZ216" s="108">
        <v>418151.1</v>
      </c>
      <c r="DA216" s="108">
        <v>477333.1</v>
      </c>
      <c r="DB216" s="108">
        <v>848848.6</v>
      </c>
      <c r="DC216" s="108">
        <v>263882.5</v>
      </c>
      <c r="DD216" s="108">
        <v>229721.2</v>
      </c>
      <c r="DE216" s="108">
        <v>163178.4</v>
      </c>
      <c r="DF216" s="108">
        <v>192066.5</v>
      </c>
      <c r="DG216" s="108">
        <v>80601.100000000006</v>
      </c>
      <c r="DH216" s="108">
        <v>202683.5</v>
      </c>
      <c r="DI216" s="108">
        <v>263882.5</v>
      </c>
      <c r="DJ216" s="108">
        <v>320020.5</v>
      </c>
      <c r="DK216" s="108">
        <v>374304.4</v>
      </c>
      <c r="DL216" s="108">
        <v>493603.7</v>
      </c>
      <c r="DM216" s="108">
        <v>546937.59999999998</v>
      </c>
      <c r="DN216" s="108">
        <v>600184.4</v>
      </c>
      <c r="DO216" s="108">
        <v>656782.1</v>
      </c>
      <c r="DP216" s="108">
        <v>711924.4</v>
      </c>
      <c r="DQ216" s="108">
        <v>778651.9</v>
      </c>
      <c r="DR216" s="108">
        <v>848848.6</v>
      </c>
      <c r="DS216" s="108">
        <v>658572.9</v>
      </c>
      <c r="DT216" s="108">
        <v>161699.4</v>
      </c>
      <c r="DU216" s="108">
        <v>157145.4</v>
      </c>
      <c r="DV216" s="108">
        <v>164382.6</v>
      </c>
      <c r="DW216" s="108">
        <v>175345.5</v>
      </c>
      <c r="DX216" s="108">
        <v>39201.599999999999</v>
      </c>
      <c r="DY216" s="108">
        <v>86156.9</v>
      </c>
      <c r="DZ216" s="108">
        <v>161699.4</v>
      </c>
      <c r="EA216" s="108">
        <v>215220.1</v>
      </c>
      <c r="EB216" s="108">
        <v>259124.5</v>
      </c>
      <c r="EC216" s="108">
        <v>318844.79999999999</v>
      </c>
      <c r="ED216" s="108">
        <v>369016</v>
      </c>
      <c r="EE216" s="108">
        <v>423913.3</v>
      </c>
      <c r="EF216" s="108">
        <v>483227.4</v>
      </c>
      <c r="EG216" s="108">
        <v>542345.30000000005</v>
      </c>
      <c r="EH216" s="108">
        <v>602988.4</v>
      </c>
      <c r="EI216" s="108">
        <v>658572.9</v>
      </c>
      <c r="EJ216" s="108">
        <v>766900.3</v>
      </c>
      <c r="EK216" s="108">
        <v>162198.39999999999</v>
      </c>
      <c r="EL216" s="108">
        <v>173591.1</v>
      </c>
      <c r="EM216" s="108">
        <v>186279.7</v>
      </c>
      <c r="EN216" s="108">
        <v>244831.1</v>
      </c>
      <c r="EO216" s="108">
        <v>43090.8</v>
      </c>
      <c r="EP216" s="108">
        <v>98896.1</v>
      </c>
      <c r="EQ216" s="108">
        <v>162198.39999999999</v>
      </c>
      <c r="ER216" s="108">
        <v>214432.3</v>
      </c>
      <c r="ES216" s="108">
        <v>271376</v>
      </c>
      <c r="ET216" s="108">
        <v>335789.5</v>
      </c>
      <c r="EU216" s="108">
        <v>394901</v>
      </c>
      <c r="EV216" s="108">
        <v>454672.7</v>
      </c>
      <c r="EW216" s="108">
        <v>522069.2</v>
      </c>
      <c r="EX216" s="108">
        <v>596128</v>
      </c>
      <c r="EY216" s="108">
        <v>675921.6</v>
      </c>
      <c r="EZ216" s="108">
        <v>766900.3</v>
      </c>
      <c r="FA216" s="108">
        <v>1043146.7</v>
      </c>
      <c r="FB216" s="108">
        <v>235815.2</v>
      </c>
      <c r="FC216" s="108">
        <v>394359.4</v>
      </c>
      <c r="FD216" s="108">
        <v>253938.2</v>
      </c>
      <c r="FE216" s="108">
        <v>159033.9</v>
      </c>
      <c r="FF216" s="108">
        <v>59143.7</v>
      </c>
      <c r="FG216" s="108">
        <v>141542.79999999999</v>
      </c>
      <c r="FH216" s="108">
        <v>235815.2</v>
      </c>
      <c r="FI216" s="108">
        <v>326937.7</v>
      </c>
      <c r="FJ216" s="108">
        <v>533559</v>
      </c>
      <c r="FK216" s="108">
        <v>630174.6</v>
      </c>
      <c r="FL216" s="108">
        <v>723486.2</v>
      </c>
      <c r="FM216" s="108">
        <v>799768</v>
      </c>
      <c r="FN216" s="108">
        <v>884112.8</v>
      </c>
      <c r="FO216" s="108">
        <v>854388.6</v>
      </c>
      <c r="FP216" s="108">
        <v>1081900.2</v>
      </c>
      <c r="FQ216" s="108">
        <v>1043146.7</v>
      </c>
      <c r="FR216" s="108">
        <v>1331982.2</v>
      </c>
      <c r="FS216" s="108">
        <v>137489.20000000001</v>
      </c>
      <c r="FT216" s="108">
        <v>319054.40000000002</v>
      </c>
      <c r="FU216" s="108">
        <v>379203.9</v>
      </c>
      <c r="FV216" s="108">
        <v>496234.7</v>
      </c>
      <c r="FW216" s="108">
        <v>39419.699999999997</v>
      </c>
      <c r="FX216" s="108">
        <v>79234.899999999994</v>
      </c>
      <c r="FY216" s="108">
        <v>137489.20000000001</v>
      </c>
      <c r="FZ216" s="108">
        <v>222323.20000000001</v>
      </c>
      <c r="GA216" s="108">
        <v>361057.2</v>
      </c>
      <c r="GB216" s="108">
        <v>456543.6</v>
      </c>
      <c r="GC216" s="108">
        <v>563743.6</v>
      </c>
      <c r="GD216" s="108">
        <v>686102.1</v>
      </c>
      <c r="GE216" s="108">
        <v>835747.5</v>
      </c>
      <c r="GF216" s="108">
        <v>979922.3</v>
      </c>
      <c r="GG216" s="108">
        <v>1133958.5</v>
      </c>
      <c r="GH216" s="108">
        <v>1331982.2</v>
      </c>
      <c r="GJ216" s="85">
        <v>335379.20000000001</v>
      </c>
      <c r="GK216" s="85">
        <v>227540.8</v>
      </c>
      <c r="GL216" s="85">
        <v>551500</v>
      </c>
      <c r="GN216" s="85">
        <v>106258.2</v>
      </c>
      <c r="GO216" s="85">
        <v>230214.8</v>
      </c>
      <c r="GP216" s="85">
        <v>335379.20000000001</v>
      </c>
      <c r="GQ216" s="85">
        <v>376983.4</v>
      </c>
      <c r="GR216" s="85">
        <v>434037.6</v>
      </c>
      <c r="GS216" s="85">
        <v>562920</v>
      </c>
      <c r="GT216" s="85">
        <v>676084.3</v>
      </c>
      <c r="GU216" s="85">
        <v>815686.7</v>
      </c>
      <c r="GV216" s="85">
        <v>1114420</v>
      </c>
      <c r="GW216" s="85">
        <v>1286049.7</v>
      </c>
      <c r="GX216" s="85">
        <v>1448253.2</v>
      </c>
    </row>
    <row r="217" spans="1:206" s="85" customFormat="1" ht="12" x14ac:dyDescent="0.2">
      <c r="A217" s="99">
        <v>14311</v>
      </c>
      <c r="B217" s="28" t="s">
        <v>629</v>
      </c>
      <c r="C217" s="76"/>
      <c r="D217" s="108">
        <v>317422.59999999998</v>
      </c>
      <c r="E217" s="108">
        <v>56247.9</v>
      </c>
      <c r="F217" s="108">
        <v>74608.100000000006</v>
      </c>
      <c r="G217" s="108">
        <v>96114.2</v>
      </c>
      <c r="H217" s="108">
        <v>90452.4</v>
      </c>
      <c r="I217" s="108">
        <v>14914.1</v>
      </c>
      <c r="J217" s="108">
        <v>33953.800000000003</v>
      </c>
      <c r="K217" s="108">
        <v>56247.9</v>
      </c>
      <c r="L217" s="108">
        <v>83244.800000000003</v>
      </c>
      <c r="M217" s="108">
        <v>103541.4</v>
      </c>
      <c r="N217" s="108">
        <v>130856</v>
      </c>
      <c r="O217" s="108">
        <v>164993.29999999999</v>
      </c>
      <c r="P217" s="108">
        <v>175502.7</v>
      </c>
      <c r="Q217" s="108">
        <v>226970.2</v>
      </c>
      <c r="R217" s="108">
        <v>262932.2</v>
      </c>
      <c r="S217" s="108">
        <v>279793</v>
      </c>
      <c r="T217" s="108">
        <v>317422.59999999998</v>
      </c>
      <c r="U217" s="108">
        <v>243581.9</v>
      </c>
      <c r="V217" s="108">
        <v>62004.6</v>
      </c>
      <c r="W217" s="108">
        <v>45041.3</v>
      </c>
      <c r="X217" s="108">
        <v>76316.2</v>
      </c>
      <c r="Y217" s="108">
        <v>60219.8</v>
      </c>
      <c r="Z217" s="108">
        <v>13795.2</v>
      </c>
      <c r="AA217" s="108">
        <v>36777.300000000003</v>
      </c>
      <c r="AB217" s="108">
        <v>62004.6</v>
      </c>
      <c r="AC217" s="108">
        <v>78572.100000000006</v>
      </c>
      <c r="AD217" s="108">
        <v>92595.1</v>
      </c>
      <c r="AE217" s="108">
        <v>107045.9</v>
      </c>
      <c r="AF217" s="108">
        <v>153759.5</v>
      </c>
      <c r="AG217" s="108">
        <v>166383.29999999999</v>
      </c>
      <c r="AH217" s="108">
        <v>183362.1</v>
      </c>
      <c r="AI217" s="108">
        <v>198825.3</v>
      </c>
      <c r="AJ217" s="108">
        <v>219255.8</v>
      </c>
      <c r="AK217" s="108">
        <v>243581.9</v>
      </c>
      <c r="AL217" s="108">
        <v>335940.2</v>
      </c>
      <c r="AM217" s="108">
        <v>93255.3</v>
      </c>
      <c r="AN217" s="108">
        <v>124864.4</v>
      </c>
      <c r="AO217" s="108">
        <v>55505.599999999999</v>
      </c>
      <c r="AP217" s="108">
        <v>62314.9</v>
      </c>
      <c r="AQ217" s="108">
        <v>13938.1</v>
      </c>
      <c r="AR217" s="108">
        <v>69157.3</v>
      </c>
      <c r="AS217" s="108">
        <v>93255.3</v>
      </c>
      <c r="AT217" s="108">
        <v>114436.1</v>
      </c>
      <c r="AU217" s="108">
        <v>198008.2</v>
      </c>
      <c r="AV217" s="108">
        <v>218119.7</v>
      </c>
      <c r="AW217" s="108">
        <v>235614.2</v>
      </c>
      <c r="AX217" s="108">
        <v>255087.9</v>
      </c>
      <c r="AY217" s="108">
        <v>273625.3</v>
      </c>
      <c r="AZ217" s="108">
        <v>292158.09999999998</v>
      </c>
      <c r="BA217" s="108">
        <v>314206.09999999998</v>
      </c>
      <c r="BB217" s="108">
        <v>335940.2</v>
      </c>
      <c r="BC217" s="108">
        <v>294748.2</v>
      </c>
      <c r="BD217" s="108">
        <v>59093.2</v>
      </c>
      <c r="BE217" s="108">
        <v>71874.899999999994</v>
      </c>
      <c r="BF217" s="108">
        <v>77076.800000000003</v>
      </c>
      <c r="BG217" s="108">
        <v>86703.3</v>
      </c>
      <c r="BH217" s="108">
        <v>13505.9</v>
      </c>
      <c r="BI217" s="108">
        <v>32032.7</v>
      </c>
      <c r="BJ217" s="108">
        <v>59093.2</v>
      </c>
      <c r="BK217" s="108">
        <v>78829</v>
      </c>
      <c r="BL217" s="108">
        <v>104141.1</v>
      </c>
      <c r="BM217" s="108">
        <v>130968.1</v>
      </c>
      <c r="BN217" s="108">
        <v>152761.9</v>
      </c>
      <c r="BO217" s="108">
        <v>172002.7</v>
      </c>
      <c r="BP217" s="108">
        <v>208044.9</v>
      </c>
      <c r="BQ217" s="108">
        <v>243862.7</v>
      </c>
      <c r="BR217" s="108">
        <v>268539.7</v>
      </c>
      <c r="BS217" s="108">
        <v>294748.2</v>
      </c>
      <c r="BT217" s="108">
        <v>376894</v>
      </c>
      <c r="BU217" s="108">
        <v>63680.800000000003</v>
      </c>
      <c r="BV217" s="128">
        <v>91634.7</v>
      </c>
      <c r="BW217" s="128">
        <v>70365.5</v>
      </c>
      <c r="BX217" s="128">
        <v>151213</v>
      </c>
      <c r="BY217" s="108">
        <v>17853.5</v>
      </c>
      <c r="BZ217" s="108">
        <v>40823.699999999997</v>
      </c>
      <c r="CA217" s="108">
        <v>63680.800000000003</v>
      </c>
      <c r="CB217" s="108">
        <v>88328.3</v>
      </c>
      <c r="CC217" s="108">
        <v>125273.7</v>
      </c>
      <c r="CD217" s="108">
        <v>155315.5</v>
      </c>
      <c r="CE217" s="108">
        <v>178471.1</v>
      </c>
      <c r="CF217" s="108">
        <v>203040.9</v>
      </c>
      <c r="CG217" s="108">
        <v>225681</v>
      </c>
      <c r="CH217" s="108">
        <v>253682.1</v>
      </c>
      <c r="CI217" s="108">
        <v>292457.5</v>
      </c>
      <c r="CJ217" s="108">
        <v>376894</v>
      </c>
      <c r="CK217" s="108">
        <v>477333.1</v>
      </c>
      <c r="CL217" s="108">
        <v>78547.199999999997</v>
      </c>
      <c r="CM217" s="128">
        <v>111001.2</v>
      </c>
      <c r="CN217" s="128">
        <v>106946.1</v>
      </c>
      <c r="CO217" s="128">
        <v>180838.6</v>
      </c>
      <c r="CP217" s="108">
        <v>22737.200000000001</v>
      </c>
      <c r="CQ217" s="108">
        <v>43961.9</v>
      </c>
      <c r="CR217" s="108">
        <v>78547.199999999997</v>
      </c>
      <c r="CS217" s="108">
        <v>109074.1</v>
      </c>
      <c r="CT217" s="108">
        <v>145348.20000000001</v>
      </c>
      <c r="CU217" s="108">
        <v>189548.4</v>
      </c>
      <c r="CV217" s="108">
        <v>219315</v>
      </c>
      <c r="CW217" s="108">
        <v>252524.79999999999</v>
      </c>
      <c r="CX217" s="108">
        <v>296494.5</v>
      </c>
      <c r="CY217" s="108">
        <v>340471.9</v>
      </c>
      <c r="CZ217" s="108">
        <v>418151.1</v>
      </c>
      <c r="DA217" s="108">
        <v>477333.1</v>
      </c>
      <c r="DB217" s="108">
        <v>848848.6</v>
      </c>
      <c r="DC217" s="108">
        <v>263882.5</v>
      </c>
      <c r="DD217" s="108">
        <v>229721.2</v>
      </c>
      <c r="DE217" s="108">
        <v>163178.4</v>
      </c>
      <c r="DF217" s="108">
        <v>192066.5</v>
      </c>
      <c r="DG217" s="108">
        <v>80601.100000000006</v>
      </c>
      <c r="DH217" s="108">
        <v>202683.5</v>
      </c>
      <c r="DI217" s="108">
        <v>263882.5</v>
      </c>
      <c r="DJ217" s="108">
        <v>320020.5</v>
      </c>
      <c r="DK217" s="108">
        <v>374304.4</v>
      </c>
      <c r="DL217" s="108">
        <v>493603.7</v>
      </c>
      <c r="DM217" s="108">
        <v>546937.59999999998</v>
      </c>
      <c r="DN217" s="108">
        <v>600184.4</v>
      </c>
      <c r="DO217" s="108">
        <v>656782.1</v>
      </c>
      <c r="DP217" s="108">
        <v>711924.4</v>
      </c>
      <c r="DQ217" s="108">
        <v>778651.9</v>
      </c>
      <c r="DR217" s="108">
        <v>848848.6</v>
      </c>
      <c r="DS217" s="108">
        <v>658572.9</v>
      </c>
      <c r="DT217" s="108">
        <v>161699.4</v>
      </c>
      <c r="DU217" s="108">
        <v>157145.4</v>
      </c>
      <c r="DV217" s="108">
        <v>164382.6</v>
      </c>
      <c r="DW217" s="108">
        <v>175345.5</v>
      </c>
      <c r="DX217" s="108">
        <v>39201.599999999999</v>
      </c>
      <c r="DY217" s="108">
        <v>86156.9</v>
      </c>
      <c r="DZ217" s="108">
        <v>161699.4</v>
      </c>
      <c r="EA217" s="108">
        <v>215220.1</v>
      </c>
      <c r="EB217" s="108">
        <v>259124.5</v>
      </c>
      <c r="EC217" s="108">
        <v>318844.79999999999</v>
      </c>
      <c r="ED217" s="108">
        <v>369016</v>
      </c>
      <c r="EE217" s="108">
        <v>423913.3</v>
      </c>
      <c r="EF217" s="108">
        <v>483227.4</v>
      </c>
      <c r="EG217" s="108">
        <v>542345.30000000005</v>
      </c>
      <c r="EH217" s="108">
        <v>602988.4</v>
      </c>
      <c r="EI217" s="108">
        <v>658572.9</v>
      </c>
      <c r="EJ217" s="108">
        <v>766900.3</v>
      </c>
      <c r="EK217" s="108">
        <v>162198.39999999999</v>
      </c>
      <c r="EL217" s="108">
        <v>173591.1</v>
      </c>
      <c r="EM217" s="108">
        <v>186279.7</v>
      </c>
      <c r="EN217" s="108">
        <v>244831.1</v>
      </c>
      <c r="EO217" s="108">
        <v>43090.8</v>
      </c>
      <c r="EP217" s="108">
        <v>98896.1</v>
      </c>
      <c r="EQ217" s="108">
        <v>162198.39999999999</v>
      </c>
      <c r="ER217" s="108">
        <v>214432.3</v>
      </c>
      <c r="ES217" s="108">
        <v>271376</v>
      </c>
      <c r="ET217" s="108">
        <v>335789.5</v>
      </c>
      <c r="EU217" s="108">
        <v>394901</v>
      </c>
      <c r="EV217" s="108">
        <v>454672.7</v>
      </c>
      <c r="EW217" s="108">
        <v>522069.2</v>
      </c>
      <c r="EX217" s="108">
        <v>596128</v>
      </c>
      <c r="EY217" s="108">
        <v>675921.6</v>
      </c>
      <c r="EZ217" s="108">
        <v>766900.3</v>
      </c>
      <c r="FA217" s="108">
        <v>1043146.7</v>
      </c>
      <c r="FB217" s="108">
        <v>235815.2</v>
      </c>
      <c r="FC217" s="108">
        <v>394359.4</v>
      </c>
      <c r="FD217" s="108">
        <v>253938.2</v>
      </c>
      <c r="FE217" s="108">
        <v>159033.9</v>
      </c>
      <c r="FF217" s="108">
        <v>59143.7</v>
      </c>
      <c r="FG217" s="108">
        <v>141542.79999999999</v>
      </c>
      <c r="FH217" s="108">
        <v>235815.2</v>
      </c>
      <c r="FI217" s="108">
        <v>326937.7</v>
      </c>
      <c r="FJ217" s="108">
        <v>533559</v>
      </c>
      <c r="FK217" s="108">
        <v>630174.6</v>
      </c>
      <c r="FL217" s="108">
        <v>723486.2</v>
      </c>
      <c r="FM217" s="108">
        <v>799768</v>
      </c>
      <c r="FN217" s="108">
        <v>884112.8</v>
      </c>
      <c r="FO217" s="108">
        <v>854388.6</v>
      </c>
      <c r="FP217" s="108">
        <v>1081900.2</v>
      </c>
      <c r="FQ217" s="108">
        <v>1043146.7</v>
      </c>
      <c r="FR217" s="108">
        <v>1331982.2</v>
      </c>
      <c r="FS217" s="108">
        <v>137489.20000000001</v>
      </c>
      <c r="FT217" s="108">
        <v>319054.40000000002</v>
      </c>
      <c r="FU217" s="108">
        <v>379203.9</v>
      </c>
      <c r="FV217" s="108">
        <v>496234.7</v>
      </c>
      <c r="FW217" s="108">
        <v>39419.699999999997</v>
      </c>
      <c r="FX217" s="108">
        <v>79234.899999999994</v>
      </c>
      <c r="FY217" s="108">
        <v>137489.20000000001</v>
      </c>
      <c r="FZ217" s="108">
        <v>222323.20000000001</v>
      </c>
      <c r="GA217" s="108">
        <v>361057.2</v>
      </c>
      <c r="GB217" s="108">
        <v>456543.6</v>
      </c>
      <c r="GC217" s="108">
        <v>563743.6</v>
      </c>
      <c r="GD217" s="108">
        <v>686102.1</v>
      </c>
      <c r="GE217" s="108">
        <v>835747.5</v>
      </c>
      <c r="GF217" s="108">
        <v>979922.3</v>
      </c>
      <c r="GG217" s="108">
        <v>1133958.5</v>
      </c>
      <c r="GH217" s="108">
        <v>1331982.2</v>
      </c>
      <c r="GJ217" s="85">
        <v>335379.20000000001</v>
      </c>
      <c r="GK217" s="85">
        <v>227540.8</v>
      </c>
      <c r="GL217" s="85">
        <v>551500</v>
      </c>
      <c r="GN217" s="85">
        <v>106258.2</v>
      </c>
      <c r="GO217" s="85">
        <v>230214.8</v>
      </c>
      <c r="GP217" s="85">
        <v>335379.20000000001</v>
      </c>
      <c r="GQ217" s="85">
        <v>376983.4</v>
      </c>
      <c r="GR217" s="85">
        <v>434037.6</v>
      </c>
      <c r="GS217" s="85">
        <v>562920</v>
      </c>
      <c r="GT217" s="85">
        <v>676084.3</v>
      </c>
      <c r="GU217" s="85">
        <v>815686.7</v>
      </c>
      <c r="GV217" s="85">
        <v>1114420</v>
      </c>
      <c r="GW217" s="85">
        <v>1286049.7</v>
      </c>
      <c r="GX217" s="85">
        <v>1448253.2</v>
      </c>
    </row>
    <row r="218" spans="1:206" s="85" customFormat="1" ht="12" x14ac:dyDescent="0.2">
      <c r="A218" s="99">
        <v>14311110</v>
      </c>
      <c r="B218" s="28" t="s">
        <v>749</v>
      </c>
      <c r="C218" s="76"/>
      <c r="D218" s="108">
        <v>245355.8</v>
      </c>
      <c r="E218" s="108">
        <v>51877</v>
      </c>
      <c r="F218" s="108">
        <v>62153.3</v>
      </c>
      <c r="G218" s="108">
        <v>58474.400000000001</v>
      </c>
      <c r="H218" s="108">
        <v>72851.100000000006</v>
      </c>
      <c r="I218" s="108">
        <v>13878.9</v>
      </c>
      <c r="J218" s="108">
        <v>31239.9</v>
      </c>
      <c r="K218" s="108">
        <v>51877</v>
      </c>
      <c r="L218" s="108">
        <v>75053.8</v>
      </c>
      <c r="M218" s="108">
        <v>93717.9</v>
      </c>
      <c r="N218" s="108">
        <v>114030.3</v>
      </c>
      <c r="O218" s="108">
        <v>133679.1</v>
      </c>
      <c r="P218" s="108">
        <v>150434.1</v>
      </c>
      <c r="Q218" s="108">
        <v>172504.7</v>
      </c>
      <c r="R218" s="108">
        <v>196248.9</v>
      </c>
      <c r="S218" s="108">
        <v>211049.7</v>
      </c>
      <c r="T218" s="108">
        <v>245355.8</v>
      </c>
      <c r="U218" s="108">
        <v>177527</v>
      </c>
      <c r="V218" s="108">
        <v>56077.2</v>
      </c>
      <c r="W218" s="108">
        <v>36571.800000000003</v>
      </c>
      <c r="X218" s="108">
        <v>35299.9</v>
      </c>
      <c r="Y218" s="108">
        <v>49578.1</v>
      </c>
      <c r="Z218" s="108">
        <v>13662.1</v>
      </c>
      <c r="AA218" s="108">
        <v>33327.300000000003</v>
      </c>
      <c r="AB218" s="108">
        <v>56077.2</v>
      </c>
      <c r="AC218" s="108">
        <v>70029.100000000006</v>
      </c>
      <c r="AD218" s="108">
        <v>81859.199999999997</v>
      </c>
      <c r="AE218" s="108">
        <v>92649</v>
      </c>
      <c r="AF218" s="108">
        <v>101860.8</v>
      </c>
      <c r="AG218" s="108">
        <v>112910.1</v>
      </c>
      <c r="AH218" s="108">
        <v>127948.9</v>
      </c>
      <c r="AI218" s="108">
        <v>142502.9</v>
      </c>
      <c r="AJ218" s="108">
        <v>157998.39999999999</v>
      </c>
      <c r="AK218" s="108">
        <v>177527</v>
      </c>
      <c r="AL218" s="108">
        <v>260117.7</v>
      </c>
      <c r="AM218" s="108">
        <v>52158.2</v>
      </c>
      <c r="AN218" s="108">
        <v>111544.4</v>
      </c>
      <c r="AO218" s="108">
        <v>48064.2</v>
      </c>
      <c r="AP218" s="108">
        <v>48350.9</v>
      </c>
      <c r="AQ218" s="108">
        <v>13106.3</v>
      </c>
      <c r="AR218" s="108">
        <v>30201.8</v>
      </c>
      <c r="AS218" s="108">
        <v>52158.2</v>
      </c>
      <c r="AT218" s="108">
        <v>71564.7</v>
      </c>
      <c r="AU218" s="108">
        <v>145278.1</v>
      </c>
      <c r="AV218" s="108">
        <v>163702.6</v>
      </c>
      <c r="AW218" s="108">
        <v>180529.1</v>
      </c>
      <c r="AX218" s="108">
        <v>196085.5</v>
      </c>
      <c r="AY218" s="108">
        <v>211766.8</v>
      </c>
      <c r="AZ218" s="108">
        <v>227537.2</v>
      </c>
      <c r="BA218" s="108">
        <v>243175.3</v>
      </c>
      <c r="BB218" s="108">
        <v>260117.7</v>
      </c>
      <c r="BC218" s="108">
        <v>229187.4</v>
      </c>
      <c r="BD218" s="108">
        <v>49219</v>
      </c>
      <c r="BE218" s="108">
        <v>63440.800000000003</v>
      </c>
      <c r="BF218" s="108">
        <v>54233.1</v>
      </c>
      <c r="BG218" s="108">
        <v>62294.5</v>
      </c>
      <c r="BH218" s="108"/>
      <c r="BI218" s="108">
        <v>30269.599999999999</v>
      </c>
      <c r="BJ218" s="108">
        <v>49219</v>
      </c>
      <c r="BK218" s="108">
        <v>67836.800000000003</v>
      </c>
      <c r="BL218" s="108">
        <v>91053.4</v>
      </c>
      <c r="BM218" s="108">
        <v>112659.8</v>
      </c>
      <c r="BN218" s="108">
        <v>133104.5</v>
      </c>
      <c r="BO218" s="108">
        <v>149801.1</v>
      </c>
      <c r="BP218" s="108">
        <v>166892.9</v>
      </c>
      <c r="BQ218" s="108">
        <v>185644.2</v>
      </c>
      <c r="BR218" s="108">
        <v>207280.5</v>
      </c>
      <c r="BS218" s="108">
        <v>229187.4</v>
      </c>
      <c r="BT218" s="108">
        <v>269424.09999999998</v>
      </c>
      <c r="BU218" s="108">
        <v>59066.8</v>
      </c>
      <c r="BV218" s="128">
        <v>68185.100000000006</v>
      </c>
      <c r="BW218" s="128">
        <v>59693.8</v>
      </c>
      <c r="BX218" s="128">
        <v>82478.399999999994</v>
      </c>
      <c r="BY218" s="108">
        <v>16472.099999999999</v>
      </c>
      <c r="BZ218" s="108">
        <v>37805.800000000003</v>
      </c>
      <c r="CA218" s="108">
        <v>59066.8</v>
      </c>
      <c r="CB218" s="108">
        <v>81050.600000000006</v>
      </c>
      <c r="CC218" s="108">
        <v>103361.60000000001</v>
      </c>
      <c r="CD218" s="108">
        <v>127251.9</v>
      </c>
      <c r="CE218" s="108">
        <v>147156.4</v>
      </c>
      <c r="CF218" s="108">
        <v>167045</v>
      </c>
      <c r="CG218" s="108">
        <v>186945.7</v>
      </c>
      <c r="CH218" s="108">
        <v>211572.1</v>
      </c>
      <c r="CI218" s="108">
        <v>244178.6</v>
      </c>
      <c r="CJ218" s="108">
        <v>269424.09999999998</v>
      </c>
      <c r="CK218" s="108">
        <v>368664.4</v>
      </c>
      <c r="CL218" s="108">
        <v>65498.6</v>
      </c>
      <c r="CM218" s="128">
        <v>82901.100000000006</v>
      </c>
      <c r="CN218" s="128">
        <v>92406.6</v>
      </c>
      <c r="CO218" s="128">
        <v>127858.1</v>
      </c>
      <c r="CP218" s="108">
        <v>20881.7</v>
      </c>
      <c r="CQ218" s="108">
        <v>40651.4</v>
      </c>
      <c r="CR218" s="108">
        <v>65498.6</v>
      </c>
      <c r="CS218" s="108">
        <v>91574.7</v>
      </c>
      <c r="CT218" s="108">
        <v>116843</v>
      </c>
      <c r="CU218" s="108">
        <v>148399.70000000001</v>
      </c>
      <c r="CV218" s="108">
        <v>173985.6</v>
      </c>
      <c r="CW218" s="108">
        <v>201727.6</v>
      </c>
      <c r="CX218" s="108">
        <v>240806.3</v>
      </c>
      <c r="CY218" s="108">
        <v>280576.2</v>
      </c>
      <c r="CZ218" s="108">
        <v>320348.59999999998</v>
      </c>
      <c r="DA218" s="108">
        <v>368664.4</v>
      </c>
      <c r="DB218" s="108">
        <v>670053.80000000005</v>
      </c>
      <c r="DC218" s="108">
        <v>224815.5</v>
      </c>
      <c r="DD218" s="108">
        <v>146432.5</v>
      </c>
      <c r="DE218" s="108">
        <v>139490.29999999999</v>
      </c>
      <c r="DF218" s="108">
        <v>159315.5</v>
      </c>
      <c r="DG218" s="108">
        <v>78149.8</v>
      </c>
      <c r="DH218" s="108">
        <v>172385.2</v>
      </c>
      <c r="DI218" s="108">
        <v>224815.5</v>
      </c>
      <c r="DJ218" s="108">
        <v>278574.7</v>
      </c>
      <c r="DK218" s="108">
        <v>314853.09999999998</v>
      </c>
      <c r="DL218" s="108">
        <v>371248</v>
      </c>
      <c r="DM218" s="108">
        <v>418561.4</v>
      </c>
      <c r="DN218" s="108">
        <v>460049</v>
      </c>
      <c r="DO218" s="108">
        <v>510738.3</v>
      </c>
      <c r="DP218" s="108">
        <v>560903.19999999995</v>
      </c>
      <c r="DQ218" s="108">
        <v>614446.4</v>
      </c>
      <c r="DR218" s="108">
        <v>670053.80000000005</v>
      </c>
      <c r="DS218" s="108">
        <v>586112.5</v>
      </c>
      <c r="DT218" s="108">
        <v>137623</v>
      </c>
      <c r="DU218" s="108">
        <v>141614.6</v>
      </c>
      <c r="DV218" s="108">
        <v>150367.9</v>
      </c>
      <c r="DW218" s="108">
        <v>156507</v>
      </c>
      <c r="DX218" s="108">
        <v>38723.300000000003</v>
      </c>
      <c r="DY218" s="108">
        <v>83226.2</v>
      </c>
      <c r="DZ218" s="108">
        <v>137623</v>
      </c>
      <c r="EA218" s="108">
        <v>185624.3</v>
      </c>
      <c r="EB218" s="108">
        <v>227536.6</v>
      </c>
      <c r="EC218" s="108">
        <v>279237.59999999998</v>
      </c>
      <c r="ED218" s="108">
        <v>326913.40000000002</v>
      </c>
      <c r="EE218" s="108">
        <v>378861.3</v>
      </c>
      <c r="EF218" s="108">
        <v>429605.5</v>
      </c>
      <c r="EG218" s="108">
        <v>476530.7</v>
      </c>
      <c r="EH218" s="108">
        <v>535412.69999999995</v>
      </c>
      <c r="EI218" s="108">
        <v>586112.5</v>
      </c>
      <c r="EJ218" s="108">
        <v>691517.6</v>
      </c>
      <c r="EK218" s="108">
        <v>143447</v>
      </c>
      <c r="EL218" s="108">
        <v>161569.60000000001</v>
      </c>
      <c r="EM218" s="108">
        <v>174067.1</v>
      </c>
      <c r="EN218" s="108">
        <v>212433.9</v>
      </c>
      <c r="EO218" s="108">
        <v>41324.9</v>
      </c>
      <c r="EP218" s="108">
        <v>86131.8</v>
      </c>
      <c r="EQ218" s="108">
        <v>143447</v>
      </c>
      <c r="ER218" s="108">
        <v>193654.1</v>
      </c>
      <c r="ES218" s="108">
        <v>248162.5</v>
      </c>
      <c r="ET218" s="108">
        <v>305016.59999999998</v>
      </c>
      <c r="EU218" s="108">
        <v>361715.1</v>
      </c>
      <c r="EV218" s="108">
        <v>418189.3</v>
      </c>
      <c r="EW218" s="108">
        <v>479083.7</v>
      </c>
      <c r="EX218" s="108">
        <v>544022</v>
      </c>
      <c r="EY218" s="108">
        <v>615108.1</v>
      </c>
      <c r="EZ218" s="108">
        <v>691517.6</v>
      </c>
      <c r="FA218" s="108">
        <v>939841.2</v>
      </c>
      <c r="FB218" s="108">
        <v>209602.1</v>
      </c>
      <c r="FC218" s="108">
        <v>266658.7</v>
      </c>
      <c r="FD218" s="108">
        <v>229824.7</v>
      </c>
      <c r="FE218" s="108">
        <v>233755.7</v>
      </c>
      <c r="FF218" s="108">
        <v>55282.5</v>
      </c>
      <c r="FG218" s="108">
        <v>123932.4</v>
      </c>
      <c r="FH218" s="108">
        <v>209602.1</v>
      </c>
      <c r="FI218" s="108">
        <v>290033.09999999998</v>
      </c>
      <c r="FJ218" s="108">
        <v>388921.59999999998</v>
      </c>
      <c r="FK218" s="108">
        <v>476260.8</v>
      </c>
      <c r="FL218" s="108">
        <v>557686.9</v>
      </c>
      <c r="FM218" s="108">
        <v>631102.30000000005</v>
      </c>
      <c r="FN218" s="108">
        <v>706085.5</v>
      </c>
      <c r="FO218" s="108">
        <v>783930.7</v>
      </c>
      <c r="FP218" s="108">
        <v>852108.5</v>
      </c>
      <c r="FQ218" s="108">
        <v>939841.2</v>
      </c>
      <c r="FR218" s="108">
        <v>1241854.1000000001</v>
      </c>
      <c r="FS218" s="108">
        <v>124194.3</v>
      </c>
      <c r="FT218" s="108">
        <v>296216.2</v>
      </c>
      <c r="FU218" s="108">
        <v>348808.9</v>
      </c>
      <c r="FV218" s="108">
        <v>472634.7</v>
      </c>
      <c r="FW218" s="108">
        <v>36304.6</v>
      </c>
      <c r="FX218" s="108">
        <v>70232</v>
      </c>
      <c r="FY218" s="108">
        <v>124194.3</v>
      </c>
      <c r="FZ218" s="108">
        <v>203100.6</v>
      </c>
      <c r="GA218" s="108">
        <v>334322.2</v>
      </c>
      <c r="GB218" s="108">
        <v>420410.5</v>
      </c>
      <c r="GC218" s="108">
        <v>515479.2</v>
      </c>
      <c r="GD218" s="108">
        <v>634167.9</v>
      </c>
      <c r="GE218" s="108">
        <v>769219.4</v>
      </c>
      <c r="GF218" s="108">
        <v>888306.1</v>
      </c>
      <c r="GG218" s="108">
        <v>1057233.3</v>
      </c>
      <c r="GH218" s="108">
        <v>1241854.1000000001</v>
      </c>
      <c r="GJ218" s="85">
        <v>297265.40000000002</v>
      </c>
      <c r="GK218" s="85">
        <v>208797.7</v>
      </c>
      <c r="GL218" s="85">
        <v>389084</v>
      </c>
      <c r="GN218" s="85">
        <v>95326.3</v>
      </c>
      <c r="GO218" s="85">
        <v>201382.8</v>
      </c>
      <c r="GP218" s="85">
        <v>297265.40000000002</v>
      </c>
      <c r="GQ218" s="85">
        <v>336914.1</v>
      </c>
      <c r="GR218" s="85">
        <v>388827.4</v>
      </c>
      <c r="GS218" s="85">
        <v>506063.1</v>
      </c>
      <c r="GT218" s="85">
        <v>605656.9</v>
      </c>
      <c r="GU218" s="85">
        <v>728816.4</v>
      </c>
      <c r="GV218" s="85">
        <v>895147.1</v>
      </c>
      <c r="GW218" s="85">
        <v>1017254.7</v>
      </c>
      <c r="GX218" s="85">
        <v>1144765.3999999999</v>
      </c>
    </row>
    <row r="219" spans="1:206" s="85" customFormat="1" ht="12" x14ac:dyDescent="0.2">
      <c r="A219" s="99">
        <v>14311120</v>
      </c>
      <c r="B219" s="28" t="s">
        <v>752</v>
      </c>
      <c r="C219" s="76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8"/>
      <c r="BD219" s="108"/>
      <c r="BE219" s="108"/>
      <c r="BF219" s="108"/>
      <c r="BG219" s="108"/>
      <c r="BH219" s="108"/>
      <c r="BI219" s="108"/>
      <c r="BJ219" s="108"/>
      <c r="BK219" s="108"/>
      <c r="BL219" s="108"/>
      <c r="BM219" s="108"/>
      <c r="BN219" s="108"/>
      <c r="BO219" s="108"/>
      <c r="BP219" s="108"/>
      <c r="BQ219" s="108"/>
      <c r="BR219" s="108"/>
      <c r="BS219" s="108"/>
      <c r="BT219" s="108"/>
      <c r="BU219" s="108"/>
      <c r="BV219" s="128"/>
      <c r="BW219" s="128"/>
      <c r="BX219" s="128"/>
      <c r="BY219" s="108"/>
      <c r="BZ219" s="108"/>
      <c r="CA219" s="108"/>
      <c r="CB219" s="108"/>
      <c r="CC219" s="108"/>
      <c r="CD219" s="108"/>
      <c r="CE219" s="108"/>
      <c r="CF219" s="108"/>
      <c r="CG219" s="108"/>
      <c r="CH219" s="108"/>
      <c r="CI219" s="108"/>
      <c r="CJ219" s="108"/>
      <c r="CK219" s="108"/>
      <c r="CL219" s="108"/>
      <c r="CM219" s="128"/>
      <c r="CN219" s="128"/>
      <c r="CO219" s="128"/>
      <c r="CP219" s="108"/>
      <c r="CQ219" s="108"/>
      <c r="CR219" s="108"/>
      <c r="CS219" s="108"/>
      <c r="CT219" s="108"/>
      <c r="CU219" s="108"/>
      <c r="CV219" s="108"/>
      <c r="CW219" s="108"/>
      <c r="CX219" s="108"/>
      <c r="CY219" s="108"/>
      <c r="CZ219" s="108"/>
      <c r="DA219" s="108"/>
      <c r="DB219" s="108"/>
      <c r="DC219" s="108"/>
      <c r="DD219" s="108"/>
      <c r="DE219" s="108"/>
      <c r="DF219" s="108"/>
      <c r="DG219" s="108"/>
      <c r="DH219" s="108"/>
      <c r="DI219" s="108"/>
      <c r="DJ219" s="108"/>
      <c r="DK219" s="108"/>
      <c r="DL219" s="108"/>
      <c r="DM219" s="108"/>
      <c r="DN219" s="108"/>
      <c r="DO219" s="108"/>
      <c r="DP219" s="108"/>
      <c r="DQ219" s="108"/>
      <c r="DR219" s="108"/>
      <c r="DS219" s="108"/>
      <c r="DT219" s="108"/>
      <c r="DU219" s="108"/>
      <c r="DV219" s="108"/>
      <c r="DW219" s="108"/>
      <c r="DX219" s="108"/>
      <c r="DY219" s="108"/>
      <c r="DZ219" s="108"/>
      <c r="EA219" s="108"/>
      <c r="EB219" s="108"/>
      <c r="EC219" s="108"/>
      <c r="ED219" s="108"/>
      <c r="EE219" s="108"/>
      <c r="EF219" s="108"/>
      <c r="EG219" s="108"/>
      <c r="EH219" s="108"/>
      <c r="EI219" s="108"/>
      <c r="EJ219" s="108"/>
      <c r="EK219" s="108"/>
      <c r="EL219" s="108"/>
      <c r="EM219" s="108"/>
      <c r="EN219" s="108"/>
      <c r="EO219" s="108"/>
      <c r="EP219" s="108"/>
      <c r="EQ219" s="108"/>
      <c r="ER219" s="108"/>
      <c r="ES219" s="108"/>
      <c r="ET219" s="108"/>
      <c r="EU219" s="108"/>
      <c r="EV219" s="108"/>
      <c r="EW219" s="108"/>
      <c r="EX219" s="108"/>
      <c r="EY219" s="108"/>
      <c r="EZ219" s="108"/>
      <c r="FA219" s="108"/>
      <c r="FB219" s="108"/>
      <c r="FC219" s="108"/>
      <c r="FD219" s="108"/>
      <c r="FE219" s="108"/>
      <c r="FF219" s="108"/>
      <c r="FG219" s="108"/>
      <c r="FH219" s="108"/>
      <c r="FI219" s="108"/>
      <c r="FJ219" s="108"/>
      <c r="FK219" s="108"/>
      <c r="FL219" s="108"/>
      <c r="FM219" s="108"/>
      <c r="FN219" s="108"/>
      <c r="FO219" s="108"/>
      <c r="FP219" s="108"/>
      <c r="FQ219" s="108"/>
      <c r="FR219" s="108"/>
      <c r="FS219" s="108"/>
      <c r="FT219" s="108"/>
      <c r="FU219" s="108"/>
      <c r="FV219" s="108"/>
      <c r="FW219" s="108"/>
      <c r="FX219" s="108"/>
      <c r="FY219" s="108"/>
      <c r="FZ219" s="108"/>
      <c r="GA219" s="108"/>
      <c r="GB219" s="108"/>
      <c r="GC219" s="108"/>
      <c r="GD219" s="108"/>
      <c r="GE219" s="108"/>
      <c r="GF219" s="108"/>
      <c r="GG219" s="108"/>
      <c r="GH219" s="108"/>
      <c r="GJ219" s="85">
        <v>10551.3</v>
      </c>
      <c r="GK219" s="85">
        <v>10430.200000000001</v>
      </c>
      <c r="GL219" s="85">
        <v>33421.800000000003</v>
      </c>
      <c r="GN219" s="85">
        <v>2226.1</v>
      </c>
      <c r="GO219" s="85">
        <v>7239.4</v>
      </c>
      <c r="GP219" s="85">
        <v>10551.3</v>
      </c>
      <c r="GQ219" s="85">
        <v>11665.9</v>
      </c>
      <c r="GR219" s="85">
        <v>14378.5</v>
      </c>
      <c r="GS219" s="85">
        <v>20981.5</v>
      </c>
      <c r="GT219" s="85">
        <v>26041.200000000001</v>
      </c>
      <c r="GU219" s="85">
        <v>38340.199999999997</v>
      </c>
      <c r="GV219" s="85">
        <v>54403.3</v>
      </c>
      <c r="GW219" s="85">
        <v>67888.800000000003</v>
      </c>
      <c r="GX219" s="85">
        <v>82738.7</v>
      </c>
    </row>
    <row r="220" spans="1:206" s="85" customFormat="1" ht="24" x14ac:dyDescent="0.2">
      <c r="A220" s="99">
        <v>14311200</v>
      </c>
      <c r="B220" s="28" t="s">
        <v>631</v>
      </c>
      <c r="C220" s="76"/>
      <c r="D220" s="108">
        <v>1284.2</v>
      </c>
      <c r="E220" s="108">
        <v>321.7</v>
      </c>
      <c r="F220" s="108">
        <v>315.8</v>
      </c>
      <c r="G220" s="108">
        <v>356.7</v>
      </c>
      <c r="H220" s="108">
        <v>290</v>
      </c>
      <c r="I220" s="108">
        <v>93.7</v>
      </c>
      <c r="J220" s="108">
        <v>190.5</v>
      </c>
      <c r="K220" s="108">
        <v>321.7</v>
      </c>
      <c r="L220" s="108">
        <v>382.3</v>
      </c>
      <c r="M220" s="108">
        <v>469.4</v>
      </c>
      <c r="N220" s="108">
        <v>637.5</v>
      </c>
      <c r="O220" s="108">
        <v>809.8</v>
      </c>
      <c r="P220" s="108">
        <v>912.2</v>
      </c>
      <c r="Q220" s="108">
        <v>994.2</v>
      </c>
      <c r="R220" s="108">
        <v>1082.4000000000001</v>
      </c>
      <c r="S220" s="108">
        <v>1190.8</v>
      </c>
      <c r="T220" s="108">
        <v>1284.2</v>
      </c>
      <c r="U220" s="108">
        <v>1365.8</v>
      </c>
      <c r="V220" s="108">
        <v>284.89999999999998</v>
      </c>
      <c r="W220" s="108">
        <v>277</v>
      </c>
      <c r="X220" s="108">
        <v>513.4</v>
      </c>
      <c r="Y220" s="108">
        <v>290.5</v>
      </c>
      <c r="Z220" s="108">
        <v>75</v>
      </c>
      <c r="AA220" s="108">
        <v>151.6</v>
      </c>
      <c r="AB220" s="108">
        <v>284.89999999999998</v>
      </c>
      <c r="AC220" s="108">
        <v>351.9</v>
      </c>
      <c r="AD220" s="108">
        <v>434.9</v>
      </c>
      <c r="AE220" s="108">
        <v>561.9</v>
      </c>
      <c r="AF220" s="108">
        <v>675.9</v>
      </c>
      <c r="AG220" s="108">
        <v>739.9</v>
      </c>
      <c r="AH220" s="108">
        <v>1075.3</v>
      </c>
      <c r="AI220" s="108">
        <v>1169.8</v>
      </c>
      <c r="AJ220" s="108">
        <v>1284.8</v>
      </c>
      <c r="AK220" s="108">
        <v>1365.8</v>
      </c>
      <c r="AL220" s="108">
        <v>34099.199999999997</v>
      </c>
      <c r="AM220" s="108">
        <v>237.2</v>
      </c>
      <c r="AN220" s="108">
        <v>33282.5</v>
      </c>
      <c r="AO220" s="108">
        <v>343.5</v>
      </c>
      <c r="AP220" s="108">
        <v>236</v>
      </c>
      <c r="AQ220" s="108">
        <v>85</v>
      </c>
      <c r="AR220" s="108">
        <v>157.19999999999999</v>
      </c>
      <c r="AS220" s="108">
        <v>237.2</v>
      </c>
      <c r="AT220" s="108">
        <v>317.2</v>
      </c>
      <c r="AU220" s="108">
        <v>33449.800000000003</v>
      </c>
      <c r="AV220" s="108">
        <v>33519.699999999997</v>
      </c>
      <c r="AW220" s="108">
        <v>33651.699999999997</v>
      </c>
      <c r="AX220" s="108">
        <v>33772.199999999997</v>
      </c>
      <c r="AY220" s="108">
        <v>33863.199999999997</v>
      </c>
      <c r="AZ220" s="108">
        <v>33927.199999999997</v>
      </c>
      <c r="BA220" s="108">
        <v>33977.199999999997</v>
      </c>
      <c r="BB220" s="108">
        <v>34099.199999999997</v>
      </c>
      <c r="BC220" s="108">
        <v>961.9</v>
      </c>
      <c r="BD220" s="108">
        <v>207</v>
      </c>
      <c r="BE220" s="108">
        <v>260.39999999999998</v>
      </c>
      <c r="BF220" s="108">
        <v>164.5</v>
      </c>
      <c r="BG220" s="108">
        <v>330</v>
      </c>
      <c r="BH220" s="108">
        <v>61</v>
      </c>
      <c r="BI220" s="108">
        <v>152.5</v>
      </c>
      <c r="BJ220" s="108">
        <v>207</v>
      </c>
      <c r="BK220" s="108">
        <v>282.39999999999998</v>
      </c>
      <c r="BL220" s="108">
        <v>410.9</v>
      </c>
      <c r="BM220" s="108">
        <v>467.4</v>
      </c>
      <c r="BN220" s="108">
        <v>507.9</v>
      </c>
      <c r="BO220" s="108">
        <v>551.4</v>
      </c>
      <c r="BP220" s="108">
        <v>631.9</v>
      </c>
      <c r="BQ220" s="108">
        <v>787.9</v>
      </c>
      <c r="BR220" s="108">
        <v>925.4</v>
      </c>
      <c r="BS220" s="108">
        <v>961.9</v>
      </c>
      <c r="BT220" s="108">
        <v>1442.3</v>
      </c>
      <c r="BU220" s="108">
        <v>243</v>
      </c>
      <c r="BV220" s="128">
        <v>668.9</v>
      </c>
      <c r="BW220" s="128">
        <v>289.39999999999998</v>
      </c>
      <c r="BX220" s="128">
        <v>241</v>
      </c>
      <c r="BY220" s="108">
        <v>127</v>
      </c>
      <c r="BZ220" s="108">
        <v>164.5</v>
      </c>
      <c r="CA220" s="108">
        <v>243</v>
      </c>
      <c r="CB220" s="108">
        <v>418.6</v>
      </c>
      <c r="CC220" s="108">
        <v>849.2</v>
      </c>
      <c r="CD220" s="108">
        <v>911.9</v>
      </c>
      <c r="CE220" s="108">
        <v>999.3</v>
      </c>
      <c r="CF220" s="108">
        <v>1079.3</v>
      </c>
      <c r="CG220" s="108">
        <v>1201.3</v>
      </c>
      <c r="CH220" s="108">
        <v>1264.8</v>
      </c>
      <c r="CI220" s="108">
        <v>1315.3</v>
      </c>
      <c r="CJ220" s="108">
        <v>1442.3</v>
      </c>
      <c r="CK220" s="108">
        <v>1371.9</v>
      </c>
      <c r="CL220" s="108">
        <v>261.5</v>
      </c>
      <c r="CM220" s="128">
        <v>481.8</v>
      </c>
      <c r="CN220" s="128">
        <v>248.1</v>
      </c>
      <c r="CO220" s="128">
        <v>380.5</v>
      </c>
      <c r="CP220" s="108">
        <v>56.6</v>
      </c>
      <c r="CQ220" s="108">
        <v>108.6</v>
      </c>
      <c r="CR220" s="108">
        <v>261.5</v>
      </c>
      <c r="CS220" s="108">
        <v>463</v>
      </c>
      <c r="CT220" s="108">
        <v>595.20000000000005</v>
      </c>
      <c r="CU220" s="108">
        <v>743.3</v>
      </c>
      <c r="CV220" s="108">
        <v>779.3</v>
      </c>
      <c r="CW220" s="108">
        <v>915.9</v>
      </c>
      <c r="CX220" s="108">
        <v>991.4</v>
      </c>
      <c r="CY220" s="108">
        <v>1117.2</v>
      </c>
      <c r="CZ220" s="108">
        <v>1252.9000000000001</v>
      </c>
      <c r="DA220" s="108">
        <v>1371.9</v>
      </c>
      <c r="DB220" s="108">
        <v>1410.3</v>
      </c>
      <c r="DC220" s="108">
        <v>229.1</v>
      </c>
      <c r="DD220" s="108">
        <v>476.8</v>
      </c>
      <c r="DE220" s="108">
        <v>400</v>
      </c>
      <c r="DF220" s="108">
        <v>304.39999999999998</v>
      </c>
      <c r="DG220" s="108">
        <v>51.8</v>
      </c>
      <c r="DH220" s="108">
        <v>112.1</v>
      </c>
      <c r="DI220" s="108">
        <v>229.1</v>
      </c>
      <c r="DJ220" s="108">
        <v>350.4</v>
      </c>
      <c r="DK220" s="108">
        <v>478.4</v>
      </c>
      <c r="DL220" s="108">
        <v>705.9</v>
      </c>
      <c r="DM220" s="108">
        <v>853.7</v>
      </c>
      <c r="DN220" s="108">
        <v>967.7</v>
      </c>
      <c r="DO220" s="108">
        <v>1105.9000000000001</v>
      </c>
      <c r="DP220" s="108">
        <v>1170.4000000000001</v>
      </c>
      <c r="DQ220" s="108">
        <v>1278.4000000000001</v>
      </c>
      <c r="DR220" s="108">
        <v>1410.3</v>
      </c>
      <c r="DS220" s="108">
        <v>1759.2</v>
      </c>
      <c r="DT220" s="108">
        <v>387.2</v>
      </c>
      <c r="DU220" s="108">
        <v>469.7</v>
      </c>
      <c r="DV220" s="108">
        <v>577.29999999999995</v>
      </c>
      <c r="DW220" s="108">
        <v>325</v>
      </c>
      <c r="DX220" s="108">
        <v>90.9</v>
      </c>
      <c r="DY220" s="108">
        <v>186.4</v>
      </c>
      <c r="DZ220" s="108">
        <v>387.2</v>
      </c>
      <c r="EA220" s="108">
        <v>532.20000000000005</v>
      </c>
      <c r="EB220" s="108">
        <v>775.4</v>
      </c>
      <c r="EC220" s="108">
        <v>856.9</v>
      </c>
      <c r="ED220" s="108">
        <v>1050.4000000000001</v>
      </c>
      <c r="EE220" s="108">
        <v>1157.5</v>
      </c>
      <c r="EF220" s="108">
        <v>1434.2</v>
      </c>
      <c r="EG220" s="108">
        <v>1531.2</v>
      </c>
      <c r="EH220" s="108">
        <v>1573.2</v>
      </c>
      <c r="EI220" s="108">
        <v>1759.2</v>
      </c>
      <c r="EJ220" s="108">
        <v>1284.8</v>
      </c>
      <c r="EK220" s="108">
        <v>254</v>
      </c>
      <c r="EL220" s="108">
        <v>350.5</v>
      </c>
      <c r="EM220" s="108">
        <v>639.79999999999995</v>
      </c>
      <c r="EN220" s="108">
        <v>40.5</v>
      </c>
      <c r="EO220" s="108">
        <v>67.099999999999994</v>
      </c>
      <c r="EP220" s="108">
        <v>163.1</v>
      </c>
      <c r="EQ220" s="108">
        <v>254</v>
      </c>
      <c r="ER220" s="108">
        <v>310.2</v>
      </c>
      <c r="ES220" s="108">
        <v>358.2</v>
      </c>
      <c r="ET220" s="108">
        <v>604.5</v>
      </c>
      <c r="EU220" s="108">
        <v>807.2</v>
      </c>
      <c r="EV220" s="108">
        <v>1162.4000000000001</v>
      </c>
      <c r="EW220" s="108">
        <v>1244.3</v>
      </c>
      <c r="EX220" s="108">
        <v>1262.4000000000001</v>
      </c>
      <c r="EY220" s="108">
        <v>1262.4000000000001</v>
      </c>
      <c r="EZ220" s="108">
        <v>1284.8</v>
      </c>
      <c r="FA220" s="108">
        <v>249.7</v>
      </c>
      <c r="FB220" s="108">
        <v>24</v>
      </c>
      <c r="FC220" s="108">
        <v>66.2</v>
      </c>
      <c r="FD220" s="108">
        <v>132.1</v>
      </c>
      <c r="FE220" s="108">
        <v>27.4</v>
      </c>
      <c r="FF220" s="108"/>
      <c r="FG220" s="108"/>
      <c r="FH220" s="108">
        <v>24</v>
      </c>
      <c r="FI220" s="108">
        <v>24</v>
      </c>
      <c r="FJ220" s="108">
        <v>90.2</v>
      </c>
      <c r="FK220" s="108">
        <v>90.2</v>
      </c>
      <c r="FL220" s="108">
        <v>114.2</v>
      </c>
      <c r="FM220" s="108">
        <v>143.19999999999999</v>
      </c>
      <c r="FN220" s="108">
        <v>222.3</v>
      </c>
      <c r="FO220" s="108">
        <v>222.3</v>
      </c>
      <c r="FP220" s="108">
        <v>299.7</v>
      </c>
      <c r="FQ220" s="108">
        <v>249.7</v>
      </c>
      <c r="FR220" s="108"/>
      <c r="FS220" s="108"/>
      <c r="FT220" s="108"/>
      <c r="FU220" s="108"/>
      <c r="FV220" s="108">
        <v>0</v>
      </c>
      <c r="FW220" s="108"/>
      <c r="FX220" s="108"/>
      <c r="FY220" s="108"/>
      <c r="FZ220" s="108"/>
      <c r="GA220" s="108"/>
      <c r="GB220" s="108"/>
      <c r="GC220" s="108"/>
      <c r="GD220" s="108"/>
      <c r="GE220" s="108"/>
      <c r="GF220" s="108"/>
      <c r="GG220" s="108"/>
      <c r="GH220" s="108"/>
      <c r="GK220" s="85">
        <v>0</v>
      </c>
      <c r="GL220" s="85">
        <v>1</v>
      </c>
      <c r="GV220" s="85">
        <v>1</v>
      </c>
      <c r="GW220" s="85">
        <v>1</v>
      </c>
      <c r="GX220" s="85">
        <v>1</v>
      </c>
    </row>
    <row r="221" spans="1:206" s="85" customFormat="1" ht="24" x14ac:dyDescent="0.2">
      <c r="A221" s="99">
        <v>14311300</v>
      </c>
      <c r="B221" s="28" t="s">
        <v>632</v>
      </c>
      <c r="C221" s="76"/>
      <c r="D221" s="108">
        <v>1087.7</v>
      </c>
      <c r="E221" s="108">
        <v>85.3</v>
      </c>
      <c r="F221" s="108">
        <v>359.2</v>
      </c>
      <c r="G221" s="108">
        <v>435.1</v>
      </c>
      <c r="H221" s="108">
        <v>208.1</v>
      </c>
      <c r="I221" s="108">
        <v>49.9</v>
      </c>
      <c r="J221" s="108">
        <v>84.9</v>
      </c>
      <c r="K221" s="108">
        <v>85.3</v>
      </c>
      <c r="L221" s="108">
        <v>85.3</v>
      </c>
      <c r="M221" s="108">
        <v>301.10000000000002</v>
      </c>
      <c r="N221" s="108">
        <v>444.5</v>
      </c>
      <c r="O221" s="108">
        <v>444.5</v>
      </c>
      <c r="P221" s="108">
        <v>806.6</v>
      </c>
      <c r="Q221" s="108">
        <v>879.6</v>
      </c>
      <c r="R221" s="108">
        <v>886.8</v>
      </c>
      <c r="S221" s="108">
        <v>886.8</v>
      </c>
      <c r="T221" s="108">
        <v>1087.7</v>
      </c>
      <c r="U221" s="108">
        <v>1304.5</v>
      </c>
      <c r="V221" s="108">
        <v>130.6</v>
      </c>
      <c r="W221" s="108">
        <v>83.4</v>
      </c>
      <c r="X221" s="108">
        <v>497.6</v>
      </c>
      <c r="Y221" s="108">
        <v>592.9</v>
      </c>
      <c r="Z221" s="108"/>
      <c r="AA221" s="108">
        <v>117</v>
      </c>
      <c r="AB221" s="108">
        <v>130.6</v>
      </c>
      <c r="AC221" s="108">
        <v>149.1</v>
      </c>
      <c r="AD221" s="108">
        <v>183.3</v>
      </c>
      <c r="AE221" s="108">
        <v>214</v>
      </c>
      <c r="AF221" s="108">
        <v>293.8</v>
      </c>
      <c r="AG221" s="108">
        <v>704.5</v>
      </c>
      <c r="AH221" s="108">
        <v>711.6</v>
      </c>
      <c r="AI221" s="108">
        <v>921.1</v>
      </c>
      <c r="AJ221" s="108">
        <v>942.1</v>
      </c>
      <c r="AK221" s="108">
        <v>1304.5</v>
      </c>
      <c r="AL221" s="108">
        <v>3143.2</v>
      </c>
      <c r="AM221" s="108">
        <v>295.7</v>
      </c>
      <c r="AN221" s="108">
        <v>1668.1</v>
      </c>
      <c r="AO221" s="108">
        <v>470</v>
      </c>
      <c r="AP221" s="108">
        <v>709.4</v>
      </c>
      <c r="AQ221" s="108">
        <v>2.2000000000000002</v>
      </c>
      <c r="AR221" s="108">
        <v>6.8</v>
      </c>
      <c r="AS221" s="108">
        <v>295.7</v>
      </c>
      <c r="AT221" s="108">
        <v>363.3</v>
      </c>
      <c r="AU221" s="108">
        <v>1126.9000000000001</v>
      </c>
      <c r="AV221" s="108">
        <v>1963.8</v>
      </c>
      <c r="AW221" s="108">
        <v>1969.6</v>
      </c>
      <c r="AX221" s="108">
        <v>2279.8000000000002</v>
      </c>
      <c r="AY221" s="108">
        <v>2433.8000000000002</v>
      </c>
      <c r="AZ221" s="108">
        <v>2433.8000000000002</v>
      </c>
      <c r="BA221" s="108">
        <v>2527.8000000000002</v>
      </c>
      <c r="BB221" s="108">
        <v>3143.2</v>
      </c>
      <c r="BC221" s="108">
        <v>6305.9</v>
      </c>
      <c r="BD221" s="108">
        <v>4489.8</v>
      </c>
      <c r="BE221" s="108">
        <v>1525.6</v>
      </c>
      <c r="BF221" s="108">
        <v>56</v>
      </c>
      <c r="BG221" s="108">
        <v>234.5</v>
      </c>
      <c r="BH221" s="108"/>
      <c r="BI221" s="108">
        <v>263.8</v>
      </c>
      <c r="BJ221" s="108">
        <v>4489.8</v>
      </c>
      <c r="BK221" s="108">
        <v>4535.7</v>
      </c>
      <c r="BL221" s="108">
        <v>5826.6</v>
      </c>
      <c r="BM221" s="108">
        <v>6015.4</v>
      </c>
      <c r="BN221" s="108">
        <v>6015.4</v>
      </c>
      <c r="BO221" s="108">
        <v>6028.4</v>
      </c>
      <c r="BP221" s="108">
        <v>6071.4</v>
      </c>
      <c r="BQ221" s="108">
        <v>6098</v>
      </c>
      <c r="BR221" s="108">
        <v>6185.5</v>
      </c>
      <c r="BS221" s="108">
        <v>6305.9</v>
      </c>
      <c r="BT221" s="108">
        <v>4910.5</v>
      </c>
      <c r="BU221" s="108">
        <v>223.1</v>
      </c>
      <c r="BV221" s="128">
        <v>4345.8999999999996</v>
      </c>
      <c r="BW221" s="128">
        <v>149.19999999999999</v>
      </c>
      <c r="BX221" s="128">
        <v>192.3</v>
      </c>
      <c r="BY221" s="108">
        <v>201</v>
      </c>
      <c r="BZ221" s="108">
        <v>223.1</v>
      </c>
      <c r="CA221" s="108">
        <v>223.1</v>
      </c>
      <c r="CB221" s="108">
        <v>447.1</v>
      </c>
      <c r="CC221" s="108">
        <v>447.1</v>
      </c>
      <c r="CD221" s="108">
        <v>4569</v>
      </c>
      <c r="CE221" s="108">
        <v>4569</v>
      </c>
      <c r="CF221" s="108">
        <v>4675.8999999999996</v>
      </c>
      <c r="CG221" s="108">
        <v>4718.2</v>
      </c>
      <c r="CH221" s="108">
        <v>4862.3</v>
      </c>
      <c r="CI221" s="108">
        <v>4910.3999999999996</v>
      </c>
      <c r="CJ221" s="108">
        <v>4910.5</v>
      </c>
      <c r="CK221" s="108">
        <v>1732.4</v>
      </c>
      <c r="CL221" s="108">
        <v>727.5</v>
      </c>
      <c r="CM221" s="128">
        <v>91.6</v>
      </c>
      <c r="CN221" s="128">
        <v>908.3</v>
      </c>
      <c r="CO221" s="128">
        <v>5</v>
      </c>
      <c r="CP221" s="108"/>
      <c r="CQ221" s="108">
        <v>32.6</v>
      </c>
      <c r="CR221" s="108">
        <v>727.5</v>
      </c>
      <c r="CS221" s="108">
        <v>728.3</v>
      </c>
      <c r="CT221" s="108">
        <v>774.1</v>
      </c>
      <c r="CU221" s="108">
        <v>819.1</v>
      </c>
      <c r="CV221" s="108">
        <v>1277</v>
      </c>
      <c r="CW221" s="108">
        <v>1327</v>
      </c>
      <c r="CX221" s="108">
        <v>1727.4</v>
      </c>
      <c r="CY221" s="108">
        <v>1727.4</v>
      </c>
      <c r="CZ221" s="108">
        <v>1732.4</v>
      </c>
      <c r="DA221" s="108">
        <v>1732.4</v>
      </c>
      <c r="DB221" s="108">
        <v>1415.1</v>
      </c>
      <c r="DC221" s="108">
        <v>1132.5999999999999</v>
      </c>
      <c r="DD221" s="108">
        <v>21.1</v>
      </c>
      <c r="DE221" s="108">
        <v>182.8</v>
      </c>
      <c r="DF221" s="108">
        <v>78.599999999999994</v>
      </c>
      <c r="DG221" s="108"/>
      <c r="DH221" s="108">
        <v>664.6</v>
      </c>
      <c r="DI221" s="108">
        <v>1132.5999999999999</v>
      </c>
      <c r="DJ221" s="108">
        <v>1153.7</v>
      </c>
      <c r="DK221" s="108">
        <v>1153.7</v>
      </c>
      <c r="DL221" s="108">
        <v>1153.7</v>
      </c>
      <c r="DM221" s="108">
        <v>1224.8</v>
      </c>
      <c r="DN221" s="108">
        <v>1315.8</v>
      </c>
      <c r="DO221" s="108">
        <v>1336.5</v>
      </c>
      <c r="DP221" s="108">
        <v>1404.9</v>
      </c>
      <c r="DQ221" s="108">
        <v>1404.9</v>
      </c>
      <c r="DR221" s="108">
        <v>1415.1</v>
      </c>
      <c r="DS221" s="108">
        <v>306</v>
      </c>
      <c r="DT221" s="108">
        <v>91.9</v>
      </c>
      <c r="DU221" s="108">
        <v>15.4</v>
      </c>
      <c r="DV221" s="108">
        <v>0</v>
      </c>
      <c r="DW221" s="108">
        <v>198.7</v>
      </c>
      <c r="DX221" s="108">
        <v>0.2</v>
      </c>
      <c r="DY221" s="108">
        <v>0.2</v>
      </c>
      <c r="DZ221" s="108">
        <v>91.9</v>
      </c>
      <c r="EA221" s="108">
        <v>91.9</v>
      </c>
      <c r="EB221" s="108">
        <v>92.2</v>
      </c>
      <c r="EC221" s="108">
        <v>107.3</v>
      </c>
      <c r="ED221" s="108">
        <v>107.3</v>
      </c>
      <c r="EE221" s="108">
        <v>107.3</v>
      </c>
      <c r="EF221" s="108">
        <v>107.3</v>
      </c>
      <c r="EG221" s="108">
        <v>115.8</v>
      </c>
      <c r="EH221" s="108">
        <v>305.7</v>
      </c>
      <c r="EI221" s="108">
        <v>306</v>
      </c>
      <c r="EJ221" s="108">
        <v>1856.6</v>
      </c>
      <c r="EK221" s="108">
        <v>590.6</v>
      </c>
      <c r="EL221" s="108">
        <v>254.1</v>
      </c>
      <c r="EM221" s="108">
        <v>46.9</v>
      </c>
      <c r="EN221" s="108">
        <v>965</v>
      </c>
      <c r="EO221" s="108">
        <v>164</v>
      </c>
      <c r="EP221" s="108">
        <v>232.6</v>
      </c>
      <c r="EQ221" s="108">
        <v>590.6</v>
      </c>
      <c r="ER221" s="108">
        <v>622.5</v>
      </c>
      <c r="ES221" s="108">
        <v>644.79999999999995</v>
      </c>
      <c r="ET221" s="108">
        <v>844.7</v>
      </c>
      <c r="EU221" s="108">
        <v>876.2</v>
      </c>
      <c r="EV221" s="108">
        <v>877.6</v>
      </c>
      <c r="EW221" s="108">
        <v>891.6</v>
      </c>
      <c r="EX221" s="108">
        <v>909.6</v>
      </c>
      <c r="EY221" s="108">
        <v>1517.3</v>
      </c>
      <c r="EZ221" s="108">
        <v>1856.6</v>
      </c>
      <c r="FA221" s="108">
        <v>5784.9</v>
      </c>
      <c r="FB221" s="108">
        <v>2757.7</v>
      </c>
      <c r="FC221" s="108">
        <v>647.70000000000005</v>
      </c>
      <c r="FD221" s="108">
        <v>659.7</v>
      </c>
      <c r="FE221" s="108">
        <v>1719.8</v>
      </c>
      <c r="FF221" s="108">
        <v>45.9</v>
      </c>
      <c r="FG221" s="108">
        <v>2472.1</v>
      </c>
      <c r="FH221" s="108">
        <v>2757.7</v>
      </c>
      <c r="FI221" s="108">
        <v>3059</v>
      </c>
      <c r="FJ221" s="108">
        <v>3211.5</v>
      </c>
      <c r="FK221" s="108">
        <v>3405.4</v>
      </c>
      <c r="FL221" s="108">
        <v>3972.6</v>
      </c>
      <c r="FM221" s="108">
        <v>4061.9</v>
      </c>
      <c r="FN221" s="108">
        <v>4065.1</v>
      </c>
      <c r="FO221" s="108">
        <v>4065.1</v>
      </c>
      <c r="FP221" s="108">
        <v>5587</v>
      </c>
      <c r="FQ221" s="108">
        <v>5784.9</v>
      </c>
      <c r="FR221" s="108">
        <v>4412.5</v>
      </c>
      <c r="FS221" s="108">
        <v>956.6</v>
      </c>
      <c r="FT221" s="108">
        <v>1584.3</v>
      </c>
      <c r="FU221" s="108">
        <v>1231.9000000000001</v>
      </c>
      <c r="FV221" s="108">
        <v>639.70000000000005</v>
      </c>
      <c r="FW221" s="108">
        <v>457.4</v>
      </c>
      <c r="FX221" s="108">
        <v>463.6</v>
      </c>
      <c r="FY221" s="108">
        <v>956.6</v>
      </c>
      <c r="FZ221" s="108">
        <v>1569.3</v>
      </c>
      <c r="GA221" s="108">
        <v>2214.6999999999998</v>
      </c>
      <c r="GB221" s="108">
        <v>2540.9</v>
      </c>
      <c r="GC221" s="108">
        <v>3427.7</v>
      </c>
      <c r="GD221" s="108">
        <v>3477.7</v>
      </c>
      <c r="GE221" s="108">
        <v>3772.8</v>
      </c>
      <c r="GF221" s="108">
        <v>3778.9</v>
      </c>
      <c r="GG221" s="108">
        <v>4278.7</v>
      </c>
      <c r="GH221" s="108">
        <v>4412.5</v>
      </c>
      <c r="GJ221" s="85">
        <v>601.6</v>
      </c>
      <c r="GK221" s="85">
        <v>166.1</v>
      </c>
      <c r="GL221" s="85">
        <v>1298.9000000000001</v>
      </c>
      <c r="GO221" s="85">
        <v>580.9</v>
      </c>
      <c r="GP221" s="85">
        <v>601.6</v>
      </c>
      <c r="GQ221" s="85">
        <v>611.6</v>
      </c>
      <c r="GR221" s="85">
        <v>611.6</v>
      </c>
      <c r="GS221" s="85">
        <v>767.7</v>
      </c>
      <c r="GT221" s="85">
        <v>1152.7</v>
      </c>
      <c r="GU221" s="85">
        <v>1492.7</v>
      </c>
      <c r="GV221" s="85">
        <v>2066.6</v>
      </c>
      <c r="GW221" s="85">
        <v>3526.6</v>
      </c>
      <c r="GX221" s="85">
        <v>3938.5</v>
      </c>
    </row>
    <row r="222" spans="1:206" s="85" customFormat="1" ht="24" x14ac:dyDescent="0.2">
      <c r="A222" s="99">
        <v>14311400</v>
      </c>
      <c r="B222" s="28" t="s">
        <v>633</v>
      </c>
      <c r="C222" s="76"/>
      <c r="D222" s="108">
        <v>35727.599999999999</v>
      </c>
      <c r="E222" s="108">
        <v>2041.6</v>
      </c>
      <c r="F222" s="108">
        <v>6906.1</v>
      </c>
      <c r="G222" s="108">
        <v>11038.4</v>
      </c>
      <c r="H222" s="108">
        <v>15741.5</v>
      </c>
      <c r="I222" s="108">
        <v>675.1</v>
      </c>
      <c r="J222" s="108">
        <v>1409.9</v>
      </c>
      <c r="K222" s="108">
        <v>2041.6</v>
      </c>
      <c r="L222" s="108">
        <v>4959.7</v>
      </c>
      <c r="M222" s="108">
        <v>6429.4</v>
      </c>
      <c r="N222" s="108">
        <v>8947.7000000000007</v>
      </c>
      <c r="O222" s="108">
        <v>16222.2</v>
      </c>
      <c r="P222" s="108">
        <v>17451.3</v>
      </c>
      <c r="Q222" s="108">
        <v>19986.099999999999</v>
      </c>
      <c r="R222" s="108">
        <v>32108.5</v>
      </c>
      <c r="S222" s="108">
        <v>33838.5</v>
      </c>
      <c r="T222" s="108">
        <v>35727.599999999999</v>
      </c>
      <c r="U222" s="108">
        <v>57884.3</v>
      </c>
      <c r="V222" s="108">
        <v>4094.1</v>
      </c>
      <c r="W222" s="108">
        <v>7310.9</v>
      </c>
      <c r="X222" s="108">
        <v>38669.199999999997</v>
      </c>
      <c r="Y222" s="108">
        <v>7810.1</v>
      </c>
      <c r="Z222" s="108">
        <v>55.4</v>
      </c>
      <c r="AA222" s="108">
        <v>3090.8</v>
      </c>
      <c r="AB222" s="108">
        <v>4094.1</v>
      </c>
      <c r="AC222" s="108">
        <v>6451.5</v>
      </c>
      <c r="AD222" s="108">
        <v>8131.7</v>
      </c>
      <c r="AE222" s="108">
        <v>11405</v>
      </c>
      <c r="AF222" s="108">
        <v>47233.3</v>
      </c>
      <c r="AG222" s="108">
        <v>48299.3</v>
      </c>
      <c r="AH222" s="108">
        <v>50074.2</v>
      </c>
      <c r="AI222" s="108">
        <v>50478</v>
      </c>
      <c r="AJ222" s="108">
        <v>54229.2</v>
      </c>
      <c r="AK222" s="108">
        <v>57884.3</v>
      </c>
      <c r="AL222" s="108">
        <v>30476.1</v>
      </c>
      <c r="AM222" s="108">
        <v>3526.6</v>
      </c>
      <c r="AN222" s="108">
        <v>9597.6</v>
      </c>
      <c r="AO222" s="108">
        <v>5340.9</v>
      </c>
      <c r="AP222" s="108">
        <v>12011</v>
      </c>
      <c r="AQ222" s="108">
        <v>379.7</v>
      </c>
      <c r="AR222" s="108">
        <v>2248.6999999999998</v>
      </c>
      <c r="AS222" s="108">
        <v>3526.6</v>
      </c>
      <c r="AT222" s="108">
        <v>4517.3999999999996</v>
      </c>
      <c r="AU222" s="108">
        <v>13486.5</v>
      </c>
      <c r="AV222" s="108">
        <v>13124.2</v>
      </c>
      <c r="AW222" s="108">
        <v>13420.7</v>
      </c>
      <c r="AX222" s="108">
        <v>16878.599999999999</v>
      </c>
      <c r="AY222" s="108">
        <v>18465.099999999999</v>
      </c>
      <c r="AZ222" s="108">
        <v>20531.2</v>
      </c>
      <c r="BA222" s="108">
        <v>26312.400000000001</v>
      </c>
      <c r="BB222" s="108">
        <v>30476.1</v>
      </c>
      <c r="BC222" s="108">
        <v>45623.3</v>
      </c>
      <c r="BD222" s="108">
        <v>616.70000000000005</v>
      </c>
      <c r="BE222" s="108">
        <v>1635.1</v>
      </c>
      <c r="BF222" s="108">
        <v>20551.400000000001</v>
      </c>
      <c r="BG222" s="108">
        <v>22820.1</v>
      </c>
      <c r="BH222" s="108">
        <v>154.80000000000001</v>
      </c>
      <c r="BI222" s="108">
        <v>202.3</v>
      </c>
      <c r="BJ222" s="108">
        <v>616.70000000000005</v>
      </c>
      <c r="BK222" s="108">
        <v>1141.0999999999999</v>
      </c>
      <c r="BL222" s="108">
        <v>1461.1</v>
      </c>
      <c r="BM222" s="108">
        <v>2251.8000000000002</v>
      </c>
      <c r="BN222" s="108">
        <v>3077.2</v>
      </c>
      <c r="BO222" s="108">
        <v>4779</v>
      </c>
      <c r="BP222" s="108">
        <v>22803.200000000001</v>
      </c>
      <c r="BQ222" s="108">
        <v>39287.800000000003</v>
      </c>
      <c r="BR222" s="108">
        <v>42027.4</v>
      </c>
      <c r="BS222" s="108">
        <v>45623.3</v>
      </c>
      <c r="BT222" s="108">
        <v>83142.3</v>
      </c>
      <c r="BU222" s="108">
        <v>1767</v>
      </c>
      <c r="BV222" s="128">
        <v>14852.8</v>
      </c>
      <c r="BW222" s="128">
        <v>5697.6</v>
      </c>
      <c r="BX222" s="128">
        <v>60824.9</v>
      </c>
      <c r="BY222" s="108">
        <v>334.3</v>
      </c>
      <c r="BZ222" s="108">
        <v>898.3</v>
      </c>
      <c r="CA222" s="108">
        <v>1767</v>
      </c>
      <c r="CB222" s="108">
        <v>3722.1</v>
      </c>
      <c r="CC222" s="108">
        <v>15804</v>
      </c>
      <c r="CD222" s="108">
        <v>16619.8</v>
      </c>
      <c r="CE222" s="108">
        <v>17756.400000000001</v>
      </c>
      <c r="CF222" s="108">
        <v>20898.7</v>
      </c>
      <c r="CG222" s="108">
        <v>22317.4</v>
      </c>
      <c r="CH222" s="108">
        <v>24631.7</v>
      </c>
      <c r="CI222" s="108">
        <v>28850.6</v>
      </c>
      <c r="CJ222" s="108">
        <v>83142.3</v>
      </c>
      <c r="CK222" s="108">
        <v>85439.2</v>
      </c>
      <c r="CL222" s="108">
        <v>6884.5</v>
      </c>
      <c r="CM222" s="128">
        <v>22143.5</v>
      </c>
      <c r="CN222" s="128">
        <v>9029.4</v>
      </c>
      <c r="CO222" s="128">
        <v>47381.8</v>
      </c>
      <c r="CP222" s="108">
        <v>1290.5</v>
      </c>
      <c r="CQ222" s="108">
        <v>1793.8</v>
      </c>
      <c r="CR222" s="108">
        <v>6884.5</v>
      </c>
      <c r="CS222" s="108">
        <v>8569.4</v>
      </c>
      <c r="CT222" s="108">
        <v>17989.8</v>
      </c>
      <c r="CU222" s="108">
        <v>29028</v>
      </c>
      <c r="CV222" s="108">
        <v>30740.6</v>
      </c>
      <c r="CW222" s="108">
        <v>35816.9</v>
      </c>
      <c r="CX222" s="108">
        <v>38057.4</v>
      </c>
      <c r="CY222" s="108">
        <v>41342.699999999997</v>
      </c>
      <c r="CZ222" s="108">
        <v>77204.800000000003</v>
      </c>
      <c r="DA222" s="108">
        <v>85439.2</v>
      </c>
      <c r="DB222" s="108">
        <v>149588.70000000001</v>
      </c>
      <c r="DC222" s="108">
        <v>32896.300000000003</v>
      </c>
      <c r="DD222" s="108">
        <v>78261.600000000006</v>
      </c>
      <c r="DE222" s="108">
        <v>15742.2</v>
      </c>
      <c r="DF222" s="108">
        <v>22688.6</v>
      </c>
      <c r="DG222" s="108">
        <v>1296.9000000000001</v>
      </c>
      <c r="DH222" s="108">
        <v>27812.9</v>
      </c>
      <c r="DI222" s="108">
        <v>32896.300000000003</v>
      </c>
      <c r="DJ222" s="108">
        <v>33797</v>
      </c>
      <c r="DK222" s="108">
        <v>51168.1</v>
      </c>
      <c r="DL222" s="108">
        <v>111157.9</v>
      </c>
      <c r="DM222" s="108">
        <v>115671.5</v>
      </c>
      <c r="DN222" s="108">
        <v>125359.2</v>
      </c>
      <c r="DO222" s="108">
        <v>126900.1</v>
      </c>
      <c r="DP222" s="108">
        <v>130465.8</v>
      </c>
      <c r="DQ222" s="108">
        <v>143107.9</v>
      </c>
      <c r="DR222" s="108">
        <v>149588.70000000001</v>
      </c>
      <c r="DS222" s="108">
        <v>44689.9</v>
      </c>
      <c r="DT222" s="108">
        <v>20122.599999999999</v>
      </c>
      <c r="DU222" s="108">
        <v>7302</v>
      </c>
      <c r="DV222" s="108">
        <v>9466.1</v>
      </c>
      <c r="DW222" s="108">
        <v>7799.2</v>
      </c>
      <c r="DX222" s="108">
        <v>383.7</v>
      </c>
      <c r="DY222" s="108">
        <v>2499.5</v>
      </c>
      <c r="DZ222" s="108">
        <v>20122.599999999999</v>
      </c>
      <c r="EA222" s="108">
        <v>23707.1</v>
      </c>
      <c r="EB222" s="108">
        <v>24476.7</v>
      </c>
      <c r="EC222" s="108">
        <v>27424.6</v>
      </c>
      <c r="ED222" s="108">
        <v>29172.1</v>
      </c>
      <c r="EE222" s="108">
        <v>31534.2</v>
      </c>
      <c r="EF222" s="108">
        <v>36890.699999999997</v>
      </c>
      <c r="EG222" s="108">
        <v>40227.1</v>
      </c>
      <c r="EH222" s="108">
        <v>41577.599999999999</v>
      </c>
      <c r="EI222" s="108">
        <v>44689.9</v>
      </c>
      <c r="EJ222" s="108">
        <v>54454.3</v>
      </c>
      <c r="EK222" s="108">
        <v>13217.1</v>
      </c>
      <c r="EL222" s="108">
        <v>6130.3</v>
      </c>
      <c r="EM222" s="108">
        <v>9694.5</v>
      </c>
      <c r="EN222" s="108">
        <v>25412.400000000001</v>
      </c>
      <c r="EO222" s="108">
        <v>1505.2</v>
      </c>
      <c r="EP222" s="108">
        <v>9974</v>
      </c>
      <c r="EQ222" s="108">
        <v>13217.1</v>
      </c>
      <c r="ER222" s="108">
        <v>14417</v>
      </c>
      <c r="ES222" s="108">
        <v>16410</v>
      </c>
      <c r="ET222" s="108">
        <v>19347.400000000001</v>
      </c>
      <c r="EU222" s="108">
        <v>21036.6</v>
      </c>
      <c r="EV222" s="108">
        <v>23678.2</v>
      </c>
      <c r="EW222" s="108">
        <v>29041.9</v>
      </c>
      <c r="EX222" s="108">
        <v>36696.6</v>
      </c>
      <c r="EY222" s="108">
        <v>41270.1</v>
      </c>
      <c r="EZ222" s="108">
        <v>54454.3</v>
      </c>
      <c r="FA222" s="108">
        <v>71026.3</v>
      </c>
      <c r="FB222" s="108">
        <v>19006.2</v>
      </c>
      <c r="FC222" s="108">
        <v>17038.3</v>
      </c>
      <c r="FD222" s="108">
        <v>8681.6</v>
      </c>
      <c r="FE222" s="108">
        <v>26300.2</v>
      </c>
      <c r="FF222" s="108">
        <v>2868.5</v>
      </c>
      <c r="FG222" s="108">
        <v>12360.2</v>
      </c>
      <c r="FH222" s="108">
        <v>19006.2</v>
      </c>
      <c r="FI222" s="108">
        <v>27008.799999999999</v>
      </c>
      <c r="FJ222" s="108">
        <v>30761.7</v>
      </c>
      <c r="FK222" s="108">
        <v>36044.5</v>
      </c>
      <c r="FL222" s="108">
        <v>37883.699999999997</v>
      </c>
      <c r="FM222" s="108">
        <v>40312.699999999997</v>
      </c>
      <c r="FN222" s="108">
        <v>44726.1</v>
      </c>
      <c r="FO222" s="108">
        <v>46639.1</v>
      </c>
      <c r="FP222" s="108">
        <v>200956.3</v>
      </c>
      <c r="FQ222" s="108">
        <v>71026.3</v>
      </c>
      <c r="FR222" s="108">
        <v>68842</v>
      </c>
      <c r="FS222" s="108">
        <v>9859.2000000000007</v>
      </c>
      <c r="FT222" s="108">
        <v>15958.6</v>
      </c>
      <c r="FU222" s="108">
        <v>25545.4</v>
      </c>
      <c r="FV222" s="108">
        <v>17478.8</v>
      </c>
      <c r="FW222" s="108">
        <v>2370</v>
      </c>
      <c r="FX222" s="108">
        <v>6749</v>
      </c>
      <c r="FY222" s="108">
        <v>9859.2000000000007</v>
      </c>
      <c r="FZ222" s="108">
        <v>13551.8</v>
      </c>
      <c r="GA222" s="108">
        <v>18832.8</v>
      </c>
      <c r="GB222" s="108">
        <v>25817.8</v>
      </c>
      <c r="GC222" s="108">
        <v>34923.9</v>
      </c>
      <c r="GD222" s="108">
        <v>37376.800000000003</v>
      </c>
      <c r="GE222" s="108">
        <v>51363.199999999997</v>
      </c>
      <c r="GF222" s="108">
        <v>53002.1</v>
      </c>
      <c r="GG222" s="108">
        <v>56612.5</v>
      </c>
      <c r="GH222" s="108">
        <v>68842</v>
      </c>
      <c r="GJ222" s="85">
        <v>21879.7</v>
      </c>
      <c r="GK222" s="85">
        <v>2295</v>
      </c>
      <c r="GL222" s="85">
        <v>112987.7</v>
      </c>
      <c r="GN222" s="85">
        <v>7216</v>
      </c>
      <c r="GO222" s="85">
        <v>18043.8</v>
      </c>
      <c r="GP222" s="85">
        <v>21879.7</v>
      </c>
      <c r="GQ222" s="85">
        <v>22443.3</v>
      </c>
      <c r="GR222" s="85">
        <v>22986.7</v>
      </c>
      <c r="GS222" s="85">
        <v>24174.7</v>
      </c>
      <c r="GT222" s="85">
        <v>27403.9</v>
      </c>
      <c r="GU222" s="85">
        <v>28661.9</v>
      </c>
      <c r="GV222" s="85">
        <v>137162.4</v>
      </c>
      <c r="GW222" s="85">
        <v>145921.20000000001</v>
      </c>
      <c r="GX222" s="85">
        <v>154757.5</v>
      </c>
    </row>
    <row r="223" spans="1:206" s="85" customFormat="1" ht="24" x14ac:dyDescent="0.2">
      <c r="A223" s="99">
        <v>14311500</v>
      </c>
      <c r="B223" s="28" t="s">
        <v>728</v>
      </c>
      <c r="C223" s="76"/>
      <c r="D223" s="108">
        <v>33967.300000000003</v>
      </c>
      <c r="E223" s="108">
        <v>1922.3</v>
      </c>
      <c r="F223" s="108">
        <v>4873.7</v>
      </c>
      <c r="G223" s="108">
        <v>25809.599999999999</v>
      </c>
      <c r="H223" s="108">
        <v>1361.7</v>
      </c>
      <c r="I223" s="108">
        <v>216.5</v>
      </c>
      <c r="J223" s="108">
        <v>1028.5999999999999</v>
      </c>
      <c r="K223" s="108">
        <v>1922.3</v>
      </c>
      <c r="L223" s="108">
        <v>2763.7</v>
      </c>
      <c r="M223" s="108">
        <v>2623.6</v>
      </c>
      <c r="N223" s="108">
        <v>6796</v>
      </c>
      <c r="O223" s="108">
        <v>13837.7</v>
      </c>
      <c r="P223" s="108">
        <v>5898.5</v>
      </c>
      <c r="Q223" s="108">
        <v>32605.599999999999</v>
      </c>
      <c r="R223" s="108">
        <v>32605.599999999999</v>
      </c>
      <c r="S223" s="108">
        <v>32827.199999999997</v>
      </c>
      <c r="T223" s="108">
        <v>33967.300000000003</v>
      </c>
      <c r="U223" s="108">
        <v>5500.3</v>
      </c>
      <c r="V223" s="108">
        <v>1417.8</v>
      </c>
      <c r="W223" s="108">
        <v>798.2</v>
      </c>
      <c r="X223" s="108">
        <v>1336.1</v>
      </c>
      <c r="Y223" s="108">
        <v>1948.2</v>
      </c>
      <c r="Z223" s="108">
        <v>2.7</v>
      </c>
      <c r="AA223" s="108">
        <v>90.6</v>
      </c>
      <c r="AB223" s="108">
        <v>1417.8</v>
      </c>
      <c r="AC223" s="108">
        <v>1590.5</v>
      </c>
      <c r="AD223" s="108">
        <v>1986</v>
      </c>
      <c r="AE223" s="108">
        <v>2216</v>
      </c>
      <c r="AF223" s="108">
        <v>3695.7</v>
      </c>
      <c r="AG223" s="108">
        <v>3729.5</v>
      </c>
      <c r="AH223" s="108">
        <v>3552.1</v>
      </c>
      <c r="AI223" s="108">
        <v>3753.5</v>
      </c>
      <c r="AJ223" s="108">
        <v>4801.3</v>
      </c>
      <c r="AK223" s="108">
        <v>5500.3</v>
      </c>
      <c r="AL223" s="108">
        <v>8104</v>
      </c>
      <c r="AM223" s="108">
        <v>37037.599999999999</v>
      </c>
      <c r="AN223" s="108">
        <v>-31228.2</v>
      </c>
      <c r="AO223" s="108">
        <v>1287</v>
      </c>
      <c r="AP223" s="108">
        <v>1007.6</v>
      </c>
      <c r="AQ223" s="108">
        <v>364.9</v>
      </c>
      <c r="AR223" s="108">
        <v>36542.800000000003</v>
      </c>
      <c r="AS223" s="108">
        <v>37037.599999999999</v>
      </c>
      <c r="AT223" s="108">
        <v>37673.5</v>
      </c>
      <c r="AU223" s="108">
        <v>4666.8999999999996</v>
      </c>
      <c r="AV223" s="108">
        <v>5809.4</v>
      </c>
      <c r="AW223" s="108">
        <v>6043.1</v>
      </c>
      <c r="AX223" s="108">
        <v>6071.8</v>
      </c>
      <c r="AY223" s="108">
        <v>7096.4</v>
      </c>
      <c r="AZ223" s="108">
        <v>7728.7</v>
      </c>
      <c r="BA223" s="108">
        <v>8213.4</v>
      </c>
      <c r="BB223" s="108">
        <v>8104</v>
      </c>
      <c r="BC223" s="108">
        <v>12669.7</v>
      </c>
      <c r="BD223" s="108">
        <v>4560.7</v>
      </c>
      <c r="BE223" s="108">
        <v>5013</v>
      </c>
      <c r="BF223" s="108">
        <v>2071.8000000000002</v>
      </c>
      <c r="BG223" s="108">
        <v>1024.2</v>
      </c>
      <c r="BH223" s="108">
        <v>337.3</v>
      </c>
      <c r="BI223" s="108">
        <v>1144.5</v>
      </c>
      <c r="BJ223" s="108">
        <v>4560.7</v>
      </c>
      <c r="BK223" s="108">
        <v>5033</v>
      </c>
      <c r="BL223" s="108">
        <v>5389.1</v>
      </c>
      <c r="BM223" s="108">
        <v>9573.7000000000007</v>
      </c>
      <c r="BN223" s="108">
        <v>10056.9</v>
      </c>
      <c r="BO223" s="108">
        <v>10842.8</v>
      </c>
      <c r="BP223" s="108">
        <v>11645.5</v>
      </c>
      <c r="BQ223" s="108">
        <v>12044.8</v>
      </c>
      <c r="BR223" s="108">
        <v>12120.9</v>
      </c>
      <c r="BS223" s="108">
        <v>12669.7</v>
      </c>
      <c r="BT223" s="108">
        <v>17974.8</v>
      </c>
      <c r="BU223" s="108">
        <v>2380.9</v>
      </c>
      <c r="BV223" s="128">
        <v>3582</v>
      </c>
      <c r="BW223" s="128">
        <v>4535.5</v>
      </c>
      <c r="BX223" s="128">
        <v>7476.4</v>
      </c>
      <c r="BY223" s="108">
        <v>719.1</v>
      </c>
      <c r="BZ223" s="108">
        <v>1732</v>
      </c>
      <c r="CA223" s="108">
        <v>2380.9</v>
      </c>
      <c r="CB223" s="108">
        <v>2689.9</v>
      </c>
      <c r="CC223" s="108">
        <v>4811.8</v>
      </c>
      <c r="CD223" s="108">
        <v>5962.9</v>
      </c>
      <c r="CE223" s="108">
        <v>7990</v>
      </c>
      <c r="CF223" s="108">
        <v>9342</v>
      </c>
      <c r="CG223" s="108">
        <v>10498.4</v>
      </c>
      <c r="CH223" s="108">
        <v>11351.2</v>
      </c>
      <c r="CI223" s="108">
        <v>13202.6</v>
      </c>
      <c r="CJ223" s="108">
        <v>17974.8</v>
      </c>
      <c r="CK223" s="108">
        <v>20125.099999999999</v>
      </c>
      <c r="CL223" s="108">
        <v>5175.1000000000004</v>
      </c>
      <c r="CM223" s="128">
        <v>5383.2</v>
      </c>
      <c r="CN223" s="128">
        <v>4353.7</v>
      </c>
      <c r="CO223" s="128">
        <v>5213.1000000000004</v>
      </c>
      <c r="CP223" s="108">
        <v>508.4</v>
      </c>
      <c r="CQ223" s="108">
        <v>1375.5</v>
      </c>
      <c r="CR223" s="108">
        <v>5175.1000000000004</v>
      </c>
      <c r="CS223" s="108">
        <v>7738.7</v>
      </c>
      <c r="CT223" s="108">
        <v>9146.1</v>
      </c>
      <c r="CU223" s="108">
        <v>10558.3</v>
      </c>
      <c r="CV223" s="108">
        <v>12532.5</v>
      </c>
      <c r="CW223" s="108">
        <v>12737.4</v>
      </c>
      <c r="CX223" s="108">
        <v>14912</v>
      </c>
      <c r="CY223" s="108">
        <v>15708.4</v>
      </c>
      <c r="CZ223" s="108">
        <v>17612.400000000001</v>
      </c>
      <c r="DA223" s="108">
        <v>20125.099999999999</v>
      </c>
      <c r="DB223" s="108">
        <v>26380.7</v>
      </c>
      <c r="DC223" s="108">
        <v>4809</v>
      </c>
      <c r="DD223" s="108">
        <v>4529.2</v>
      </c>
      <c r="DE223" s="108">
        <v>7363.1</v>
      </c>
      <c r="DF223" s="108">
        <v>9679.4</v>
      </c>
      <c r="DG223" s="108">
        <v>1102.5999999999999</v>
      </c>
      <c r="DH223" s="108">
        <v>1708.7</v>
      </c>
      <c r="DI223" s="108">
        <v>4809</v>
      </c>
      <c r="DJ223" s="108">
        <v>6144.7</v>
      </c>
      <c r="DK223" s="108">
        <v>6651.1</v>
      </c>
      <c r="DL223" s="108">
        <v>9338.2000000000007</v>
      </c>
      <c r="DM223" s="108">
        <v>10626.2</v>
      </c>
      <c r="DN223" s="108">
        <v>12492.7</v>
      </c>
      <c r="DO223" s="108">
        <v>16701.3</v>
      </c>
      <c r="DP223" s="108">
        <v>17980.099999999999</v>
      </c>
      <c r="DQ223" s="108">
        <v>18414.3</v>
      </c>
      <c r="DR223" s="108">
        <v>26380.7</v>
      </c>
      <c r="DS223" s="108">
        <v>25678.1</v>
      </c>
      <c r="DT223" s="108">
        <v>3474.7</v>
      </c>
      <c r="DU223" s="108">
        <v>7743.7</v>
      </c>
      <c r="DV223" s="108">
        <v>3944.1</v>
      </c>
      <c r="DW223" s="108">
        <v>10515.6</v>
      </c>
      <c r="DX223" s="108">
        <v>3.5</v>
      </c>
      <c r="DY223" s="108">
        <v>244.6</v>
      </c>
      <c r="DZ223" s="108">
        <v>3474.7</v>
      </c>
      <c r="EA223" s="108">
        <v>5264.6</v>
      </c>
      <c r="EB223" s="108">
        <v>6243.6</v>
      </c>
      <c r="EC223" s="108">
        <v>11218.4</v>
      </c>
      <c r="ED223" s="108">
        <v>11772.8</v>
      </c>
      <c r="EE223" s="108">
        <v>12225.8</v>
      </c>
      <c r="EF223" s="108">
        <v>15162.5</v>
      </c>
      <c r="EG223" s="108">
        <v>23913.3</v>
      </c>
      <c r="EH223" s="108">
        <v>24092</v>
      </c>
      <c r="EI223" s="108">
        <v>25678.1</v>
      </c>
      <c r="EJ223" s="108">
        <v>17787</v>
      </c>
      <c r="EK223" s="108">
        <v>4689.7</v>
      </c>
      <c r="EL223" s="108">
        <v>5286.6</v>
      </c>
      <c r="EM223" s="108">
        <v>1831.4</v>
      </c>
      <c r="EN223" s="108">
        <v>5979.3</v>
      </c>
      <c r="EO223" s="108">
        <v>29.6</v>
      </c>
      <c r="EP223" s="108">
        <v>2394.6</v>
      </c>
      <c r="EQ223" s="108">
        <v>4689.7</v>
      </c>
      <c r="ER223" s="108">
        <v>5428.5</v>
      </c>
      <c r="ES223" s="108">
        <v>5800.5</v>
      </c>
      <c r="ET223" s="108">
        <v>9976.2999999999993</v>
      </c>
      <c r="EU223" s="108">
        <v>10465.9</v>
      </c>
      <c r="EV223" s="108">
        <v>10765.2</v>
      </c>
      <c r="EW223" s="108">
        <v>11807.7</v>
      </c>
      <c r="EX223" s="108">
        <v>13237.4</v>
      </c>
      <c r="EY223" s="108">
        <v>16763.7</v>
      </c>
      <c r="EZ223" s="108">
        <v>17787</v>
      </c>
      <c r="FA223" s="108">
        <v>10776.4</v>
      </c>
      <c r="FB223" s="108">
        <v>3444.4</v>
      </c>
      <c r="FC223" s="108">
        <v>4588.2</v>
      </c>
      <c r="FD223" s="108">
        <v>1616.4</v>
      </c>
      <c r="FE223" s="108">
        <v>1127.4000000000001</v>
      </c>
      <c r="FF223" s="108">
        <v>946.8</v>
      </c>
      <c r="FG223" s="108">
        <v>2259</v>
      </c>
      <c r="FH223" s="108">
        <v>3444.4</v>
      </c>
      <c r="FI223" s="108">
        <v>5231.8</v>
      </c>
      <c r="FJ223" s="108">
        <v>6463.6</v>
      </c>
      <c r="FK223" s="108">
        <v>8032.6</v>
      </c>
      <c r="FL223" s="108">
        <v>8863.7999999999993</v>
      </c>
      <c r="FM223" s="108">
        <v>8909.5</v>
      </c>
      <c r="FN223" s="108">
        <v>9649</v>
      </c>
      <c r="FO223" s="108">
        <v>10221.1</v>
      </c>
      <c r="FP223" s="108">
        <v>10278.5</v>
      </c>
      <c r="FQ223" s="108">
        <v>10776.4</v>
      </c>
      <c r="FR223" s="108">
        <v>887</v>
      </c>
      <c r="FS223" s="108">
        <v>136.80000000000001</v>
      </c>
      <c r="FT223" s="108">
        <v>224.5</v>
      </c>
      <c r="FU223" s="108">
        <v>449.5</v>
      </c>
      <c r="FV223" s="108">
        <v>76.2</v>
      </c>
      <c r="FW223" s="108">
        <v>7.4</v>
      </c>
      <c r="FX223" s="108">
        <v>67.8</v>
      </c>
      <c r="FY223" s="108">
        <v>136.80000000000001</v>
      </c>
      <c r="FZ223" s="108">
        <v>206.8</v>
      </c>
      <c r="GA223" s="108">
        <v>361.3</v>
      </c>
      <c r="GB223" s="108">
        <v>361.3</v>
      </c>
      <c r="GC223" s="108">
        <v>677.8</v>
      </c>
      <c r="GD223" s="108">
        <v>680.1</v>
      </c>
      <c r="GE223" s="108">
        <v>810.8</v>
      </c>
      <c r="GF223" s="108">
        <v>848.9</v>
      </c>
      <c r="GG223" s="108">
        <v>880.2</v>
      </c>
      <c r="GH223" s="108">
        <v>887</v>
      </c>
      <c r="GJ223" s="85">
        <v>2.2999999999999998</v>
      </c>
      <c r="GK223" s="85">
        <v>561.29999999999995</v>
      </c>
      <c r="GL223" s="85">
        <v>0</v>
      </c>
      <c r="GP223" s="85">
        <v>2.2999999999999998</v>
      </c>
      <c r="GQ223" s="85">
        <v>8.1</v>
      </c>
      <c r="GR223" s="85">
        <v>113.6</v>
      </c>
      <c r="GS223" s="85">
        <v>563.6</v>
      </c>
      <c r="GT223" s="85">
        <v>563.6</v>
      </c>
      <c r="GU223" s="85">
        <v>563.6</v>
      </c>
      <c r="GV223" s="85">
        <v>563.6</v>
      </c>
      <c r="GW223" s="85">
        <v>22494.2</v>
      </c>
      <c r="GX223" s="85">
        <v>30047</v>
      </c>
    </row>
    <row r="224" spans="1:206" s="85" customFormat="1" ht="12" x14ac:dyDescent="0.2">
      <c r="A224" s="77">
        <v>14311600</v>
      </c>
      <c r="B224" s="28" t="s">
        <v>708</v>
      </c>
      <c r="C224" s="76"/>
      <c r="D224" s="108"/>
      <c r="E224" s="108"/>
      <c r="F224" s="108"/>
      <c r="G224" s="108"/>
      <c r="H224" s="108"/>
      <c r="I224" s="108"/>
      <c r="J224" s="108"/>
      <c r="K224" s="108"/>
      <c r="L224" s="108"/>
      <c r="M224" s="108"/>
      <c r="N224" s="108"/>
      <c r="O224" s="108"/>
      <c r="P224" s="108"/>
      <c r="Q224" s="108"/>
      <c r="R224" s="108"/>
      <c r="S224" s="108"/>
      <c r="T224" s="108"/>
      <c r="U224" s="108"/>
      <c r="V224" s="108"/>
      <c r="W224" s="108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8"/>
      <c r="BD224" s="108"/>
      <c r="BE224" s="108"/>
      <c r="BF224" s="108"/>
      <c r="BG224" s="108"/>
      <c r="BH224" s="108"/>
      <c r="BI224" s="108"/>
      <c r="BJ224" s="108"/>
      <c r="BK224" s="108"/>
      <c r="BL224" s="108"/>
      <c r="BM224" s="108"/>
      <c r="BN224" s="108"/>
      <c r="BO224" s="108"/>
      <c r="BP224" s="108"/>
      <c r="BQ224" s="108"/>
      <c r="BR224" s="108"/>
      <c r="BS224" s="108"/>
      <c r="BT224" s="108"/>
      <c r="BU224" s="108"/>
      <c r="BV224" s="128"/>
      <c r="BW224" s="128"/>
      <c r="BX224" s="128"/>
      <c r="BY224" s="108"/>
      <c r="BZ224" s="108"/>
      <c r="CA224" s="108"/>
      <c r="CB224" s="108"/>
      <c r="CC224" s="108"/>
      <c r="CD224" s="108"/>
      <c r="CE224" s="108"/>
      <c r="CF224" s="108"/>
      <c r="CG224" s="108"/>
      <c r="CH224" s="108"/>
      <c r="CI224" s="108"/>
      <c r="CJ224" s="108"/>
      <c r="CK224" s="108"/>
      <c r="CL224" s="108"/>
      <c r="CM224" s="128"/>
      <c r="CN224" s="128"/>
      <c r="CO224" s="128"/>
      <c r="CP224" s="108"/>
      <c r="CQ224" s="108"/>
      <c r="CR224" s="108"/>
      <c r="CS224" s="108"/>
      <c r="CT224" s="108"/>
      <c r="CU224" s="108"/>
      <c r="CV224" s="108"/>
      <c r="CW224" s="108"/>
      <c r="CX224" s="108"/>
      <c r="CY224" s="108"/>
      <c r="CZ224" s="108"/>
      <c r="DA224" s="108"/>
      <c r="DB224" s="108"/>
      <c r="DC224" s="108"/>
      <c r="DD224" s="108"/>
      <c r="DE224" s="108"/>
      <c r="DF224" s="108"/>
      <c r="DG224" s="108"/>
      <c r="DH224" s="108"/>
      <c r="DI224" s="108"/>
      <c r="DJ224" s="108"/>
      <c r="DK224" s="108"/>
      <c r="DL224" s="108"/>
      <c r="DM224" s="108"/>
      <c r="DN224" s="108"/>
      <c r="DO224" s="108"/>
      <c r="DP224" s="108"/>
      <c r="DQ224" s="108"/>
      <c r="DR224" s="108"/>
      <c r="DS224" s="108">
        <v>27.2</v>
      </c>
      <c r="DT224" s="108">
        <v>0</v>
      </c>
      <c r="DU224" s="108">
        <v>0</v>
      </c>
      <c r="DV224" s="108">
        <v>27.2</v>
      </c>
      <c r="DW224" s="108">
        <v>0</v>
      </c>
      <c r="DX224" s="108"/>
      <c r="DY224" s="108"/>
      <c r="DZ224" s="108"/>
      <c r="EA224" s="108"/>
      <c r="EB224" s="108"/>
      <c r="EC224" s="108"/>
      <c r="ED224" s="108"/>
      <c r="EE224" s="108">
        <v>27.2</v>
      </c>
      <c r="EF224" s="108">
        <v>27.2</v>
      </c>
      <c r="EG224" s="108">
        <v>27.2</v>
      </c>
      <c r="EH224" s="108">
        <v>27.2</v>
      </c>
      <c r="EI224" s="108">
        <v>27.2</v>
      </c>
      <c r="EJ224" s="108"/>
      <c r="EK224" s="108">
        <v>0</v>
      </c>
      <c r="EL224" s="108">
        <v>0</v>
      </c>
      <c r="EM224" s="108">
        <v>0</v>
      </c>
      <c r="EN224" s="108">
        <v>0</v>
      </c>
      <c r="EO224" s="108"/>
      <c r="EP224" s="108"/>
      <c r="EQ224" s="108"/>
      <c r="ER224" s="108"/>
      <c r="ES224" s="108"/>
      <c r="ET224" s="108"/>
      <c r="EU224" s="108"/>
      <c r="EV224" s="108"/>
      <c r="EW224" s="108"/>
      <c r="EX224" s="108"/>
      <c r="EY224" s="108"/>
      <c r="EZ224" s="108"/>
      <c r="FA224" s="108">
        <v>14.7</v>
      </c>
      <c r="FB224" s="108">
        <v>0</v>
      </c>
      <c r="FC224" s="108">
        <v>0</v>
      </c>
      <c r="FD224" s="108">
        <v>0</v>
      </c>
      <c r="FE224" s="108">
        <v>14.7</v>
      </c>
      <c r="FF224" s="108"/>
      <c r="FG224" s="108"/>
      <c r="FH224" s="108"/>
      <c r="FI224" s="108"/>
      <c r="FJ224" s="108"/>
      <c r="FK224" s="108"/>
      <c r="FL224" s="108"/>
      <c r="FM224" s="108"/>
      <c r="FN224" s="108"/>
      <c r="FO224" s="108"/>
      <c r="FP224" s="108"/>
      <c r="FQ224" s="108">
        <v>14.7</v>
      </c>
      <c r="FR224" s="108">
        <v>986.9</v>
      </c>
      <c r="FS224" s="108">
        <v>51.3</v>
      </c>
      <c r="FT224" s="108">
        <v>152.6</v>
      </c>
      <c r="FU224" s="108">
        <v>239.4</v>
      </c>
      <c r="FV224" s="108">
        <v>543.6</v>
      </c>
      <c r="FW224" s="108">
        <v>51.3</v>
      </c>
      <c r="FX224" s="108">
        <v>51.3</v>
      </c>
      <c r="FY224" s="108">
        <v>51.3</v>
      </c>
      <c r="FZ224" s="108">
        <v>51.8</v>
      </c>
      <c r="GA224" s="108">
        <v>79</v>
      </c>
      <c r="GB224" s="108">
        <v>203.9</v>
      </c>
      <c r="GC224" s="108">
        <v>239.4</v>
      </c>
      <c r="GD224" s="108">
        <v>254.1</v>
      </c>
      <c r="GE224" s="108">
        <v>443.3</v>
      </c>
      <c r="GF224" s="108">
        <v>471.5</v>
      </c>
      <c r="GG224" s="108">
        <v>507</v>
      </c>
      <c r="GH224" s="108">
        <v>986.9</v>
      </c>
      <c r="GJ224" s="85">
        <v>1084.0999999999999</v>
      </c>
      <c r="GK224" s="85">
        <v>1296.5</v>
      </c>
      <c r="GL224" s="85">
        <v>7918.1</v>
      </c>
      <c r="GN224" s="85">
        <v>58</v>
      </c>
      <c r="GO224" s="85">
        <v>550.70000000000005</v>
      </c>
      <c r="GP224" s="85">
        <v>1084.0999999999999</v>
      </c>
      <c r="GQ224" s="85">
        <v>1234</v>
      </c>
      <c r="GR224" s="85">
        <v>1357.3</v>
      </c>
      <c r="GS224" s="85">
        <v>2380.6</v>
      </c>
      <c r="GT224" s="85">
        <v>3669.8</v>
      </c>
      <c r="GU224" s="85">
        <v>4810.2</v>
      </c>
      <c r="GV224" s="85">
        <v>10298.700000000001</v>
      </c>
      <c r="GW224" s="85">
        <v>11115.3</v>
      </c>
      <c r="GX224" s="85">
        <v>12314.9</v>
      </c>
    </row>
    <row r="225" spans="1:207" s="85" customFormat="1" ht="24" x14ac:dyDescent="0.2">
      <c r="A225" s="77">
        <v>14311700</v>
      </c>
      <c r="B225" s="28" t="s">
        <v>734</v>
      </c>
      <c r="C225" s="76"/>
      <c r="D225" s="108"/>
      <c r="E225" s="108"/>
      <c r="F225" s="108"/>
      <c r="G225" s="108"/>
      <c r="H225" s="108"/>
      <c r="I225" s="108"/>
      <c r="J225" s="108"/>
      <c r="K225" s="108"/>
      <c r="L225" s="108"/>
      <c r="M225" s="108"/>
      <c r="N225" s="108"/>
      <c r="O225" s="108"/>
      <c r="P225" s="108"/>
      <c r="Q225" s="108"/>
      <c r="R225" s="108"/>
      <c r="S225" s="108"/>
      <c r="T225" s="108"/>
      <c r="U225" s="108"/>
      <c r="V225" s="108"/>
      <c r="W225" s="108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8"/>
      <c r="BD225" s="108"/>
      <c r="BE225" s="108"/>
      <c r="BF225" s="108"/>
      <c r="BG225" s="108"/>
      <c r="BH225" s="108"/>
      <c r="BI225" s="108"/>
      <c r="BJ225" s="108"/>
      <c r="BK225" s="108"/>
      <c r="BL225" s="108"/>
      <c r="BM225" s="108"/>
      <c r="BN225" s="108"/>
      <c r="BO225" s="108"/>
      <c r="BP225" s="108"/>
      <c r="BQ225" s="108"/>
      <c r="BR225" s="108"/>
      <c r="BS225" s="108"/>
      <c r="BT225" s="108"/>
      <c r="BU225" s="108"/>
      <c r="BV225" s="128"/>
      <c r="BW225" s="128"/>
      <c r="BX225" s="128"/>
      <c r="BY225" s="108"/>
      <c r="BZ225" s="108"/>
      <c r="CA225" s="108"/>
      <c r="CB225" s="108"/>
      <c r="CC225" s="108"/>
      <c r="CD225" s="108"/>
      <c r="CE225" s="108"/>
      <c r="CF225" s="108"/>
      <c r="CG225" s="108"/>
      <c r="CH225" s="108"/>
      <c r="CI225" s="108"/>
      <c r="CJ225" s="108"/>
      <c r="CK225" s="108"/>
      <c r="CL225" s="108"/>
      <c r="CM225" s="128"/>
      <c r="CN225" s="128"/>
      <c r="CO225" s="128"/>
      <c r="CP225" s="108"/>
      <c r="CQ225" s="108"/>
      <c r="CR225" s="108"/>
      <c r="CS225" s="108"/>
      <c r="CT225" s="108"/>
      <c r="CU225" s="108"/>
      <c r="CV225" s="108"/>
      <c r="CW225" s="108"/>
      <c r="CX225" s="108"/>
      <c r="CY225" s="108"/>
      <c r="CZ225" s="108"/>
      <c r="DA225" s="108"/>
      <c r="DB225" s="108"/>
      <c r="DC225" s="108"/>
      <c r="DD225" s="108"/>
      <c r="DE225" s="108"/>
      <c r="DF225" s="108"/>
      <c r="DG225" s="108"/>
      <c r="DH225" s="108"/>
      <c r="DI225" s="108"/>
      <c r="DJ225" s="108"/>
      <c r="DK225" s="108"/>
      <c r="DL225" s="108"/>
      <c r="DM225" s="108"/>
      <c r="DN225" s="108"/>
      <c r="DO225" s="108"/>
      <c r="DP225" s="108"/>
      <c r="DQ225" s="108"/>
      <c r="DR225" s="108"/>
      <c r="DS225" s="108"/>
      <c r="DT225" s="108"/>
      <c r="DU225" s="108"/>
      <c r="DV225" s="108"/>
      <c r="DW225" s="108"/>
      <c r="DX225" s="108"/>
      <c r="DY225" s="108"/>
      <c r="DZ225" s="108"/>
      <c r="EA225" s="108"/>
      <c r="EB225" s="108"/>
      <c r="EC225" s="108"/>
      <c r="ED225" s="108"/>
      <c r="EE225" s="108"/>
      <c r="EF225" s="108"/>
      <c r="EG225" s="108"/>
      <c r="EH225" s="108"/>
      <c r="EI225" s="108"/>
      <c r="EJ225" s="108"/>
      <c r="EK225" s="108"/>
      <c r="EL225" s="108"/>
      <c r="EM225" s="108"/>
      <c r="EN225" s="108"/>
      <c r="EO225" s="108"/>
      <c r="EP225" s="108"/>
      <c r="EQ225" s="108"/>
      <c r="ER225" s="108"/>
      <c r="ES225" s="108"/>
      <c r="ET225" s="108"/>
      <c r="EU225" s="108"/>
      <c r="EV225" s="108"/>
      <c r="EW225" s="108"/>
      <c r="EX225" s="108"/>
      <c r="EY225" s="108"/>
      <c r="EZ225" s="108"/>
      <c r="FA225" s="108">
        <v>15453.5</v>
      </c>
      <c r="FB225" s="108">
        <v>980.8</v>
      </c>
      <c r="FC225" s="108">
        <v>105360.3</v>
      </c>
      <c r="FD225" s="108">
        <v>13023.7</v>
      </c>
      <c r="FE225" s="108">
        <v>-103911.3</v>
      </c>
      <c r="FF225" s="108"/>
      <c r="FG225" s="108">
        <v>519.1</v>
      </c>
      <c r="FH225" s="108">
        <v>980.8</v>
      </c>
      <c r="FI225" s="108">
        <v>1581</v>
      </c>
      <c r="FJ225" s="108">
        <v>104110.39999999999</v>
      </c>
      <c r="FK225" s="108">
        <v>106341.1</v>
      </c>
      <c r="FL225" s="108">
        <v>114965</v>
      </c>
      <c r="FM225" s="108">
        <v>115238.39999999999</v>
      </c>
      <c r="FN225" s="108">
        <v>119364.8</v>
      </c>
      <c r="FO225" s="108">
        <v>9310.2999999999993</v>
      </c>
      <c r="FP225" s="108">
        <v>12670.2</v>
      </c>
      <c r="FQ225" s="108">
        <v>15453.5</v>
      </c>
      <c r="FR225" s="108"/>
      <c r="FS225" s="108"/>
      <c r="FT225" s="108"/>
      <c r="FU225" s="108"/>
      <c r="FV225" s="108">
        <v>0</v>
      </c>
      <c r="FW225" s="108"/>
      <c r="FX225" s="108"/>
      <c r="FY225" s="108"/>
      <c r="FZ225" s="108"/>
      <c r="GA225" s="108"/>
      <c r="GB225" s="108"/>
      <c r="GC225" s="108"/>
      <c r="GD225" s="108"/>
      <c r="GE225" s="108"/>
      <c r="GF225" s="108"/>
      <c r="GG225" s="108"/>
      <c r="GH225" s="108"/>
      <c r="GK225" s="85">
        <v>0</v>
      </c>
      <c r="GL225" s="85">
        <v>0</v>
      </c>
    </row>
    <row r="226" spans="1:207" s="85" customFormat="1" ht="12" x14ac:dyDescent="0.2">
      <c r="A226" s="77">
        <v>14311700</v>
      </c>
      <c r="B226" s="28" t="s">
        <v>737</v>
      </c>
      <c r="C226" s="76"/>
      <c r="D226" s="108"/>
      <c r="E226" s="108"/>
      <c r="F226" s="108"/>
      <c r="G226" s="108"/>
      <c r="H226" s="108"/>
      <c r="I226" s="108"/>
      <c r="J226" s="108"/>
      <c r="K226" s="108"/>
      <c r="L226" s="108"/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8"/>
      <c r="BD226" s="108"/>
      <c r="BE226" s="108"/>
      <c r="BF226" s="108"/>
      <c r="BG226" s="108"/>
      <c r="BH226" s="108"/>
      <c r="BI226" s="108"/>
      <c r="BJ226" s="108"/>
      <c r="BK226" s="108"/>
      <c r="BL226" s="108"/>
      <c r="BM226" s="108"/>
      <c r="BN226" s="108"/>
      <c r="BO226" s="108"/>
      <c r="BP226" s="108"/>
      <c r="BQ226" s="108"/>
      <c r="BR226" s="108"/>
      <c r="BS226" s="108"/>
      <c r="BT226" s="108"/>
      <c r="BU226" s="108"/>
      <c r="BV226" s="128"/>
      <c r="BW226" s="128"/>
      <c r="BX226" s="128"/>
      <c r="BY226" s="108"/>
      <c r="BZ226" s="108"/>
      <c r="CA226" s="108"/>
      <c r="CB226" s="108"/>
      <c r="CC226" s="108"/>
      <c r="CD226" s="108"/>
      <c r="CE226" s="108"/>
      <c r="CF226" s="108"/>
      <c r="CG226" s="108"/>
      <c r="CH226" s="108"/>
      <c r="CI226" s="108"/>
      <c r="CJ226" s="108"/>
      <c r="CK226" s="108"/>
      <c r="CL226" s="108"/>
      <c r="CM226" s="128"/>
      <c r="CN226" s="128"/>
      <c r="CO226" s="128"/>
      <c r="CP226" s="108"/>
      <c r="CQ226" s="108"/>
      <c r="CR226" s="108"/>
      <c r="CS226" s="108"/>
      <c r="CT226" s="108"/>
      <c r="CU226" s="108"/>
      <c r="CV226" s="108"/>
      <c r="CW226" s="108"/>
      <c r="CX226" s="108"/>
      <c r="CY226" s="108"/>
      <c r="CZ226" s="108"/>
      <c r="DA226" s="108"/>
      <c r="DB226" s="108"/>
      <c r="DC226" s="108"/>
      <c r="DD226" s="108"/>
      <c r="DE226" s="108"/>
      <c r="DF226" s="108"/>
      <c r="DG226" s="108"/>
      <c r="DH226" s="108"/>
      <c r="DI226" s="108"/>
      <c r="DJ226" s="108"/>
      <c r="DK226" s="108"/>
      <c r="DL226" s="108"/>
      <c r="DM226" s="108"/>
      <c r="DN226" s="108"/>
      <c r="DO226" s="108"/>
      <c r="DP226" s="108"/>
      <c r="DQ226" s="108"/>
      <c r="DR226" s="108"/>
      <c r="DS226" s="108"/>
      <c r="DT226" s="108"/>
      <c r="DU226" s="108"/>
      <c r="DV226" s="108"/>
      <c r="DW226" s="108"/>
      <c r="DX226" s="108"/>
      <c r="DY226" s="108"/>
      <c r="DZ226" s="108"/>
      <c r="EA226" s="108"/>
      <c r="EB226" s="108"/>
      <c r="EC226" s="108"/>
      <c r="ED226" s="108"/>
      <c r="EE226" s="108"/>
      <c r="EF226" s="108"/>
      <c r="EG226" s="108"/>
      <c r="EH226" s="108"/>
      <c r="EI226" s="108"/>
      <c r="EJ226" s="108"/>
      <c r="EK226" s="108"/>
      <c r="EL226" s="108"/>
      <c r="EM226" s="108"/>
      <c r="EN226" s="108"/>
      <c r="EO226" s="108"/>
      <c r="EP226" s="108"/>
      <c r="EQ226" s="108"/>
      <c r="ER226" s="108"/>
      <c r="ES226" s="108"/>
      <c r="ET226" s="108"/>
      <c r="EU226" s="108"/>
      <c r="EV226" s="108"/>
      <c r="EW226" s="108"/>
      <c r="EX226" s="108"/>
      <c r="EY226" s="108"/>
      <c r="EZ226" s="108"/>
      <c r="FA226" s="108"/>
      <c r="FB226" s="108"/>
      <c r="FC226" s="108"/>
      <c r="FD226" s="108"/>
      <c r="FE226" s="108"/>
      <c r="FF226" s="108"/>
      <c r="FG226" s="108"/>
      <c r="FH226" s="108"/>
      <c r="FI226" s="108"/>
      <c r="FJ226" s="108"/>
      <c r="FK226" s="108"/>
      <c r="FL226" s="108"/>
      <c r="FM226" s="108"/>
      <c r="FN226" s="108"/>
      <c r="FO226" s="108"/>
      <c r="FP226" s="108"/>
      <c r="FQ226" s="108"/>
      <c r="FR226" s="108">
        <v>11.4</v>
      </c>
      <c r="FS226" s="108">
        <v>11.4</v>
      </c>
      <c r="FT226" s="108">
        <v>1149.4000000000001</v>
      </c>
      <c r="FU226" s="108">
        <v>-837.8</v>
      </c>
      <c r="FV226" s="108">
        <v>-311.60000000000002</v>
      </c>
      <c r="FW226" s="108">
        <v>220</v>
      </c>
      <c r="FX226" s="108">
        <v>220</v>
      </c>
      <c r="FY226" s="108">
        <v>11.4</v>
      </c>
      <c r="FZ226" s="108">
        <v>11.4</v>
      </c>
      <c r="GA226" s="108">
        <v>323</v>
      </c>
      <c r="GB226" s="108">
        <v>1160.8</v>
      </c>
      <c r="GC226" s="108">
        <v>1323</v>
      </c>
      <c r="GD226" s="108">
        <v>1160.8</v>
      </c>
      <c r="GE226" s="108">
        <v>323</v>
      </c>
      <c r="GF226" s="108">
        <v>11.4</v>
      </c>
      <c r="GG226" s="108">
        <v>942.4</v>
      </c>
      <c r="GH226" s="108">
        <v>11.4</v>
      </c>
      <c r="GJ226" s="85">
        <v>19.600000000000001</v>
      </c>
      <c r="GK226" s="85">
        <v>0</v>
      </c>
      <c r="GL226" s="85">
        <v>0</v>
      </c>
      <c r="GN226" s="85">
        <v>19.600000000000001</v>
      </c>
      <c r="GO226" s="85">
        <v>19.600000000000001</v>
      </c>
      <c r="GP226" s="85">
        <v>19.600000000000001</v>
      </c>
      <c r="GQ226" s="85">
        <v>19.600000000000001</v>
      </c>
      <c r="GR226" s="85">
        <v>19.600000000000001</v>
      </c>
      <c r="GS226" s="85">
        <v>19.600000000000001</v>
      </c>
      <c r="GT226" s="85">
        <v>19.600000000000001</v>
      </c>
      <c r="GU226" s="85">
        <v>19.600000000000001</v>
      </c>
      <c r="GV226" s="85">
        <v>19.600000000000001</v>
      </c>
      <c r="GW226" s="85">
        <v>19.600000000000001</v>
      </c>
      <c r="GX226" s="85">
        <v>19.600000000000001</v>
      </c>
    </row>
    <row r="227" spans="1:207" s="85" customFormat="1" ht="24" x14ac:dyDescent="0.2">
      <c r="A227" s="77">
        <v>14311800</v>
      </c>
      <c r="B227" s="28" t="s">
        <v>738</v>
      </c>
      <c r="C227" s="76"/>
      <c r="D227" s="108"/>
      <c r="E227" s="108"/>
      <c r="F227" s="108"/>
      <c r="G227" s="108"/>
      <c r="H227" s="108"/>
      <c r="I227" s="108"/>
      <c r="J227" s="108"/>
      <c r="K227" s="108"/>
      <c r="L227" s="108"/>
      <c r="M227" s="108"/>
      <c r="N227" s="108"/>
      <c r="O227" s="108"/>
      <c r="P227" s="108"/>
      <c r="Q227" s="108"/>
      <c r="R227" s="108"/>
      <c r="S227" s="108"/>
      <c r="T227" s="108"/>
      <c r="U227" s="108"/>
      <c r="V227" s="108"/>
      <c r="W227" s="108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8"/>
      <c r="BD227" s="108"/>
      <c r="BE227" s="108"/>
      <c r="BF227" s="108"/>
      <c r="BG227" s="108"/>
      <c r="BH227" s="108"/>
      <c r="BI227" s="108"/>
      <c r="BJ227" s="108"/>
      <c r="BK227" s="108"/>
      <c r="BL227" s="108"/>
      <c r="BM227" s="108"/>
      <c r="BN227" s="108"/>
      <c r="BO227" s="108"/>
      <c r="BP227" s="108"/>
      <c r="BQ227" s="108"/>
      <c r="BR227" s="108"/>
      <c r="BS227" s="108"/>
      <c r="BT227" s="108"/>
      <c r="BU227" s="108"/>
      <c r="BV227" s="128"/>
      <c r="BW227" s="128"/>
      <c r="BX227" s="128"/>
      <c r="BY227" s="108"/>
      <c r="BZ227" s="108"/>
      <c r="CA227" s="108"/>
      <c r="CB227" s="108"/>
      <c r="CC227" s="108"/>
      <c r="CD227" s="108"/>
      <c r="CE227" s="108"/>
      <c r="CF227" s="108"/>
      <c r="CG227" s="108"/>
      <c r="CH227" s="108"/>
      <c r="CI227" s="108"/>
      <c r="CJ227" s="108"/>
      <c r="CK227" s="108"/>
      <c r="CL227" s="108"/>
      <c r="CM227" s="128"/>
      <c r="CN227" s="128"/>
      <c r="CO227" s="128"/>
      <c r="CP227" s="108"/>
      <c r="CQ227" s="108"/>
      <c r="CR227" s="108"/>
      <c r="CS227" s="108"/>
      <c r="CT227" s="108"/>
      <c r="CU227" s="108"/>
      <c r="CV227" s="108"/>
      <c r="CW227" s="108"/>
      <c r="CX227" s="108"/>
      <c r="CY227" s="108"/>
      <c r="CZ227" s="108"/>
      <c r="DA227" s="108"/>
      <c r="DB227" s="108"/>
      <c r="DC227" s="108"/>
      <c r="DD227" s="108"/>
      <c r="DE227" s="108"/>
      <c r="DF227" s="108"/>
      <c r="DG227" s="108"/>
      <c r="DH227" s="108"/>
      <c r="DI227" s="108"/>
      <c r="DJ227" s="108"/>
      <c r="DK227" s="108"/>
      <c r="DL227" s="108"/>
      <c r="DM227" s="108"/>
      <c r="DN227" s="108"/>
      <c r="DO227" s="108"/>
      <c r="DP227" s="108"/>
      <c r="DQ227" s="108"/>
      <c r="DR227" s="108"/>
      <c r="DS227" s="108"/>
      <c r="DT227" s="108"/>
      <c r="DU227" s="108"/>
      <c r="DV227" s="108"/>
      <c r="DW227" s="108"/>
      <c r="DX227" s="108"/>
      <c r="DY227" s="108"/>
      <c r="DZ227" s="108"/>
      <c r="EA227" s="108"/>
      <c r="EB227" s="108"/>
      <c r="EC227" s="108"/>
      <c r="ED227" s="108"/>
      <c r="EE227" s="108"/>
      <c r="EF227" s="108"/>
      <c r="EG227" s="108"/>
      <c r="EH227" s="108"/>
      <c r="EI227" s="108"/>
      <c r="EJ227" s="108"/>
      <c r="EK227" s="108"/>
      <c r="EL227" s="108"/>
      <c r="EM227" s="108"/>
      <c r="EN227" s="108"/>
      <c r="EO227" s="108"/>
      <c r="EP227" s="108"/>
      <c r="EQ227" s="108"/>
      <c r="ER227" s="108"/>
      <c r="ES227" s="108"/>
      <c r="ET227" s="108"/>
      <c r="EU227" s="108"/>
      <c r="EV227" s="108"/>
      <c r="EW227" s="108"/>
      <c r="EX227" s="108"/>
      <c r="EY227" s="108"/>
      <c r="EZ227" s="108"/>
      <c r="FA227" s="108"/>
      <c r="FB227" s="108"/>
      <c r="FC227" s="108"/>
      <c r="FD227" s="108"/>
      <c r="FE227" s="108"/>
      <c r="FF227" s="108"/>
      <c r="FG227" s="108"/>
      <c r="FH227" s="108"/>
      <c r="FI227" s="108"/>
      <c r="FJ227" s="108"/>
      <c r="FK227" s="108"/>
      <c r="FL227" s="108"/>
      <c r="FM227" s="108"/>
      <c r="FN227" s="108"/>
      <c r="FO227" s="108"/>
      <c r="FP227" s="108"/>
      <c r="FQ227" s="108"/>
      <c r="FR227" s="108">
        <v>14988.3</v>
      </c>
      <c r="FS227" s="108">
        <v>2279.6</v>
      </c>
      <c r="FT227" s="108">
        <v>3768.5</v>
      </c>
      <c r="FU227" s="108">
        <v>3766.6</v>
      </c>
      <c r="FV227" s="108">
        <v>5173.3</v>
      </c>
      <c r="FW227" s="108">
        <v>9</v>
      </c>
      <c r="FX227" s="108">
        <v>1451.2</v>
      </c>
      <c r="FY227" s="108">
        <v>2279.6</v>
      </c>
      <c r="FZ227" s="108">
        <v>3831.5</v>
      </c>
      <c r="GA227" s="108">
        <v>4924.2</v>
      </c>
      <c r="GB227" s="108">
        <v>6048.4</v>
      </c>
      <c r="GC227" s="108">
        <v>7672.6</v>
      </c>
      <c r="GD227" s="108">
        <v>8984.7000000000007</v>
      </c>
      <c r="GE227" s="108">
        <v>9815</v>
      </c>
      <c r="GF227" s="108">
        <v>11611.7</v>
      </c>
      <c r="GG227" s="108">
        <v>13504.4</v>
      </c>
      <c r="GH227" s="108">
        <v>14988.3</v>
      </c>
      <c r="GJ227" s="85">
        <v>3975.2</v>
      </c>
      <c r="GK227" s="85">
        <v>3994</v>
      </c>
      <c r="GL227" s="85">
        <v>6788.5</v>
      </c>
      <c r="GN227" s="85">
        <v>1412.2</v>
      </c>
      <c r="GO227" s="85">
        <v>2397.6</v>
      </c>
      <c r="GP227" s="85">
        <v>3975.2</v>
      </c>
      <c r="GQ227" s="85">
        <v>4086.8</v>
      </c>
      <c r="GR227" s="85">
        <v>5742.9</v>
      </c>
      <c r="GS227" s="85">
        <v>7969.2</v>
      </c>
      <c r="GT227" s="85">
        <v>11576.6</v>
      </c>
      <c r="GU227" s="85">
        <v>12982.1</v>
      </c>
      <c r="GV227" s="85">
        <v>14757.7</v>
      </c>
      <c r="GW227" s="85">
        <v>17828.3</v>
      </c>
      <c r="GX227" s="85">
        <v>19670.599999999999</v>
      </c>
    </row>
    <row r="228" spans="1:207" s="85" customFormat="1" ht="24" x14ac:dyDescent="0.2">
      <c r="A228" s="99">
        <v>14311900</v>
      </c>
      <c r="B228" s="28" t="s">
        <v>635</v>
      </c>
      <c r="C228" s="76"/>
      <c r="D228" s="108">
        <v>0</v>
      </c>
      <c r="E228" s="108">
        <v>0</v>
      </c>
      <c r="F228" s="108">
        <v>0</v>
      </c>
      <c r="G228" s="108">
        <v>0</v>
      </c>
      <c r="H228" s="108">
        <v>0</v>
      </c>
      <c r="I228" s="108"/>
      <c r="J228" s="108"/>
      <c r="K228" s="108"/>
      <c r="L228" s="108"/>
      <c r="M228" s="108"/>
      <c r="N228" s="108"/>
      <c r="O228" s="108"/>
      <c r="P228" s="108"/>
      <c r="Q228" s="108"/>
      <c r="R228" s="108"/>
      <c r="S228" s="108"/>
      <c r="T228" s="108">
        <v>0</v>
      </c>
      <c r="U228" s="108"/>
      <c r="V228" s="108"/>
      <c r="W228" s="108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>
        <v>0</v>
      </c>
      <c r="AN228" s="108">
        <v>0</v>
      </c>
      <c r="AO228" s="108">
        <v>0</v>
      </c>
      <c r="AP228" s="108">
        <v>0</v>
      </c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8"/>
      <c r="BD228" s="108"/>
      <c r="BE228" s="108"/>
      <c r="BF228" s="108"/>
      <c r="BG228" s="108">
        <v>0</v>
      </c>
      <c r="BH228" s="108"/>
      <c r="BI228" s="108"/>
      <c r="BJ228" s="108"/>
      <c r="BK228" s="108"/>
      <c r="BL228" s="108"/>
      <c r="BM228" s="108"/>
      <c r="BN228" s="108"/>
      <c r="BO228" s="108"/>
      <c r="BP228" s="108"/>
      <c r="BQ228" s="108"/>
      <c r="BR228" s="108"/>
      <c r="BS228" s="108"/>
      <c r="BT228" s="108"/>
      <c r="BU228" s="108"/>
      <c r="BV228" s="128"/>
      <c r="BW228" s="128"/>
      <c r="BX228" s="128"/>
      <c r="BY228" s="108"/>
      <c r="BZ228" s="108"/>
      <c r="CA228" s="108"/>
      <c r="CB228" s="108"/>
      <c r="CC228" s="108"/>
      <c r="CD228" s="108"/>
      <c r="CE228" s="108"/>
      <c r="CF228" s="108"/>
      <c r="CG228" s="108"/>
      <c r="CH228" s="108"/>
      <c r="CI228" s="108"/>
      <c r="CJ228" s="108"/>
      <c r="CK228" s="108"/>
      <c r="CL228" s="108"/>
      <c r="CM228" s="128"/>
      <c r="CN228" s="128"/>
      <c r="CO228" s="128">
        <v>0</v>
      </c>
      <c r="CP228" s="108"/>
      <c r="CQ228" s="108"/>
      <c r="CR228" s="108"/>
      <c r="CS228" s="108"/>
      <c r="CT228" s="108"/>
      <c r="CU228" s="108"/>
      <c r="CV228" s="108"/>
      <c r="CW228" s="108"/>
      <c r="CX228" s="108"/>
      <c r="CY228" s="108"/>
      <c r="CZ228" s="108"/>
      <c r="DA228" s="108"/>
      <c r="DB228" s="108"/>
      <c r="DC228" s="108">
        <v>0</v>
      </c>
      <c r="DD228" s="108">
        <v>0</v>
      </c>
      <c r="DE228" s="108">
        <v>0</v>
      </c>
      <c r="DF228" s="108">
        <v>0</v>
      </c>
      <c r="DG228" s="108"/>
      <c r="DH228" s="108"/>
      <c r="DI228" s="108"/>
      <c r="DJ228" s="108"/>
      <c r="DK228" s="108"/>
      <c r="DL228" s="108"/>
      <c r="DM228" s="108"/>
      <c r="DN228" s="108"/>
      <c r="DO228" s="108"/>
      <c r="DP228" s="108"/>
      <c r="DQ228" s="108"/>
      <c r="DR228" s="108"/>
      <c r="DS228" s="108"/>
      <c r="DT228" s="108">
        <v>0</v>
      </c>
      <c r="DU228" s="108">
        <v>0</v>
      </c>
      <c r="DV228" s="108">
        <v>0</v>
      </c>
      <c r="DW228" s="108"/>
      <c r="DX228" s="108"/>
      <c r="DY228" s="108"/>
      <c r="DZ228" s="108"/>
      <c r="EA228" s="108"/>
      <c r="EB228" s="108"/>
      <c r="EC228" s="108"/>
      <c r="ED228" s="108"/>
      <c r="EE228" s="108"/>
      <c r="EF228" s="108"/>
      <c r="EG228" s="108"/>
      <c r="EH228" s="108"/>
      <c r="EI228" s="108"/>
      <c r="EJ228" s="108"/>
      <c r="EK228" s="108">
        <v>0</v>
      </c>
      <c r="EL228" s="108">
        <v>0</v>
      </c>
      <c r="EM228" s="108">
        <v>0</v>
      </c>
      <c r="EN228" s="108">
        <v>0</v>
      </c>
      <c r="EO228" s="108"/>
      <c r="EP228" s="108"/>
      <c r="EQ228" s="108"/>
      <c r="ER228" s="108"/>
      <c r="ES228" s="108"/>
      <c r="ET228" s="108"/>
      <c r="EU228" s="108"/>
      <c r="EV228" s="108"/>
      <c r="EW228" s="108"/>
      <c r="EX228" s="108"/>
      <c r="EY228" s="108"/>
      <c r="EZ228" s="108"/>
      <c r="FA228" s="108"/>
      <c r="FB228" s="108"/>
      <c r="FC228" s="108"/>
      <c r="FD228" s="108"/>
      <c r="FE228" s="108">
        <v>0</v>
      </c>
      <c r="FF228" s="108"/>
      <c r="FG228" s="108"/>
      <c r="FH228" s="108"/>
      <c r="FI228" s="108"/>
      <c r="FJ228" s="108"/>
      <c r="FK228" s="108"/>
      <c r="FL228" s="108"/>
      <c r="FM228" s="108"/>
      <c r="FN228" s="108"/>
      <c r="FO228" s="108"/>
      <c r="FP228" s="108"/>
      <c r="FQ228" s="108"/>
      <c r="FR228" s="108"/>
      <c r="FS228" s="108"/>
      <c r="FT228" s="108"/>
      <c r="FU228" s="108"/>
      <c r="FV228" s="108"/>
      <c r="FW228" s="108"/>
      <c r="FX228" s="108"/>
      <c r="FY228" s="108"/>
      <c r="FZ228" s="108"/>
      <c r="GA228" s="108"/>
      <c r="GB228" s="108"/>
      <c r="GC228" s="108"/>
      <c r="GD228" s="108"/>
      <c r="GE228" s="108"/>
      <c r="GF228" s="108"/>
      <c r="GG228" s="108"/>
      <c r="GH228" s="108"/>
      <c r="GK228" s="85">
        <v>0</v>
      </c>
      <c r="GL228" s="85">
        <v>0</v>
      </c>
    </row>
    <row r="229" spans="1:207" s="85" customFormat="1" ht="12" x14ac:dyDescent="0.2">
      <c r="A229" s="99">
        <v>144</v>
      </c>
      <c r="B229" s="28" t="s">
        <v>636</v>
      </c>
      <c r="C229" s="76"/>
      <c r="D229" s="108">
        <v>54059.3</v>
      </c>
      <c r="E229" s="108">
        <v>19104.400000000001</v>
      </c>
      <c r="F229" s="108">
        <v>15084.2</v>
      </c>
      <c r="G229" s="108">
        <v>11632.3</v>
      </c>
      <c r="H229" s="108">
        <v>8238.4</v>
      </c>
      <c r="I229" s="108">
        <v>3895.2</v>
      </c>
      <c r="J229" s="108">
        <v>8507.5</v>
      </c>
      <c r="K229" s="108">
        <v>19104.400000000001</v>
      </c>
      <c r="L229" s="108">
        <v>25889.8</v>
      </c>
      <c r="M229" s="108">
        <v>31391</v>
      </c>
      <c r="N229" s="108">
        <v>34188.6</v>
      </c>
      <c r="O229" s="108">
        <v>36355.1</v>
      </c>
      <c r="P229" s="108">
        <v>39345.1</v>
      </c>
      <c r="Q229" s="108">
        <v>45820.9</v>
      </c>
      <c r="R229" s="108">
        <v>51052.3</v>
      </c>
      <c r="S229" s="108">
        <v>49640</v>
      </c>
      <c r="T229" s="108">
        <v>54059.3</v>
      </c>
      <c r="U229" s="108"/>
      <c r="V229" s="108"/>
      <c r="W229" s="108"/>
      <c r="X229" s="108"/>
      <c r="Y229" s="108"/>
      <c r="Z229" s="108">
        <v>455.9</v>
      </c>
      <c r="AA229" s="108">
        <v>1301.2</v>
      </c>
      <c r="AB229" s="108">
        <v>2144.4</v>
      </c>
      <c r="AC229" s="108">
        <v>3338.3</v>
      </c>
      <c r="AD229" s="108">
        <v>4823.8999999999996</v>
      </c>
      <c r="AE229" s="108">
        <v>5259.1</v>
      </c>
      <c r="AF229" s="108">
        <v>5462.8</v>
      </c>
      <c r="AG229" s="108">
        <v>5777.4</v>
      </c>
      <c r="AH229" s="108">
        <v>6279.8</v>
      </c>
      <c r="AI229" s="108">
        <v>3761.2</v>
      </c>
      <c r="AJ229" s="108">
        <v>3715.5</v>
      </c>
      <c r="AK229" s="108">
        <v>4495.3999999999996</v>
      </c>
      <c r="AL229" s="108">
        <v>8902.9</v>
      </c>
      <c r="AM229" s="108">
        <v>295.8</v>
      </c>
      <c r="AN229" s="108">
        <v>2044.2</v>
      </c>
      <c r="AO229" s="108">
        <v>2573.8000000000002</v>
      </c>
      <c r="AP229" s="108">
        <v>3989.1</v>
      </c>
      <c r="AQ229" s="108">
        <v>45</v>
      </c>
      <c r="AR229" s="108">
        <v>187</v>
      </c>
      <c r="AS229" s="108">
        <v>295.8</v>
      </c>
      <c r="AT229" s="108">
        <v>702.8</v>
      </c>
      <c r="AU229" s="108">
        <v>1326.4</v>
      </c>
      <c r="AV229" s="108">
        <v>2340</v>
      </c>
      <c r="AW229" s="108">
        <v>2987.3</v>
      </c>
      <c r="AX229" s="108">
        <v>3575</v>
      </c>
      <c r="AY229" s="108">
        <v>4913.8</v>
      </c>
      <c r="AZ229" s="108">
        <v>6375</v>
      </c>
      <c r="BA229" s="108">
        <v>7800.3</v>
      </c>
      <c r="BB229" s="108">
        <v>8902.9</v>
      </c>
      <c r="BC229" s="108">
        <v>338716</v>
      </c>
      <c r="BD229" s="108">
        <v>1368</v>
      </c>
      <c r="BE229" s="108">
        <v>172297.7</v>
      </c>
      <c r="BF229" s="108">
        <v>41227.5</v>
      </c>
      <c r="BG229" s="108">
        <v>123822.8</v>
      </c>
      <c r="BH229" s="108">
        <v>666.2</v>
      </c>
      <c r="BI229" s="108">
        <v>839.1</v>
      </c>
      <c r="BJ229" s="108">
        <v>1368</v>
      </c>
      <c r="BK229" s="108">
        <v>95064.7</v>
      </c>
      <c r="BL229" s="108">
        <v>160173.1</v>
      </c>
      <c r="BM229" s="108">
        <v>173665.7</v>
      </c>
      <c r="BN229" s="108">
        <v>184966.1</v>
      </c>
      <c r="BO229" s="108">
        <v>196478.2</v>
      </c>
      <c r="BP229" s="108">
        <v>214893.2</v>
      </c>
      <c r="BQ229" s="108">
        <v>225417.4</v>
      </c>
      <c r="BR229" s="108">
        <v>285944.3</v>
      </c>
      <c r="BS229" s="108">
        <v>338716</v>
      </c>
      <c r="BT229" s="108">
        <v>503218.6</v>
      </c>
      <c r="BU229" s="108">
        <v>122537</v>
      </c>
      <c r="BV229" s="128">
        <v>102362.4</v>
      </c>
      <c r="BW229" s="128">
        <v>65123</v>
      </c>
      <c r="BX229" s="128">
        <v>213196.2</v>
      </c>
      <c r="BY229" s="108">
        <v>69023.8</v>
      </c>
      <c r="BZ229" s="108">
        <v>92821</v>
      </c>
      <c r="CA229" s="108">
        <v>122537</v>
      </c>
      <c r="CB229" s="108">
        <v>167951.7</v>
      </c>
      <c r="CC229" s="108">
        <v>195102.1</v>
      </c>
      <c r="CD229" s="108">
        <v>224899.4</v>
      </c>
      <c r="CE229" s="108">
        <v>243960.4</v>
      </c>
      <c r="CF229" s="108">
        <v>268513.2</v>
      </c>
      <c r="CG229" s="108">
        <v>290022.40000000002</v>
      </c>
      <c r="CH229" s="108">
        <v>337027</v>
      </c>
      <c r="CI229" s="108">
        <v>408448.9</v>
      </c>
      <c r="CJ229" s="108">
        <v>503218.6</v>
      </c>
      <c r="CK229" s="108"/>
      <c r="CL229" s="108"/>
      <c r="CM229" s="128"/>
      <c r="CN229" s="128"/>
      <c r="CO229" s="128"/>
      <c r="CP229" s="108"/>
      <c r="CQ229" s="108"/>
      <c r="CR229" s="108"/>
      <c r="CS229" s="108"/>
      <c r="CT229" s="108"/>
      <c r="CU229" s="108"/>
      <c r="CV229" s="108"/>
      <c r="CW229" s="108"/>
      <c r="CX229" s="108"/>
      <c r="CY229" s="108"/>
      <c r="CZ229" s="108"/>
      <c r="DA229" s="108"/>
      <c r="DB229" s="108"/>
      <c r="DC229" s="108"/>
      <c r="DD229" s="108"/>
      <c r="DE229" s="108"/>
      <c r="DF229" s="108"/>
      <c r="DG229" s="108"/>
      <c r="DH229" s="108"/>
      <c r="DI229" s="108"/>
      <c r="DJ229" s="108"/>
      <c r="DK229" s="108"/>
      <c r="DL229" s="108"/>
      <c r="DM229" s="108"/>
      <c r="DN229" s="108"/>
      <c r="DO229" s="108"/>
      <c r="DP229" s="108"/>
      <c r="DQ229" s="108"/>
      <c r="DR229" s="108"/>
      <c r="DS229" s="108"/>
      <c r="DT229" s="108"/>
      <c r="DU229" s="108"/>
      <c r="DV229" s="108"/>
      <c r="DW229" s="108"/>
      <c r="DX229" s="108"/>
      <c r="DY229" s="108"/>
      <c r="DZ229" s="108"/>
      <c r="EA229" s="108"/>
      <c r="EB229" s="108"/>
      <c r="EC229" s="108"/>
      <c r="ED229" s="108"/>
      <c r="EE229" s="108"/>
      <c r="EF229" s="108"/>
      <c r="EG229" s="108"/>
      <c r="EH229" s="108"/>
      <c r="EI229" s="108"/>
      <c r="EJ229" s="108"/>
      <c r="EK229" s="108"/>
      <c r="EL229" s="108"/>
      <c r="EM229" s="108"/>
      <c r="EN229" s="108"/>
      <c r="EO229" s="108"/>
      <c r="EP229" s="108"/>
      <c r="EQ229" s="108"/>
      <c r="ER229" s="108"/>
      <c r="ES229" s="108"/>
      <c r="ET229" s="108"/>
      <c r="EU229" s="108"/>
      <c r="EV229" s="108"/>
      <c r="EW229" s="108"/>
      <c r="EX229" s="108"/>
      <c r="EY229" s="108"/>
      <c r="EZ229" s="108"/>
      <c r="FA229" s="108"/>
      <c r="FB229" s="108"/>
      <c r="FC229" s="108"/>
      <c r="FD229" s="108"/>
      <c r="FE229" s="108"/>
      <c r="FF229" s="108"/>
      <c r="FG229" s="108"/>
      <c r="FH229" s="108"/>
      <c r="FI229" s="108"/>
      <c r="FJ229" s="108"/>
      <c r="FK229" s="108"/>
      <c r="FL229" s="108"/>
      <c r="FM229" s="108"/>
      <c r="FN229" s="108"/>
      <c r="FO229" s="108"/>
      <c r="FP229" s="108"/>
      <c r="FQ229" s="108"/>
      <c r="FR229" s="108"/>
      <c r="FS229" s="108"/>
      <c r="FT229" s="108"/>
      <c r="FU229" s="108"/>
      <c r="FV229" s="108"/>
      <c r="FW229" s="108"/>
      <c r="FX229" s="108"/>
      <c r="FY229" s="108"/>
      <c r="FZ229" s="108"/>
      <c r="GA229" s="108"/>
      <c r="GB229" s="108"/>
      <c r="GC229" s="108"/>
      <c r="GD229" s="108"/>
      <c r="GE229" s="108"/>
      <c r="GF229" s="108"/>
      <c r="GG229" s="108"/>
      <c r="GH229" s="108"/>
    </row>
    <row r="230" spans="1:207" s="85" customFormat="1" ht="24" x14ac:dyDescent="0.2">
      <c r="A230" s="99">
        <v>144</v>
      </c>
      <c r="B230" s="28" t="s">
        <v>755</v>
      </c>
      <c r="C230" s="76"/>
      <c r="D230" s="108"/>
      <c r="E230" s="108"/>
      <c r="F230" s="108"/>
      <c r="G230" s="108"/>
      <c r="H230" s="108"/>
      <c r="I230" s="108"/>
      <c r="J230" s="108"/>
      <c r="K230" s="108"/>
      <c r="L230" s="108"/>
      <c r="M230" s="108"/>
      <c r="N230" s="108"/>
      <c r="O230" s="108"/>
      <c r="P230" s="108"/>
      <c r="Q230" s="108"/>
      <c r="R230" s="108"/>
      <c r="S230" s="108"/>
      <c r="T230" s="108"/>
      <c r="U230" s="108"/>
      <c r="V230" s="108"/>
      <c r="W230" s="108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8"/>
      <c r="BD230" s="108"/>
      <c r="BE230" s="108"/>
      <c r="BF230" s="108"/>
      <c r="BG230" s="108"/>
      <c r="BH230" s="108"/>
      <c r="BI230" s="108"/>
      <c r="BJ230" s="108"/>
      <c r="BK230" s="108"/>
      <c r="BL230" s="108"/>
      <c r="BM230" s="108"/>
      <c r="BN230" s="108"/>
      <c r="BO230" s="108"/>
      <c r="BP230" s="108"/>
      <c r="BQ230" s="108"/>
      <c r="BR230" s="108"/>
      <c r="BS230" s="108"/>
      <c r="BT230" s="108"/>
      <c r="BU230" s="108"/>
      <c r="BV230" s="128"/>
      <c r="BW230" s="128"/>
      <c r="BX230" s="128"/>
      <c r="BY230" s="108"/>
      <c r="BZ230" s="108"/>
      <c r="CA230" s="108"/>
      <c r="CB230" s="108"/>
      <c r="CC230" s="108"/>
      <c r="CD230" s="108"/>
      <c r="CE230" s="108"/>
      <c r="CF230" s="108"/>
      <c r="CG230" s="108"/>
      <c r="CH230" s="108"/>
      <c r="CI230" s="108"/>
      <c r="CJ230" s="108"/>
      <c r="CK230" s="108">
        <v>3760461.9</v>
      </c>
      <c r="CL230" s="108">
        <v>173197.3</v>
      </c>
      <c r="CM230" s="128">
        <v>1655821.4</v>
      </c>
      <c r="CN230" s="128">
        <v>113005.4</v>
      </c>
      <c r="CO230" s="128">
        <v>1818437.8</v>
      </c>
      <c r="CP230" s="108">
        <v>77500.800000000003</v>
      </c>
      <c r="CQ230" s="108">
        <v>114855</v>
      </c>
      <c r="CR230" s="108">
        <v>173197.3</v>
      </c>
      <c r="CS230" s="108">
        <v>1768989.5</v>
      </c>
      <c r="CT230" s="108">
        <v>1800115.6</v>
      </c>
      <c r="CU230" s="108">
        <v>1829018.7</v>
      </c>
      <c r="CV230" s="108">
        <v>1868582.2</v>
      </c>
      <c r="CW230" s="108">
        <v>1893457.2</v>
      </c>
      <c r="CX230" s="108">
        <v>1942024.1</v>
      </c>
      <c r="CY230" s="108">
        <v>1977100.7</v>
      </c>
      <c r="CZ230" s="108">
        <v>3649238.1</v>
      </c>
      <c r="DA230" s="108">
        <v>3760461.9</v>
      </c>
      <c r="DB230" s="108">
        <v>2810419.4</v>
      </c>
      <c r="DC230" s="108">
        <v>1582827.1</v>
      </c>
      <c r="DD230" s="108">
        <v>218332.4</v>
      </c>
      <c r="DE230" s="108">
        <v>786040.3</v>
      </c>
      <c r="DF230" s="108">
        <v>223219.6</v>
      </c>
      <c r="DG230" s="108">
        <v>75963.399999999994</v>
      </c>
      <c r="DH230" s="108">
        <v>153912.70000000001</v>
      </c>
      <c r="DI230" s="108">
        <v>1582827.1</v>
      </c>
      <c r="DJ230" s="108">
        <v>1637396.7</v>
      </c>
      <c r="DK230" s="108">
        <v>1710965.7</v>
      </c>
      <c r="DL230" s="108">
        <v>1801159.5</v>
      </c>
      <c r="DM230" s="108">
        <v>1881146.4</v>
      </c>
      <c r="DN230" s="108">
        <v>2005755</v>
      </c>
      <c r="DO230" s="108">
        <v>2587199.7999999998</v>
      </c>
      <c r="DP230" s="108">
        <v>2637469</v>
      </c>
      <c r="DQ230" s="108">
        <v>2690670.9</v>
      </c>
      <c r="DR230" s="108">
        <v>2810419.4</v>
      </c>
      <c r="DS230" s="108">
        <v>1095271.3</v>
      </c>
      <c r="DT230" s="108">
        <v>207391</v>
      </c>
      <c r="DU230" s="108">
        <v>251102.4</v>
      </c>
      <c r="DV230" s="108">
        <v>306247.2</v>
      </c>
      <c r="DW230" s="108">
        <v>330530.7</v>
      </c>
      <c r="DX230" s="108">
        <v>35250</v>
      </c>
      <c r="DY230" s="108">
        <v>135188.29999999999</v>
      </c>
      <c r="DZ230" s="108">
        <v>207391</v>
      </c>
      <c r="EA230" s="108">
        <v>247162</v>
      </c>
      <c r="EB230" s="108">
        <v>356547</v>
      </c>
      <c r="EC230" s="108">
        <v>458493.4</v>
      </c>
      <c r="ED230" s="108">
        <v>500047.2</v>
      </c>
      <c r="EE230" s="108">
        <v>640243.4</v>
      </c>
      <c r="EF230" s="108">
        <v>764740.6</v>
      </c>
      <c r="EG230" s="108">
        <v>878731.4</v>
      </c>
      <c r="EH230" s="108">
        <v>954746.7</v>
      </c>
      <c r="EI230" s="108">
        <v>1095271.3</v>
      </c>
      <c r="EJ230" s="108">
        <v>1070783</v>
      </c>
      <c r="EK230" s="108">
        <v>183843.8</v>
      </c>
      <c r="EL230" s="108">
        <v>338966.5</v>
      </c>
      <c r="EM230" s="108">
        <v>279261.90000000002</v>
      </c>
      <c r="EN230" s="108">
        <v>268710.8</v>
      </c>
      <c r="EO230" s="108">
        <v>96736.6</v>
      </c>
      <c r="EP230" s="108">
        <v>148009.1</v>
      </c>
      <c r="EQ230" s="108">
        <v>183843.8</v>
      </c>
      <c r="ER230" s="108">
        <v>364198.8</v>
      </c>
      <c r="ES230" s="108">
        <v>435321.8</v>
      </c>
      <c r="ET230" s="108">
        <v>522810.3</v>
      </c>
      <c r="EU230" s="108">
        <v>614666.9</v>
      </c>
      <c r="EV230" s="108">
        <v>712952.2</v>
      </c>
      <c r="EW230" s="108">
        <v>802072.2</v>
      </c>
      <c r="EX230" s="108">
        <v>867509.6</v>
      </c>
      <c r="EY230" s="108">
        <v>946450.4</v>
      </c>
      <c r="EZ230" s="108">
        <v>1070783</v>
      </c>
      <c r="FA230" s="108">
        <v>824017.9</v>
      </c>
      <c r="FB230" s="108">
        <v>210357.2</v>
      </c>
      <c r="FC230" s="108">
        <v>174738.7</v>
      </c>
      <c r="FD230" s="108">
        <v>179976.7</v>
      </c>
      <c r="FE230" s="108">
        <v>258945.3</v>
      </c>
      <c r="FF230" s="108">
        <v>131807.6</v>
      </c>
      <c r="FG230" s="108">
        <v>162632.9</v>
      </c>
      <c r="FH230" s="108">
        <v>210357.2</v>
      </c>
      <c r="FI230" s="108">
        <v>283471.90000000002</v>
      </c>
      <c r="FJ230" s="108">
        <v>344491.8</v>
      </c>
      <c r="FK230" s="108">
        <v>385095.9</v>
      </c>
      <c r="FL230" s="108">
        <v>451545.59999999998</v>
      </c>
      <c r="FM230" s="108">
        <v>504184.9</v>
      </c>
      <c r="FN230" s="108">
        <v>565072.6</v>
      </c>
      <c r="FO230" s="108">
        <v>650857.9</v>
      </c>
      <c r="FP230" s="108">
        <v>707410.8</v>
      </c>
      <c r="FQ230" s="108">
        <v>824017.9</v>
      </c>
      <c r="FR230" s="108">
        <v>5441355.5</v>
      </c>
      <c r="FS230" s="108">
        <v>180127.1</v>
      </c>
      <c r="FT230" s="108">
        <v>250643.3</v>
      </c>
      <c r="FU230" s="108">
        <v>218684.9</v>
      </c>
      <c r="FV230" s="108">
        <v>4791900.2</v>
      </c>
      <c r="FW230" s="108">
        <v>90720.4</v>
      </c>
      <c r="FX230" s="108">
        <v>121871.3</v>
      </c>
      <c r="FY230" s="108">
        <v>180127.1</v>
      </c>
      <c r="FZ230" s="108">
        <v>303144.3</v>
      </c>
      <c r="GA230" s="108">
        <v>338855.9</v>
      </c>
      <c r="GB230" s="108">
        <v>430770.4</v>
      </c>
      <c r="GC230" s="108">
        <v>496084.1</v>
      </c>
      <c r="GD230" s="108">
        <v>554136.30000000005</v>
      </c>
      <c r="GE230" s="108">
        <v>649455.30000000005</v>
      </c>
      <c r="GF230" s="108">
        <v>726804.4</v>
      </c>
      <c r="GG230" s="108">
        <v>5110865.9000000004</v>
      </c>
      <c r="GH230" s="108">
        <v>5441355.5</v>
      </c>
      <c r="GJ230" s="85">
        <v>236831.7</v>
      </c>
      <c r="GK230" s="85">
        <v>1162641.2</v>
      </c>
      <c r="GL230" s="85">
        <v>343580.9</v>
      </c>
      <c r="GN230" s="85">
        <v>80143.199999999997</v>
      </c>
      <c r="GO230" s="85">
        <v>126131.9</v>
      </c>
      <c r="GP230" s="85">
        <v>236831.7</v>
      </c>
      <c r="GQ230" s="85">
        <v>349439.2</v>
      </c>
      <c r="GR230" s="85">
        <v>1289504.3</v>
      </c>
      <c r="GS230" s="85">
        <v>1399472.9</v>
      </c>
      <c r="GT230" s="85">
        <v>1518830.7</v>
      </c>
      <c r="GU230" s="85">
        <v>1601788.1</v>
      </c>
      <c r="GV230" s="85">
        <v>1743053.8</v>
      </c>
      <c r="GW230" s="85">
        <v>1884638.9</v>
      </c>
      <c r="GX230" s="85">
        <v>1938315.4</v>
      </c>
    </row>
    <row r="231" spans="1:207" s="85" customFormat="1" ht="12" x14ac:dyDescent="0.2">
      <c r="A231" s="99">
        <v>1441</v>
      </c>
      <c r="B231" s="28" t="s">
        <v>636</v>
      </c>
      <c r="C231" s="76"/>
      <c r="D231" s="108">
        <v>54059.3</v>
      </c>
      <c r="E231" s="108">
        <v>19104.400000000001</v>
      </c>
      <c r="F231" s="108">
        <v>15084.2</v>
      </c>
      <c r="G231" s="108">
        <v>11632.3</v>
      </c>
      <c r="H231" s="108">
        <v>8238.4</v>
      </c>
      <c r="I231" s="108">
        <v>3895.2</v>
      </c>
      <c r="J231" s="108">
        <v>8507.5</v>
      </c>
      <c r="K231" s="108">
        <v>19104.400000000001</v>
      </c>
      <c r="L231" s="108">
        <v>25889.8</v>
      </c>
      <c r="M231" s="108">
        <v>31391</v>
      </c>
      <c r="N231" s="108">
        <v>34188.6</v>
      </c>
      <c r="O231" s="108">
        <v>36355.1</v>
      </c>
      <c r="P231" s="108">
        <v>39345.1</v>
      </c>
      <c r="Q231" s="108">
        <v>45820.9</v>
      </c>
      <c r="R231" s="108">
        <v>51052.3</v>
      </c>
      <c r="S231" s="108">
        <v>49640</v>
      </c>
      <c r="T231" s="108">
        <v>54059.3</v>
      </c>
      <c r="U231" s="108">
        <v>4495.3999999999996</v>
      </c>
      <c r="V231" s="108">
        <v>2144.4</v>
      </c>
      <c r="W231" s="108">
        <v>3114.7</v>
      </c>
      <c r="X231" s="108">
        <v>1020.7</v>
      </c>
      <c r="Y231" s="108">
        <v>-1784.4</v>
      </c>
      <c r="Z231" s="108">
        <v>455.9</v>
      </c>
      <c r="AA231" s="108">
        <v>1301.2</v>
      </c>
      <c r="AB231" s="108">
        <v>2144.4</v>
      </c>
      <c r="AC231" s="108">
        <v>3338.3</v>
      </c>
      <c r="AD231" s="108">
        <v>4823.8999999999996</v>
      </c>
      <c r="AE231" s="108">
        <v>5259.1</v>
      </c>
      <c r="AF231" s="108">
        <v>5462.8</v>
      </c>
      <c r="AG231" s="108">
        <v>5777.4</v>
      </c>
      <c r="AH231" s="108">
        <v>6279.8</v>
      </c>
      <c r="AI231" s="108">
        <v>3761.2</v>
      </c>
      <c r="AJ231" s="108">
        <v>3715.5</v>
      </c>
      <c r="AK231" s="108">
        <v>4495.3999999999996</v>
      </c>
      <c r="AL231" s="108">
        <v>8902.9</v>
      </c>
      <c r="AM231" s="108">
        <v>295.8</v>
      </c>
      <c r="AN231" s="108">
        <v>2044.2</v>
      </c>
      <c r="AO231" s="108">
        <v>2573.8000000000002</v>
      </c>
      <c r="AP231" s="108">
        <v>3989.1</v>
      </c>
      <c r="AQ231" s="108">
        <v>45</v>
      </c>
      <c r="AR231" s="108">
        <v>187</v>
      </c>
      <c r="AS231" s="108">
        <v>295.8</v>
      </c>
      <c r="AT231" s="108">
        <v>702.8</v>
      </c>
      <c r="AU231" s="108">
        <v>1326.4</v>
      </c>
      <c r="AV231" s="108">
        <v>2340</v>
      </c>
      <c r="AW231" s="108">
        <v>2987.3</v>
      </c>
      <c r="AX231" s="108">
        <v>3575</v>
      </c>
      <c r="AY231" s="108">
        <v>4913.8</v>
      </c>
      <c r="AZ231" s="108">
        <v>6375</v>
      </c>
      <c r="BA231" s="108">
        <v>7800.3</v>
      </c>
      <c r="BB231" s="108">
        <v>8902.9</v>
      </c>
      <c r="BC231" s="108">
        <v>338716</v>
      </c>
      <c r="BD231" s="108">
        <v>1368</v>
      </c>
      <c r="BE231" s="108">
        <v>172297.7</v>
      </c>
      <c r="BF231" s="108">
        <v>41227.5</v>
      </c>
      <c r="BG231" s="108">
        <v>123822.8</v>
      </c>
      <c r="BH231" s="108">
        <v>666.2</v>
      </c>
      <c r="BI231" s="108">
        <v>839.1</v>
      </c>
      <c r="BJ231" s="108">
        <v>1368</v>
      </c>
      <c r="BK231" s="108">
        <v>95064.7</v>
      </c>
      <c r="BL231" s="108">
        <v>160173.1</v>
      </c>
      <c r="BM231" s="108">
        <v>173665.7</v>
      </c>
      <c r="BN231" s="108">
        <v>184966.1</v>
      </c>
      <c r="BO231" s="108">
        <v>196478.2</v>
      </c>
      <c r="BP231" s="108">
        <v>214893.2</v>
      </c>
      <c r="BQ231" s="108">
        <v>225417.4</v>
      </c>
      <c r="BR231" s="108">
        <v>285944.3</v>
      </c>
      <c r="BS231" s="108">
        <v>338716</v>
      </c>
      <c r="BT231" s="108">
        <v>503218.6</v>
      </c>
      <c r="BU231" s="108">
        <v>122537</v>
      </c>
      <c r="BV231" s="128">
        <v>102362.4</v>
      </c>
      <c r="BW231" s="128">
        <v>65123</v>
      </c>
      <c r="BX231" s="128">
        <v>213196.2</v>
      </c>
      <c r="BY231" s="108">
        <v>69023.8</v>
      </c>
      <c r="BZ231" s="108">
        <v>92821</v>
      </c>
      <c r="CA231" s="108">
        <v>122537</v>
      </c>
      <c r="CB231" s="108">
        <v>167951.7</v>
      </c>
      <c r="CC231" s="108">
        <v>195102.1</v>
      </c>
      <c r="CD231" s="108">
        <v>224899.4</v>
      </c>
      <c r="CE231" s="108">
        <v>243960.4</v>
      </c>
      <c r="CF231" s="108">
        <v>268513.2</v>
      </c>
      <c r="CG231" s="108">
        <v>290022.40000000002</v>
      </c>
      <c r="CH231" s="108">
        <v>337027</v>
      </c>
      <c r="CI231" s="108">
        <v>408448.9</v>
      </c>
      <c r="CJ231" s="108">
        <v>503218.6</v>
      </c>
      <c r="CK231" s="108"/>
      <c r="CL231" s="108"/>
      <c r="CM231" s="128"/>
      <c r="CN231" s="128"/>
      <c r="CO231" s="128"/>
      <c r="CP231" s="108"/>
      <c r="CQ231" s="108"/>
      <c r="CR231" s="108"/>
      <c r="CS231" s="108"/>
      <c r="CT231" s="108"/>
      <c r="CU231" s="108"/>
      <c r="CV231" s="108"/>
      <c r="CW231" s="108"/>
      <c r="CX231" s="108"/>
      <c r="CY231" s="108"/>
      <c r="CZ231" s="108"/>
      <c r="DA231" s="108"/>
      <c r="DB231" s="108"/>
      <c r="DC231" s="108"/>
      <c r="DD231" s="108"/>
      <c r="DE231" s="108"/>
      <c r="DF231" s="108"/>
      <c r="DG231" s="108"/>
      <c r="DH231" s="108"/>
      <c r="DI231" s="108"/>
      <c r="DJ231" s="108"/>
      <c r="DK231" s="108"/>
      <c r="DL231" s="108"/>
      <c r="DM231" s="108"/>
      <c r="DN231" s="108"/>
      <c r="DO231" s="108"/>
      <c r="DP231" s="108"/>
      <c r="DQ231" s="108"/>
      <c r="DR231" s="108"/>
      <c r="DS231" s="108"/>
      <c r="DT231" s="108"/>
      <c r="DU231" s="108"/>
      <c r="DV231" s="108"/>
      <c r="DW231" s="108"/>
      <c r="DX231" s="108"/>
      <c r="DY231" s="108"/>
      <c r="DZ231" s="108"/>
      <c r="EA231" s="108"/>
      <c r="EB231" s="108"/>
      <c r="EC231" s="108"/>
      <c r="ED231" s="108"/>
      <c r="EE231" s="108"/>
      <c r="EF231" s="108"/>
      <c r="EG231" s="108"/>
      <c r="EH231" s="108"/>
      <c r="EI231" s="108"/>
      <c r="EJ231" s="108"/>
      <c r="EK231" s="108"/>
      <c r="EL231" s="108"/>
      <c r="EM231" s="108"/>
      <c r="EN231" s="108"/>
      <c r="EO231" s="108"/>
      <c r="EP231" s="108"/>
      <c r="EQ231" s="108"/>
      <c r="ER231" s="108"/>
      <c r="ES231" s="108"/>
      <c r="ET231" s="108"/>
      <c r="EU231" s="108"/>
      <c r="EV231" s="108"/>
      <c r="EW231" s="108"/>
      <c r="EX231" s="108"/>
      <c r="EY231" s="108"/>
      <c r="EZ231" s="108"/>
      <c r="FA231" s="108"/>
      <c r="FB231" s="108"/>
      <c r="FC231" s="108"/>
      <c r="FD231" s="108"/>
      <c r="FE231" s="108"/>
      <c r="FF231" s="108"/>
      <c r="FG231" s="108"/>
      <c r="FH231" s="108"/>
      <c r="FI231" s="108"/>
      <c r="FJ231" s="108"/>
      <c r="FK231" s="108"/>
      <c r="FL231" s="108"/>
      <c r="FM231" s="108"/>
      <c r="FN231" s="108"/>
      <c r="FO231" s="108"/>
      <c r="FP231" s="108"/>
      <c r="FQ231" s="108"/>
      <c r="FR231" s="108"/>
      <c r="FS231" s="108"/>
      <c r="FT231" s="108"/>
      <c r="FU231" s="108"/>
      <c r="FV231" s="108"/>
      <c r="FW231" s="108"/>
      <c r="FX231" s="108"/>
      <c r="FY231" s="108"/>
      <c r="FZ231" s="108"/>
      <c r="GA231" s="108"/>
      <c r="GB231" s="108"/>
      <c r="GC231" s="108"/>
      <c r="GD231" s="108"/>
      <c r="GE231" s="108"/>
      <c r="GF231" s="108"/>
      <c r="GG231" s="108"/>
      <c r="GH231" s="108"/>
    </row>
    <row r="232" spans="1:207" s="85" customFormat="1" ht="24" x14ac:dyDescent="0.2">
      <c r="A232" s="99">
        <v>1441</v>
      </c>
      <c r="B232" s="28" t="s">
        <v>755</v>
      </c>
      <c r="C232" s="76"/>
      <c r="D232" s="108"/>
      <c r="E232" s="108"/>
      <c r="F232" s="108"/>
      <c r="G232" s="108"/>
      <c r="H232" s="108"/>
      <c r="I232" s="108"/>
      <c r="J232" s="108"/>
      <c r="K232" s="108"/>
      <c r="L232" s="108"/>
      <c r="M232" s="108"/>
      <c r="N232" s="108"/>
      <c r="O232" s="108"/>
      <c r="P232" s="108"/>
      <c r="Q232" s="108"/>
      <c r="R232" s="108"/>
      <c r="S232" s="108"/>
      <c r="T232" s="108"/>
      <c r="U232" s="108"/>
      <c r="V232" s="108"/>
      <c r="W232" s="108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8"/>
      <c r="BD232" s="108"/>
      <c r="BE232" s="108"/>
      <c r="BF232" s="108"/>
      <c r="BG232" s="108"/>
      <c r="BH232" s="108"/>
      <c r="BI232" s="108"/>
      <c r="BJ232" s="108"/>
      <c r="BK232" s="108"/>
      <c r="BL232" s="108"/>
      <c r="BM232" s="108"/>
      <c r="BN232" s="108"/>
      <c r="BO232" s="108"/>
      <c r="BP232" s="108"/>
      <c r="BQ232" s="108"/>
      <c r="BR232" s="108"/>
      <c r="BS232" s="108"/>
      <c r="BT232" s="108"/>
      <c r="BU232" s="108"/>
      <c r="BV232" s="128"/>
      <c r="BW232" s="128"/>
      <c r="BX232" s="128"/>
      <c r="BY232" s="108"/>
      <c r="BZ232" s="108"/>
      <c r="CA232" s="108"/>
      <c r="CB232" s="108"/>
      <c r="CC232" s="108"/>
      <c r="CD232" s="108"/>
      <c r="CE232" s="108"/>
      <c r="CF232" s="108"/>
      <c r="CG232" s="108"/>
      <c r="CH232" s="108"/>
      <c r="CI232" s="108"/>
      <c r="CJ232" s="108"/>
      <c r="CK232" s="108">
        <v>3760461.9</v>
      </c>
      <c r="CL232" s="108">
        <v>173197.3</v>
      </c>
      <c r="CM232" s="128">
        <v>1655821.4</v>
      </c>
      <c r="CN232" s="128">
        <v>113005.4</v>
      </c>
      <c r="CO232" s="128">
        <v>1818437.8</v>
      </c>
      <c r="CP232" s="108">
        <v>77500.800000000003</v>
      </c>
      <c r="CQ232" s="108">
        <v>114855</v>
      </c>
      <c r="CR232" s="108">
        <v>173197.3</v>
      </c>
      <c r="CS232" s="108">
        <v>1768989.5</v>
      </c>
      <c r="CT232" s="108">
        <v>1800115.6</v>
      </c>
      <c r="CU232" s="108">
        <v>1829018.7</v>
      </c>
      <c r="CV232" s="108">
        <v>1868582.2</v>
      </c>
      <c r="CW232" s="108">
        <v>1893457.2</v>
      </c>
      <c r="CX232" s="108">
        <v>1942024.1</v>
      </c>
      <c r="CY232" s="108">
        <v>1977100.7</v>
      </c>
      <c r="CZ232" s="108">
        <v>3649238.1</v>
      </c>
      <c r="DA232" s="108">
        <v>3760461.9</v>
      </c>
      <c r="DB232" s="108">
        <v>2810419.4</v>
      </c>
      <c r="DC232" s="108">
        <v>1582827.1</v>
      </c>
      <c r="DD232" s="108">
        <v>218332.4</v>
      </c>
      <c r="DE232" s="108">
        <v>786040.3</v>
      </c>
      <c r="DF232" s="108">
        <v>223219.6</v>
      </c>
      <c r="DG232" s="108">
        <v>75963.399999999994</v>
      </c>
      <c r="DH232" s="108">
        <v>153912.70000000001</v>
      </c>
      <c r="DI232" s="108">
        <v>1582827.1</v>
      </c>
      <c r="DJ232" s="108">
        <v>1637396.7</v>
      </c>
      <c r="DK232" s="108">
        <v>1710965.7</v>
      </c>
      <c r="DL232" s="108">
        <v>1801159.5</v>
      </c>
      <c r="DM232" s="108">
        <v>1881146.4</v>
      </c>
      <c r="DN232" s="108">
        <v>2005755</v>
      </c>
      <c r="DO232" s="108">
        <v>2587199.7999999998</v>
      </c>
      <c r="DP232" s="108">
        <v>2637469</v>
      </c>
      <c r="DQ232" s="108">
        <v>2690670.9</v>
      </c>
      <c r="DR232" s="108">
        <v>2810419.4</v>
      </c>
      <c r="DS232" s="108">
        <v>1095271.3</v>
      </c>
      <c r="DT232" s="108">
        <v>207391</v>
      </c>
      <c r="DU232" s="108">
        <v>251102.4</v>
      </c>
      <c r="DV232" s="108">
        <v>306247.2</v>
      </c>
      <c r="DW232" s="108">
        <v>330530.7</v>
      </c>
      <c r="DX232" s="108">
        <v>35250</v>
      </c>
      <c r="DY232" s="108">
        <v>135188.29999999999</v>
      </c>
      <c r="DZ232" s="108">
        <v>207391</v>
      </c>
      <c r="EA232" s="108">
        <v>247162</v>
      </c>
      <c r="EB232" s="108">
        <v>356547</v>
      </c>
      <c r="EC232" s="108">
        <v>458493.4</v>
      </c>
      <c r="ED232" s="108">
        <v>500047.2</v>
      </c>
      <c r="EE232" s="108">
        <v>640243.4</v>
      </c>
      <c r="EF232" s="108">
        <v>764740.6</v>
      </c>
      <c r="EG232" s="108">
        <v>878731.4</v>
      </c>
      <c r="EH232" s="108">
        <v>954746.7</v>
      </c>
      <c r="EI232" s="108">
        <v>1095271.3</v>
      </c>
      <c r="EJ232" s="108">
        <v>1070783</v>
      </c>
      <c r="EK232" s="108">
        <v>183843.8</v>
      </c>
      <c r="EL232" s="108">
        <v>338966.5</v>
      </c>
      <c r="EM232" s="108">
        <v>279261.90000000002</v>
      </c>
      <c r="EN232" s="108">
        <v>268710.8</v>
      </c>
      <c r="EO232" s="108">
        <v>96736.6</v>
      </c>
      <c r="EP232" s="108">
        <v>148009.1</v>
      </c>
      <c r="EQ232" s="108">
        <v>183843.8</v>
      </c>
      <c r="ER232" s="108">
        <v>364198.8</v>
      </c>
      <c r="ES232" s="108">
        <v>435321.8</v>
      </c>
      <c r="ET232" s="108">
        <v>522810.3</v>
      </c>
      <c r="EU232" s="108">
        <v>614666.9</v>
      </c>
      <c r="EV232" s="108">
        <v>712952.2</v>
      </c>
      <c r="EW232" s="108">
        <v>802072.2</v>
      </c>
      <c r="EX232" s="108">
        <v>867509.6</v>
      </c>
      <c r="EY232" s="108">
        <v>946450.4</v>
      </c>
      <c r="EZ232" s="108">
        <v>1070783</v>
      </c>
      <c r="FA232" s="108">
        <v>824017.9</v>
      </c>
      <c r="FB232" s="108">
        <v>210357.2</v>
      </c>
      <c r="FC232" s="108">
        <v>174738.7</v>
      </c>
      <c r="FD232" s="108">
        <v>179976.7</v>
      </c>
      <c r="FE232" s="108">
        <v>258945.3</v>
      </c>
      <c r="FF232" s="108">
        <v>131807.6</v>
      </c>
      <c r="FG232" s="108">
        <v>162632.9</v>
      </c>
      <c r="FH232" s="108">
        <v>210357.2</v>
      </c>
      <c r="FI232" s="108">
        <v>283471.90000000002</v>
      </c>
      <c r="FJ232" s="108">
        <v>344491.8</v>
      </c>
      <c r="FK232" s="108">
        <v>385095.9</v>
      </c>
      <c r="FL232" s="108">
        <v>451545.59999999998</v>
      </c>
      <c r="FM232" s="108">
        <v>504184.9</v>
      </c>
      <c r="FN232" s="108">
        <v>565072.6</v>
      </c>
      <c r="FO232" s="108">
        <v>650857.9</v>
      </c>
      <c r="FP232" s="108">
        <v>707410.8</v>
      </c>
      <c r="FQ232" s="108">
        <v>824017.9</v>
      </c>
      <c r="FR232" s="108">
        <v>5441355.5</v>
      </c>
      <c r="FS232" s="108">
        <v>180127.1</v>
      </c>
      <c r="FT232" s="108">
        <v>250643.3</v>
      </c>
      <c r="FU232" s="108">
        <v>218684.9</v>
      </c>
      <c r="FV232" s="108">
        <v>4791900.2</v>
      </c>
      <c r="FW232" s="108">
        <v>90720.4</v>
      </c>
      <c r="FX232" s="108">
        <v>121871.3</v>
      </c>
      <c r="FY232" s="108">
        <v>180127.1</v>
      </c>
      <c r="FZ232" s="108">
        <v>303144.3</v>
      </c>
      <c r="GA232" s="108">
        <v>338855.9</v>
      </c>
      <c r="GB232" s="108">
        <v>430770.4</v>
      </c>
      <c r="GC232" s="108">
        <v>496084.1</v>
      </c>
      <c r="GD232" s="108">
        <v>554136.30000000005</v>
      </c>
      <c r="GE232" s="108">
        <v>649455.30000000005</v>
      </c>
      <c r="GF232" s="108">
        <v>726804.4</v>
      </c>
      <c r="GG232" s="108">
        <v>5110865.9000000004</v>
      </c>
      <c r="GH232" s="108">
        <v>5441355.5</v>
      </c>
      <c r="GJ232" s="85">
        <v>236831.7</v>
      </c>
      <c r="GK232" s="85">
        <v>1162641.2</v>
      </c>
      <c r="GL232" s="85">
        <v>343580.9</v>
      </c>
      <c r="GN232" s="85">
        <v>80143.199999999997</v>
      </c>
      <c r="GO232" s="85">
        <v>126131.9</v>
      </c>
      <c r="GP232" s="85">
        <v>236831.7</v>
      </c>
      <c r="GQ232" s="85">
        <v>349439.2</v>
      </c>
      <c r="GR232" s="85">
        <v>1289504.3</v>
      </c>
      <c r="GS232" s="85">
        <v>1399472.9</v>
      </c>
      <c r="GT232" s="85">
        <v>1518830.7</v>
      </c>
      <c r="GU232" s="85">
        <v>1601788.1</v>
      </c>
      <c r="GV232" s="85">
        <v>1743053.8</v>
      </c>
      <c r="GW232" s="85">
        <v>1884638.9</v>
      </c>
      <c r="GX232" s="85">
        <v>1938315.4</v>
      </c>
    </row>
    <row r="233" spans="1:207" s="85" customFormat="1" ht="12" x14ac:dyDescent="0.2">
      <c r="A233" s="99">
        <v>14411</v>
      </c>
      <c r="B233" s="28" t="s">
        <v>433</v>
      </c>
      <c r="C233" s="76"/>
      <c r="D233" s="108">
        <v>54059.3</v>
      </c>
      <c r="E233" s="108">
        <v>19104.400000000001</v>
      </c>
      <c r="F233" s="108">
        <v>15084.2</v>
      </c>
      <c r="G233" s="108">
        <v>11632.3</v>
      </c>
      <c r="H233" s="108">
        <v>8238.4</v>
      </c>
      <c r="I233" s="108">
        <v>3895.2</v>
      </c>
      <c r="J233" s="108">
        <v>8507.5</v>
      </c>
      <c r="K233" s="108">
        <v>19104.400000000001</v>
      </c>
      <c r="L233" s="108">
        <v>25889.8</v>
      </c>
      <c r="M233" s="108">
        <v>31391</v>
      </c>
      <c r="N233" s="108">
        <v>34188.6</v>
      </c>
      <c r="O233" s="108">
        <v>36355.1</v>
      </c>
      <c r="P233" s="108">
        <v>39345.1</v>
      </c>
      <c r="Q233" s="108">
        <v>45820.9</v>
      </c>
      <c r="R233" s="108">
        <v>51052.3</v>
      </c>
      <c r="S233" s="108">
        <v>49640</v>
      </c>
      <c r="T233" s="108">
        <v>54059.3</v>
      </c>
      <c r="U233" s="108">
        <v>4495.3999999999996</v>
      </c>
      <c r="V233" s="108">
        <v>2144.4</v>
      </c>
      <c r="W233" s="108">
        <v>3114.7</v>
      </c>
      <c r="X233" s="108">
        <v>1020.7</v>
      </c>
      <c r="Y233" s="108">
        <v>-1784.4</v>
      </c>
      <c r="Z233" s="108">
        <v>455.9</v>
      </c>
      <c r="AA233" s="108">
        <v>1301.2</v>
      </c>
      <c r="AB233" s="108">
        <v>2144.4</v>
      </c>
      <c r="AC233" s="108">
        <v>3338.3</v>
      </c>
      <c r="AD233" s="108">
        <v>4823.8999999999996</v>
      </c>
      <c r="AE233" s="108">
        <v>5259.1</v>
      </c>
      <c r="AF233" s="108">
        <v>5462.8</v>
      </c>
      <c r="AG233" s="108">
        <v>5777.4</v>
      </c>
      <c r="AH233" s="108">
        <v>6279.8</v>
      </c>
      <c r="AI233" s="108">
        <v>3761.2</v>
      </c>
      <c r="AJ233" s="108">
        <v>3715.5</v>
      </c>
      <c r="AK233" s="108">
        <v>4495.3999999999996</v>
      </c>
      <c r="AL233" s="108">
        <v>8902.9</v>
      </c>
      <c r="AM233" s="108">
        <v>295.8</v>
      </c>
      <c r="AN233" s="108">
        <v>2044.2</v>
      </c>
      <c r="AO233" s="108">
        <v>2573.8000000000002</v>
      </c>
      <c r="AP233" s="108">
        <v>3989.1</v>
      </c>
      <c r="AQ233" s="108">
        <v>45</v>
      </c>
      <c r="AR233" s="108">
        <v>187</v>
      </c>
      <c r="AS233" s="108">
        <v>295.8</v>
      </c>
      <c r="AT233" s="108">
        <v>702.8</v>
      </c>
      <c r="AU233" s="108">
        <v>1326.4</v>
      </c>
      <c r="AV233" s="108">
        <v>2340</v>
      </c>
      <c r="AW233" s="108">
        <v>2987.3</v>
      </c>
      <c r="AX233" s="108">
        <v>3575</v>
      </c>
      <c r="AY233" s="108">
        <v>4913.8</v>
      </c>
      <c r="AZ233" s="108">
        <v>6375</v>
      </c>
      <c r="BA233" s="108">
        <v>7800.3</v>
      </c>
      <c r="BB233" s="108">
        <v>8902.9</v>
      </c>
      <c r="BC233" s="108">
        <v>19463</v>
      </c>
      <c r="BD233" s="108">
        <v>-369.1</v>
      </c>
      <c r="BE233" s="108">
        <v>168379.3</v>
      </c>
      <c r="BF233" s="108">
        <v>37575.4</v>
      </c>
      <c r="BG233" s="108">
        <v>-186122.6</v>
      </c>
      <c r="BH233" s="108">
        <v>666.2</v>
      </c>
      <c r="BI233" s="108">
        <v>102.3</v>
      </c>
      <c r="BJ233" s="108">
        <v>-369.1</v>
      </c>
      <c r="BK233" s="108">
        <v>91908.2</v>
      </c>
      <c r="BL233" s="108">
        <v>155695.5</v>
      </c>
      <c r="BM233" s="108">
        <v>168010.2</v>
      </c>
      <c r="BN233" s="108">
        <v>177955.9</v>
      </c>
      <c r="BO233" s="108">
        <v>187985.4</v>
      </c>
      <c r="BP233" s="108">
        <v>205585.6</v>
      </c>
      <c r="BQ233" s="108">
        <v>215038.8</v>
      </c>
      <c r="BR233" s="108">
        <v>17958.099999999999</v>
      </c>
      <c r="BS233" s="108">
        <v>19463</v>
      </c>
      <c r="BT233" s="108">
        <v>101881.4</v>
      </c>
      <c r="BU233" s="108">
        <v>2747.4</v>
      </c>
      <c r="BV233" s="128">
        <v>25130.2</v>
      </c>
      <c r="BW233" s="128">
        <v>23184.1</v>
      </c>
      <c r="BX233" s="128">
        <v>50819.7</v>
      </c>
      <c r="BY233" s="108">
        <v>239.1</v>
      </c>
      <c r="BZ233" s="108">
        <v>395.1</v>
      </c>
      <c r="CA233" s="108">
        <v>2747.4</v>
      </c>
      <c r="CB233" s="108">
        <v>9407.2000000000007</v>
      </c>
      <c r="CC233" s="108">
        <v>21269.599999999999</v>
      </c>
      <c r="CD233" s="108">
        <v>27877.599999999999</v>
      </c>
      <c r="CE233" s="108">
        <v>35056.400000000001</v>
      </c>
      <c r="CF233" s="108">
        <v>42018.2</v>
      </c>
      <c r="CG233" s="108">
        <v>51061.7</v>
      </c>
      <c r="CH233" s="108">
        <v>76226</v>
      </c>
      <c r="CI233" s="108">
        <v>82471.100000000006</v>
      </c>
      <c r="CJ233" s="108">
        <v>101881.4</v>
      </c>
      <c r="CK233" s="108">
        <v>3359735.9</v>
      </c>
      <c r="CL233" s="108">
        <v>22117.9</v>
      </c>
      <c r="CM233" s="128">
        <v>1607496.2</v>
      </c>
      <c r="CN233" s="128">
        <v>58277.2</v>
      </c>
      <c r="CO233" s="128">
        <v>1671844.6</v>
      </c>
      <c r="CP233" s="108">
        <v>2052.9</v>
      </c>
      <c r="CQ233" s="108">
        <v>3490.8</v>
      </c>
      <c r="CR233" s="108">
        <v>22117.9</v>
      </c>
      <c r="CS233" s="108">
        <v>1603711.2</v>
      </c>
      <c r="CT233" s="108">
        <v>1616951</v>
      </c>
      <c r="CU233" s="108">
        <v>1629614.1</v>
      </c>
      <c r="CV233" s="108">
        <v>1641190</v>
      </c>
      <c r="CW233" s="108">
        <v>1657791.4</v>
      </c>
      <c r="CX233" s="108">
        <v>1687891.3</v>
      </c>
      <c r="CY233" s="108">
        <v>1704061.6</v>
      </c>
      <c r="CZ233" s="108">
        <v>3314313.9</v>
      </c>
      <c r="DA233" s="108">
        <v>3359735.9</v>
      </c>
      <c r="DB233" s="108">
        <v>1942408</v>
      </c>
      <c r="DC233" s="108">
        <v>1015562.7</v>
      </c>
      <c r="DD233" s="108">
        <v>103432.1</v>
      </c>
      <c r="DE233" s="108">
        <v>712994.6</v>
      </c>
      <c r="DF233" s="108">
        <v>110418.6</v>
      </c>
      <c r="DG233" s="108">
        <v>7029.4</v>
      </c>
      <c r="DH233" s="108">
        <v>23357.4</v>
      </c>
      <c r="DI233" s="108">
        <v>1015562.7</v>
      </c>
      <c r="DJ233" s="108">
        <v>1036299.8</v>
      </c>
      <c r="DK233" s="108">
        <v>1064037.3</v>
      </c>
      <c r="DL233" s="108">
        <v>1118994.8</v>
      </c>
      <c r="DM233" s="108">
        <v>1167865</v>
      </c>
      <c r="DN233" s="108">
        <v>1265142.2</v>
      </c>
      <c r="DO233" s="108">
        <v>1831989.4</v>
      </c>
      <c r="DP233" s="108">
        <v>1849613.4</v>
      </c>
      <c r="DQ233" s="108">
        <v>1867894.9</v>
      </c>
      <c r="DR233" s="108">
        <v>1942408</v>
      </c>
      <c r="DS233" s="108">
        <v>597523.69999999995</v>
      </c>
      <c r="DT233" s="108">
        <v>55620.1</v>
      </c>
      <c r="DU233" s="108">
        <v>177754.1</v>
      </c>
      <c r="DV233" s="108">
        <v>195012.2</v>
      </c>
      <c r="DW233" s="108">
        <v>169137.3</v>
      </c>
      <c r="DX233" s="108">
        <v>3380.2</v>
      </c>
      <c r="DY233" s="108">
        <v>23637</v>
      </c>
      <c r="DZ233" s="108">
        <v>55620.1</v>
      </c>
      <c r="EA233" s="108">
        <v>78580.899999999994</v>
      </c>
      <c r="EB233" s="108">
        <v>166793.1</v>
      </c>
      <c r="EC233" s="108">
        <v>233374.2</v>
      </c>
      <c r="ED233" s="108">
        <v>248303.9</v>
      </c>
      <c r="EE233" s="108">
        <v>345905</v>
      </c>
      <c r="EF233" s="108">
        <v>428386.4</v>
      </c>
      <c r="EG233" s="108">
        <v>471304.5</v>
      </c>
      <c r="EH233" s="108">
        <v>502974.6</v>
      </c>
      <c r="EI233" s="108">
        <v>597523.69999999995</v>
      </c>
      <c r="EJ233" s="108">
        <v>1056594.5</v>
      </c>
      <c r="EK233" s="108">
        <v>183503</v>
      </c>
      <c r="EL233" s="108">
        <v>338675.4</v>
      </c>
      <c r="EM233" s="108">
        <v>279125.90000000002</v>
      </c>
      <c r="EN233" s="108">
        <v>255290.2</v>
      </c>
      <c r="EO233" s="108">
        <v>96736.6</v>
      </c>
      <c r="EP233" s="108">
        <v>148009.1</v>
      </c>
      <c r="EQ233" s="108">
        <v>183503</v>
      </c>
      <c r="ER233" s="108">
        <v>363858</v>
      </c>
      <c r="ES233" s="108">
        <v>434981</v>
      </c>
      <c r="ET233" s="108">
        <v>522178.4</v>
      </c>
      <c r="EU233" s="108">
        <v>614035</v>
      </c>
      <c r="EV233" s="108">
        <v>712184.3</v>
      </c>
      <c r="EW233" s="108">
        <v>801304.3</v>
      </c>
      <c r="EX233" s="108">
        <v>856741.7</v>
      </c>
      <c r="EY233" s="108">
        <v>935670.2</v>
      </c>
      <c r="EZ233" s="108">
        <v>1056594.5</v>
      </c>
      <c r="FA233" s="108">
        <v>818114.8</v>
      </c>
      <c r="FB233" s="108">
        <v>210357.2</v>
      </c>
      <c r="FC233" s="108">
        <v>174738.7</v>
      </c>
      <c r="FD233" s="108">
        <v>175210.3</v>
      </c>
      <c r="FE233" s="108">
        <v>257808.6</v>
      </c>
      <c r="FF233" s="108">
        <v>131807.6</v>
      </c>
      <c r="FG233" s="108">
        <v>162632.9</v>
      </c>
      <c r="FH233" s="108">
        <v>210357.2</v>
      </c>
      <c r="FI233" s="108">
        <v>283471.90000000002</v>
      </c>
      <c r="FJ233" s="108">
        <v>344491.8</v>
      </c>
      <c r="FK233" s="108">
        <v>385095.9</v>
      </c>
      <c r="FL233" s="108">
        <v>448045.6</v>
      </c>
      <c r="FM233" s="108">
        <v>500684.9</v>
      </c>
      <c r="FN233" s="108">
        <v>560306.19999999995</v>
      </c>
      <c r="FO233" s="108">
        <v>646091.5</v>
      </c>
      <c r="FP233" s="108">
        <v>701644.4</v>
      </c>
      <c r="FQ233" s="108">
        <v>818114.8</v>
      </c>
      <c r="FR233" s="108">
        <v>887899.4</v>
      </c>
      <c r="FS233" s="108">
        <v>180127.1</v>
      </c>
      <c r="FT233" s="108">
        <v>250643.3</v>
      </c>
      <c r="FU233" s="108">
        <v>207264.8</v>
      </c>
      <c r="FV233" s="108">
        <v>249864.2</v>
      </c>
      <c r="FW233" s="108">
        <v>90720.4</v>
      </c>
      <c r="FX233" s="108">
        <v>121871.3</v>
      </c>
      <c r="FY233" s="108">
        <v>180127.1</v>
      </c>
      <c r="FZ233" s="108">
        <v>303144.3</v>
      </c>
      <c r="GA233" s="108">
        <v>338855.9</v>
      </c>
      <c r="GB233" s="108">
        <v>430770.4</v>
      </c>
      <c r="GC233" s="108">
        <v>496084.1</v>
      </c>
      <c r="GD233" s="108">
        <v>552516.30000000005</v>
      </c>
      <c r="GE233" s="108">
        <v>638035.19999999995</v>
      </c>
      <c r="GF233" s="108">
        <v>715384.3</v>
      </c>
      <c r="GG233" s="108">
        <v>810956</v>
      </c>
      <c r="GH233" s="108">
        <v>887899.4</v>
      </c>
      <c r="GJ233" s="85">
        <v>236831.7</v>
      </c>
      <c r="GK233" s="85">
        <v>293089</v>
      </c>
      <c r="GL233" s="85">
        <v>343580.9</v>
      </c>
      <c r="GN233" s="85">
        <v>80143.199999999997</v>
      </c>
      <c r="GO233" s="85">
        <v>126131.9</v>
      </c>
      <c r="GP233" s="85">
        <v>236831.7</v>
      </c>
      <c r="GQ233" s="85">
        <v>349439.2</v>
      </c>
      <c r="GR233" s="85">
        <v>419952.1</v>
      </c>
      <c r="GS233" s="85">
        <v>529920.69999999995</v>
      </c>
      <c r="GT233" s="85">
        <v>649278.5</v>
      </c>
      <c r="GU233" s="85">
        <v>732235.9</v>
      </c>
      <c r="GV233" s="85">
        <v>873501.6</v>
      </c>
      <c r="GW233" s="85">
        <v>1015086.7</v>
      </c>
      <c r="GX233" s="85">
        <v>1068763.2</v>
      </c>
    </row>
    <row r="234" spans="1:207" s="85" customFormat="1" ht="12" x14ac:dyDescent="0.2">
      <c r="A234" s="99">
        <v>14412</v>
      </c>
      <c r="B234" s="28" t="s">
        <v>454</v>
      </c>
      <c r="C234" s="76"/>
      <c r="D234" s="108">
        <v>0</v>
      </c>
      <c r="E234" s="108">
        <v>0</v>
      </c>
      <c r="F234" s="108">
        <v>0</v>
      </c>
      <c r="G234" s="108">
        <v>0</v>
      </c>
      <c r="H234" s="108">
        <v>0</v>
      </c>
      <c r="I234" s="108"/>
      <c r="J234" s="108"/>
      <c r="K234" s="108"/>
      <c r="L234" s="108"/>
      <c r="M234" s="108"/>
      <c r="N234" s="108"/>
      <c r="O234" s="108"/>
      <c r="P234" s="108"/>
      <c r="Q234" s="108"/>
      <c r="R234" s="108"/>
      <c r="S234" s="108"/>
      <c r="T234" s="108">
        <v>0</v>
      </c>
      <c r="U234" s="108"/>
      <c r="V234" s="108"/>
      <c r="W234" s="108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>
        <v>0</v>
      </c>
      <c r="AN234" s="108">
        <v>0</v>
      </c>
      <c r="AO234" s="108">
        <v>0</v>
      </c>
      <c r="AP234" s="108">
        <v>0</v>
      </c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8">
        <v>319253</v>
      </c>
      <c r="BD234" s="108">
        <v>1737.1</v>
      </c>
      <c r="BE234" s="108">
        <v>3918.4</v>
      </c>
      <c r="BF234" s="108">
        <v>3652.1</v>
      </c>
      <c r="BG234" s="108">
        <v>309945.40000000002</v>
      </c>
      <c r="BH234" s="108"/>
      <c r="BI234" s="108">
        <v>736.8</v>
      </c>
      <c r="BJ234" s="108">
        <v>1737.1</v>
      </c>
      <c r="BK234" s="108">
        <v>3156.5</v>
      </c>
      <c r="BL234" s="108">
        <v>4477.6000000000004</v>
      </c>
      <c r="BM234" s="108">
        <v>5655.5</v>
      </c>
      <c r="BN234" s="108">
        <v>7010.2</v>
      </c>
      <c r="BO234" s="108">
        <v>8492.7999999999993</v>
      </c>
      <c r="BP234" s="108">
        <v>9307.6</v>
      </c>
      <c r="BQ234" s="108">
        <v>10378.6</v>
      </c>
      <c r="BR234" s="108">
        <v>267986.2</v>
      </c>
      <c r="BS234" s="108">
        <v>319253</v>
      </c>
      <c r="BT234" s="108">
        <v>401337.2</v>
      </c>
      <c r="BU234" s="108">
        <v>119789.6</v>
      </c>
      <c r="BV234" s="128">
        <v>77232.2</v>
      </c>
      <c r="BW234" s="128">
        <v>41938.9</v>
      </c>
      <c r="BX234" s="128">
        <v>162376.5</v>
      </c>
      <c r="BY234" s="108">
        <v>68784.7</v>
      </c>
      <c r="BZ234" s="108">
        <v>92425.9</v>
      </c>
      <c r="CA234" s="108">
        <v>119789.6</v>
      </c>
      <c r="CB234" s="108">
        <v>158544.5</v>
      </c>
      <c r="CC234" s="108">
        <v>173832.5</v>
      </c>
      <c r="CD234" s="108">
        <v>197021.8</v>
      </c>
      <c r="CE234" s="108">
        <v>208904</v>
      </c>
      <c r="CF234" s="108">
        <v>226495</v>
      </c>
      <c r="CG234" s="108">
        <v>238960.7</v>
      </c>
      <c r="CH234" s="108">
        <v>260801</v>
      </c>
      <c r="CI234" s="108">
        <v>325977.8</v>
      </c>
      <c r="CJ234" s="108">
        <v>401337.2</v>
      </c>
      <c r="CK234" s="108">
        <v>400726</v>
      </c>
      <c r="CL234" s="108">
        <v>151079.4</v>
      </c>
      <c r="CM234" s="128">
        <v>48325.2</v>
      </c>
      <c r="CN234" s="128">
        <v>54728.2</v>
      </c>
      <c r="CO234" s="128">
        <v>146593.20000000001</v>
      </c>
      <c r="CP234" s="108">
        <v>75447.899999999994</v>
      </c>
      <c r="CQ234" s="108">
        <v>111364.2</v>
      </c>
      <c r="CR234" s="108">
        <v>151079.4</v>
      </c>
      <c r="CS234" s="108">
        <v>165278.29999999999</v>
      </c>
      <c r="CT234" s="108">
        <v>183164.6</v>
      </c>
      <c r="CU234" s="108">
        <v>199404.6</v>
      </c>
      <c r="CV234" s="108">
        <v>227392.2</v>
      </c>
      <c r="CW234" s="108">
        <v>235665.8</v>
      </c>
      <c r="CX234" s="108">
        <v>254132.8</v>
      </c>
      <c r="CY234" s="108">
        <v>273039.09999999998</v>
      </c>
      <c r="CZ234" s="108">
        <v>334924.2</v>
      </c>
      <c r="DA234" s="108">
        <v>400726</v>
      </c>
      <c r="DB234" s="108">
        <v>868011.4</v>
      </c>
      <c r="DC234" s="108">
        <v>567264.4</v>
      </c>
      <c r="DD234" s="108">
        <v>114900.3</v>
      </c>
      <c r="DE234" s="108">
        <v>73045.7</v>
      </c>
      <c r="DF234" s="108">
        <v>112801</v>
      </c>
      <c r="DG234" s="108">
        <v>68934</v>
      </c>
      <c r="DH234" s="108">
        <v>130555.3</v>
      </c>
      <c r="DI234" s="108">
        <v>567264.4</v>
      </c>
      <c r="DJ234" s="108">
        <v>601096.9</v>
      </c>
      <c r="DK234" s="108">
        <v>646928.4</v>
      </c>
      <c r="DL234" s="108">
        <v>682164.7</v>
      </c>
      <c r="DM234" s="108">
        <v>713281.4</v>
      </c>
      <c r="DN234" s="108">
        <v>740612.8</v>
      </c>
      <c r="DO234" s="108">
        <v>755210.4</v>
      </c>
      <c r="DP234" s="108">
        <v>787855.6</v>
      </c>
      <c r="DQ234" s="108">
        <v>822776</v>
      </c>
      <c r="DR234" s="108">
        <v>868011.4</v>
      </c>
      <c r="DS234" s="108">
        <v>497747.6</v>
      </c>
      <c r="DT234" s="108">
        <v>151770.9</v>
      </c>
      <c r="DU234" s="108">
        <v>73348.3</v>
      </c>
      <c r="DV234" s="108">
        <v>111235</v>
      </c>
      <c r="DW234" s="108">
        <v>161393.4</v>
      </c>
      <c r="DX234" s="108">
        <v>31869.8</v>
      </c>
      <c r="DY234" s="108">
        <v>111551.3</v>
      </c>
      <c r="DZ234" s="108">
        <v>151770.9</v>
      </c>
      <c r="EA234" s="108">
        <v>168581.1</v>
      </c>
      <c r="EB234" s="108">
        <v>189753.9</v>
      </c>
      <c r="EC234" s="108">
        <v>225119.2</v>
      </c>
      <c r="ED234" s="108">
        <v>251743.3</v>
      </c>
      <c r="EE234" s="108">
        <v>294338.40000000002</v>
      </c>
      <c r="EF234" s="108">
        <v>336354.2</v>
      </c>
      <c r="EG234" s="108">
        <v>407426.9</v>
      </c>
      <c r="EH234" s="108">
        <v>451772.1</v>
      </c>
      <c r="EI234" s="108">
        <v>497747.6</v>
      </c>
      <c r="EJ234" s="108">
        <v>14188.5</v>
      </c>
      <c r="EK234" s="108">
        <v>340.8</v>
      </c>
      <c r="EL234" s="108">
        <v>291.10000000000002</v>
      </c>
      <c r="EM234" s="108">
        <v>136</v>
      </c>
      <c r="EN234" s="108">
        <v>13420.6</v>
      </c>
      <c r="EO234" s="108"/>
      <c r="EP234" s="108"/>
      <c r="EQ234" s="108">
        <v>340.8</v>
      </c>
      <c r="ER234" s="108">
        <v>340.8</v>
      </c>
      <c r="ES234" s="108">
        <v>340.8</v>
      </c>
      <c r="ET234" s="108">
        <v>631.9</v>
      </c>
      <c r="EU234" s="108">
        <v>631.9</v>
      </c>
      <c r="EV234" s="108">
        <v>767.9</v>
      </c>
      <c r="EW234" s="108">
        <v>767.9</v>
      </c>
      <c r="EX234" s="108">
        <v>10767.9</v>
      </c>
      <c r="EY234" s="108">
        <v>10780.2</v>
      </c>
      <c r="EZ234" s="108">
        <v>14188.5</v>
      </c>
      <c r="FA234" s="108">
        <v>5903.1</v>
      </c>
      <c r="FB234" s="108">
        <v>0</v>
      </c>
      <c r="FC234" s="108">
        <v>0</v>
      </c>
      <c r="FD234" s="108">
        <v>4766.3999999999996</v>
      </c>
      <c r="FE234" s="108">
        <v>1136.7</v>
      </c>
      <c r="FF234" s="108"/>
      <c r="FG234" s="108"/>
      <c r="FH234" s="108"/>
      <c r="FI234" s="108"/>
      <c r="FJ234" s="108"/>
      <c r="FK234" s="108"/>
      <c r="FL234" s="108">
        <v>3500</v>
      </c>
      <c r="FM234" s="108">
        <v>3500</v>
      </c>
      <c r="FN234" s="108">
        <v>4766.3999999999996</v>
      </c>
      <c r="FO234" s="108">
        <v>4766.3999999999996</v>
      </c>
      <c r="FP234" s="108">
        <v>5766.4</v>
      </c>
      <c r="FQ234" s="108">
        <v>5903.1</v>
      </c>
      <c r="FR234" s="108">
        <v>4553456.0999999996</v>
      </c>
      <c r="FS234" s="108"/>
      <c r="FT234" s="108"/>
      <c r="FU234" s="108">
        <v>11420.1</v>
      </c>
      <c r="FV234" s="108">
        <v>4542036</v>
      </c>
      <c r="FW234" s="108"/>
      <c r="FX234" s="108"/>
      <c r="FY234" s="108"/>
      <c r="FZ234" s="108"/>
      <c r="GA234" s="108"/>
      <c r="GB234" s="108"/>
      <c r="GC234" s="108"/>
      <c r="GD234" s="108">
        <v>1620</v>
      </c>
      <c r="GE234" s="108">
        <v>11420.1</v>
      </c>
      <c r="GF234" s="108">
        <v>11420.1</v>
      </c>
      <c r="GG234" s="108">
        <v>4299909.9000000004</v>
      </c>
      <c r="GH234" s="108">
        <v>4553456.0999999996</v>
      </c>
      <c r="GK234" s="85">
        <v>869552.2</v>
      </c>
      <c r="GL234" s="85">
        <v>0</v>
      </c>
      <c r="GR234" s="85">
        <v>869552.2</v>
      </c>
      <c r="GS234" s="85">
        <v>869552.2</v>
      </c>
      <c r="GT234" s="85">
        <v>869552.2</v>
      </c>
      <c r="GU234" s="85">
        <v>869552.2</v>
      </c>
      <c r="GV234" s="85">
        <v>869552.2</v>
      </c>
      <c r="GW234" s="85">
        <v>869552.2</v>
      </c>
      <c r="GX234" s="85">
        <v>869552.2</v>
      </c>
    </row>
    <row r="235" spans="1:207" s="85" customFormat="1" ht="12" x14ac:dyDescent="0.2">
      <c r="A235" s="99">
        <v>145</v>
      </c>
      <c r="B235" s="28" t="s">
        <v>637</v>
      </c>
      <c r="C235" s="76"/>
      <c r="D235" s="108">
        <v>114269</v>
      </c>
      <c r="E235" s="108">
        <v>30347.5</v>
      </c>
      <c r="F235" s="108">
        <v>13574.2</v>
      </c>
      <c r="G235" s="108">
        <v>37499.300000000003</v>
      </c>
      <c r="H235" s="108">
        <v>32848</v>
      </c>
      <c r="I235" s="108">
        <v>7795.5</v>
      </c>
      <c r="J235" s="108">
        <v>11609.9</v>
      </c>
      <c r="K235" s="108">
        <v>30347.5</v>
      </c>
      <c r="L235" s="108">
        <v>35257.599999999999</v>
      </c>
      <c r="M235" s="108">
        <v>42033</v>
      </c>
      <c r="N235" s="108">
        <v>43921.7</v>
      </c>
      <c r="O235" s="108">
        <v>49784.4</v>
      </c>
      <c r="P235" s="108">
        <v>76592.899999999994</v>
      </c>
      <c r="Q235" s="108">
        <v>81421</v>
      </c>
      <c r="R235" s="108">
        <v>87157.5</v>
      </c>
      <c r="S235" s="108">
        <v>99363.3</v>
      </c>
      <c r="T235" s="108">
        <v>114269</v>
      </c>
      <c r="U235" s="108">
        <v>563836.9</v>
      </c>
      <c r="V235" s="108">
        <v>54798.1</v>
      </c>
      <c r="W235" s="108">
        <v>302016.09999999998</v>
      </c>
      <c r="X235" s="108">
        <v>-19429.099999999999</v>
      </c>
      <c r="Y235" s="108">
        <v>226451.8</v>
      </c>
      <c r="Z235" s="108">
        <v>13193.6</v>
      </c>
      <c r="AA235" s="108">
        <v>29183.200000000001</v>
      </c>
      <c r="AB235" s="108">
        <v>54798.1</v>
      </c>
      <c r="AC235" s="108">
        <v>278806.2</v>
      </c>
      <c r="AD235" s="108">
        <v>337932.2</v>
      </c>
      <c r="AE235" s="108">
        <v>356814.2</v>
      </c>
      <c r="AF235" s="108">
        <v>319226.2</v>
      </c>
      <c r="AG235" s="108">
        <v>325412.3</v>
      </c>
      <c r="AH235" s="108">
        <v>337385.1</v>
      </c>
      <c r="AI235" s="108">
        <v>345181</v>
      </c>
      <c r="AJ235" s="108">
        <v>354065</v>
      </c>
      <c r="AK235" s="108">
        <v>563836.9</v>
      </c>
      <c r="AL235" s="108">
        <v>664107.80000000005</v>
      </c>
      <c r="AM235" s="108">
        <v>53987.6</v>
      </c>
      <c r="AN235" s="108">
        <v>-18732.7</v>
      </c>
      <c r="AO235" s="108">
        <v>187686.8</v>
      </c>
      <c r="AP235" s="108">
        <v>441166.1</v>
      </c>
      <c r="AQ235" s="108">
        <v>47864.3</v>
      </c>
      <c r="AR235" s="108">
        <v>52708.9</v>
      </c>
      <c r="AS235" s="108">
        <v>53987.6</v>
      </c>
      <c r="AT235" s="108">
        <v>52172.3</v>
      </c>
      <c r="AU235" s="108">
        <v>19022.7</v>
      </c>
      <c r="AV235" s="108">
        <v>35254.9</v>
      </c>
      <c r="AW235" s="108">
        <v>31353.9</v>
      </c>
      <c r="AX235" s="108">
        <v>186392.3</v>
      </c>
      <c r="AY235" s="108">
        <v>222941.7</v>
      </c>
      <c r="AZ235" s="108">
        <v>269933.40000000002</v>
      </c>
      <c r="BA235" s="108">
        <v>628323.6</v>
      </c>
      <c r="BB235" s="108">
        <v>664107.80000000005</v>
      </c>
      <c r="BC235" s="108">
        <v>369116.7</v>
      </c>
      <c r="BD235" s="108">
        <v>198532</v>
      </c>
      <c r="BE235" s="108">
        <v>-21648.400000000001</v>
      </c>
      <c r="BF235" s="108">
        <v>51607.7</v>
      </c>
      <c r="BG235" s="108">
        <v>140625.4</v>
      </c>
      <c r="BH235" s="108">
        <v>160531.79999999999</v>
      </c>
      <c r="BI235" s="108">
        <v>160074.4</v>
      </c>
      <c r="BJ235" s="108">
        <v>198532</v>
      </c>
      <c r="BK235" s="108">
        <v>128703.2</v>
      </c>
      <c r="BL235" s="108">
        <v>154934.6</v>
      </c>
      <c r="BM235" s="108">
        <v>176883.6</v>
      </c>
      <c r="BN235" s="108">
        <v>235074.6</v>
      </c>
      <c r="BO235" s="108">
        <v>207206.7</v>
      </c>
      <c r="BP235" s="108">
        <v>228491.3</v>
      </c>
      <c r="BQ235" s="108">
        <v>239769.60000000001</v>
      </c>
      <c r="BR235" s="108">
        <v>289706.2</v>
      </c>
      <c r="BS235" s="108">
        <v>369116.7</v>
      </c>
      <c r="BT235" s="108">
        <v>1065137.3</v>
      </c>
      <c r="BU235" s="108">
        <v>138109</v>
      </c>
      <c r="BV235" s="128">
        <v>574046.19999999995</v>
      </c>
      <c r="BW235" s="128">
        <v>99009.5</v>
      </c>
      <c r="BX235" s="128">
        <v>253972.6</v>
      </c>
      <c r="BY235" s="108">
        <v>47308</v>
      </c>
      <c r="BZ235" s="108">
        <v>84113.4</v>
      </c>
      <c r="CA235" s="108">
        <v>138109</v>
      </c>
      <c r="CB235" s="108">
        <v>159726.5</v>
      </c>
      <c r="CC235" s="108">
        <v>672886.2</v>
      </c>
      <c r="CD235" s="108">
        <v>712155.2</v>
      </c>
      <c r="CE235" s="108">
        <v>743239.6</v>
      </c>
      <c r="CF235" s="108">
        <v>743469.4</v>
      </c>
      <c r="CG235" s="108">
        <v>811164.7</v>
      </c>
      <c r="CH235" s="108">
        <v>835274.9</v>
      </c>
      <c r="CI235" s="108">
        <v>971743.7</v>
      </c>
      <c r="CJ235" s="108">
        <v>1065137.3</v>
      </c>
      <c r="CK235" s="108">
        <v>4228112.5</v>
      </c>
      <c r="CL235" s="108">
        <v>329121.09999999998</v>
      </c>
      <c r="CM235" s="128">
        <v>-47962.400000000001</v>
      </c>
      <c r="CN235" s="128">
        <v>3302885.8</v>
      </c>
      <c r="CO235" s="128">
        <v>644068</v>
      </c>
      <c r="CP235" s="108">
        <v>68498.3</v>
      </c>
      <c r="CQ235" s="108">
        <v>305865</v>
      </c>
      <c r="CR235" s="108">
        <v>329121.09999999998</v>
      </c>
      <c r="CS235" s="108">
        <v>337967.2</v>
      </c>
      <c r="CT235" s="108">
        <v>266572.2</v>
      </c>
      <c r="CU235" s="108">
        <v>281158.7</v>
      </c>
      <c r="CV235" s="108">
        <v>3156826.9</v>
      </c>
      <c r="CW235" s="108">
        <v>3381310.2</v>
      </c>
      <c r="CX235" s="108">
        <v>3584044.5</v>
      </c>
      <c r="CY235" s="108">
        <v>4037457.7</v>
      </c>
      <c r="CZ235" s="108">
        <v>4066566.9</v>
      </c>
      <c r="DA235" s="108">
        <v>4228112.5</v>
      </c>
      <c r="DB235" s="108">
        <v>3302807.1</v>
      </c>
      <c r="DC235" s="108">
        <v>266882.8</v>
      </c>
      <c r="DD235" s="108">
        <v>5550261.4000000004</v>
      </c>
      <c r="DE235" s="108">
        <v>980943.3</v>
      </c>
      <c r="DF235" s="108">
        <v>-3495280.4</v>
      </c>
      <c r="DG235" s="108">
        <v>73846.399999999994</v>
      </c>
      <c r="DH235" s="108">
        <v>126217.2</v>
      </c>
      <c r="DI235" s="108">
        <v>266882.8</v>
      </c>
      <c r="DJ235" s="108">
        <v>110152.5</v>
      </c>
      <c r="DK235" s="108">
        <v>84233.8</v>
      </c>
      <c r="DL235" s="108">
        <v>5817144.2000000002</v>
      </c>
      <c r="DM235" s="108">
        <v>5809864.4000000004</v>
      </c>
      <c r="DN235" s="108">
        <v>6696355.2000000002</v>
      </c>
      <c r="DO235" s="108">
        <v>6798087.5</v>
      </c>
      <c r="DP235" s="108">
        <v>6957499.4000000004</v>
      </c>
      <c r="DQ235" s="108">
        <v>7689233.2000000002</v>
      </c>
      <c r="DR235" s="108">
        <v>3302807.1</v>
      </c>
      <c r="DS235" s="108">
        <v>1765418.5</v>
      </c>
      <c r="DT235" s="108">
        <v>-92999.4</v>
      </c>
      <c r="DU235" s="108">
        <v>259816.6</v>
      </c>
      <c r="DV235" s="108">
        <v>467600.5</v>
      </c>
      <c r="DW235" s="108">
        <v>1131000.8</v>
      </c>
      <c r="DX235" s="108">
        <v>75681.2</v>
      </c>
      <c r="DY235" s="108">
        <v>123482.5</v>
      </c>
      <c r="DZ235" s="108">
        <v>-92999.4</v>
      </c>
      <c r="EA235" s="108">
        <v>-172229.6</v>
      </c>
      <c r="EB235" s="108">
        <v>123615.5</v>
      </c>
      <c r="EC235" s="108">
        <v>166817.20000000001</v>
      </c>
      <c r="ED235" s="108">
        <v>227237.3</v>
      </c>
      <c r="EE235" s="108">
        <v>301101.5</v>
      </c>
      <c r="EF235" s="108">
        <v>634417.69999999995</v>
      </c>
      <c r="EG235" s="108">
        <v>1473211.8</v>
      </c>
      <c r="EH235" s="108">
        <v>1629329.6</v>
      </c>
      <c r="EI235" s="108">
        <v>1765418.5</v>
      </c>
      <c r="EJ235" s="108">
        <v>7666303.4000000004</v>
      </c>
      <c r="EK235" s="108">
        <v>352976</v>
      </c>
      <c r="EL235" s="108">
        <v>4981847.2</v>
      </c>
      <c r="EM235" s="108">
        <v>1621283.5</v>
      </c>
      <c r="EN235" s="108">
        <v>710196.7</v>
      </c>
      <c r="EO235" s="108">
        <v>79159.100000000006</v>
      </c>
      <c r="EP235" s="108">
        <v>178649.60000000001</v>
      </c>
      <c r="EQ235" s="108">
        <v>352976</v>
      </c>
      <c r="ER235" s="108">
        <v>436412</v>
      </c>
      <c r="ES235" s="108">
        <v>705992</v>
      </c>
      <c r="ET235" s="108">
        <v>5334823.2</v>
      </c>
      <c r="EU235" s="108">
        <v>5529546.2999999998</v>
      </c>
      <c r="EV235" s="108">
        <v>5698999.5</v>
      </c>
      <c r="EW235" s="108">
        <v>6956106.7000000002</v>
      </c>
      <c r="EX235" s="108">
        <v>7170668.7000000002</v>
      </c>
      <c r="EY235" s="108">
        <v>7362706.2999999998</v>
      </c>
      <c r="EZ235" s="108">
        <v>7666303.4000000004</v>
      </c>
      <c r="FA235" s="108">
        <v>1773083.8</v>
      </c>
      <c r="FB235" s="108">
        <v>408708</v>
      </c>
      <c r="FC235" s="108">
        <v>341128.8</v>
      </c>
      <c r="FD235" s="108">
        <v>377403.3</v>
      </c>
      <c r="FE235" s="108">
        <v>645843.69999999995</v>
      </c>
      <c r="FF235" s="108">
        <v>142159.1</v>
      </c>
      <c r="FG235" s="108">
        <v>215337.7</v>
      </c>
      <c r="FH235" s="128">
        <v>408708</v>
      </c>
      <c r="FI235" s="108">
        <v>531484.5</v>
      </c>
      <c r="FJ235" s="108">
        <v>600822</v>
      </c>
      <c r="FK235" s="108">
        <v>749836.80000000005</v>
      </c>
      <c r="FL235" s="108">
        <v>889754.7</v>
      </c>
      <c r="FM235" s="108">
        <v>1012718.2</v>
      </c>
      <c r="FN235" s="108">
        <v>1127240.1000000001</v>
      </c>
      <c r="FO235" s="108">
        <v>1297276.3</v>
      </c>
      <c r="FP235" s="108">
        <v>1351581.7</v>
      </c>
      <c r="FQ235" s="108">
        <v>1773083.8</v>
      </c>
      <c r="FR235" s="108">
        <v>2336688.7999999998</v>
      </c>
      <c r="FS235" s="108">
        <v>662178.1</v>
      </c>
      <c r="FT235" s="108">
        <v>361654</v>
      </c>
      <c r="FU235" s="108">
        <v>698934.7</v>
      </c>
      <c r="FV235" s="108">
        <v>613922</v>
      </c>
      <c r="FW235" s="108">
        <v>55894.2</v>
      </c>
      <c r="FX235" s="108">
        <v>201856.5</v>
      </c>
      <c r="FY235" s="108">
        <v>662178.1</v>
      </c>
      <c r="FZ235" s="108">
        <v>759863.6</v>
      </c>
      <c r="GA235" s="108">
        <v>861070.8</v>
      </c>
      <c r="GB235" s="108">
        <v>1023832.1</v>
      </c>
      <c r="GC235" s="108">
        <v>1251694.3</v>
      </c>
      <c r="GD235" s="108">
        <v>1574139.6</v>
      </c>
      <c r="GE235" s="108">
        <v>1722766.8</v>
      </c>
      <c r="GF235" s="108">
        <v>1908841</v>
      </c>
      <c r="GG235" s="108">
        <v>2011163.7</v>
      </c>
      <c r="GH235" s="108">
        <v>2336688.7999999998</v>
      </c>
      <c r="GJ235" s="85">
        <v>2281611.5</v>
      </c>
      <c r="GK235" s="85">
        <v>933789.2</v>
      </c>
      <c r="GL235" s="85">
        <v>1481299.1</v>
      </c>
      <c r="GN235" s="85">
        <v>152561.5</v>
      </c>
      <c r="GO235" s="85">
        <v>280392.90000000002</v>
      </c>
      <c r="GP235" s="85">
        <v>2281611.5</v>
      </c>
      <c r="GQ235" s="85">
        <v>3047699.8</v>
      </c>
      <c r="GR235" s="85">
        <v>2541924.4</v>
      </c>
      <c r="GS235" s="85">
        <v>3215400.7</v>
      </c>
      <c r="GT235" s="85">
        <v>3445215</v>
      </c>
      <c r="GU235" s="85">
        <v>4390026.5</v>
      </c>
      <c r="GV235" s="85">
        <v>4696699.8</v>
      </c>
      <c r="GW235" s="85">
        <v>5635045.7000000002</v>
      </c>
      <c r="GX235" s="85">
        <v>5818934.4000000004</v>
      </c>
    </row>
    <row r="236" spans="1:207" s="85" customFormat="1" ht="12" x14ac:dyDescent="0.2">
      <c r="A236" s="99">
        <v>1451</v>
      </c>
      <c r="B236" s="28" t="s">
        <v>637</v>
      </c>
      <c r="C236" s="76"/>
      <c r="D236" s="108">
        <v>114269</v>
      </c>
      <c r="E236" s="108">
        <v>30347.5</v>
      </c>
      <c r="F236" s="108">
        <v>13574.2</v>
      </c>
      <c r="G236" s="108">
        <v>37499.300000000003</v>
      </c>
      <c r="H236" s="108">
        <v>32848</v>
      </c>
      <c r="I236" s="108">
        <v>7795.5</v>
      </c>
      <c r="J236" s="108">
        <v>11609.9</v>
      </c>
      <c r="K236" s="108">
        <v>30347.5</v>
      </c>
      <c r="L236" s="108">
        <v>35257.599999999999</v>
      </c>
      <c r="M236" s="108">
        <v>42033</v>
      </c>
      <c r="N236" s="108">
        <v>43921.7</v>
      </c>
      <c r="O236" s="108">
        <v>49784.4</v>
      </c>
      <c r="P236" s="108">
        <v>76592.899999999994</v>
      </c>
      <c r="Q236" s="108">
        <v>81421</v>
      </c>
      <c r="R236" s="108">
        <v>87157.5</v>
      </c>
      <c r="S236" s="108">
        <v>99363.3</v>
      </c>
      <c r="T236" s="108">
        <v>114269</v>
      </c>
      <c r="U236" s="108">
        <v>563836.9</v>
      </c>
      <c r="V236" s="108">
        <v>54798.1</v>
      </c>
      <c r="W236" s="108">
        <v>302016.09999999998</v>
      </c>
      <c r="X236" s="108">
        <v>-19429.099999999999</v>
      </c>
      <c r="Y236" s="108">
        <v>226451.8</v>
      </c>
      <c r="Z236" s="108">
        <v>13193.6</v>
      </c>
      <c r="AA236" s="108">
        <v>29183.200000000001</v>
      </c>
      <c r="AB236" s="108">
        <v>54798.1</v>
      </c>
      <c r="AC236" s="108">
        <v>278806.2</v>
      </c>
      <c r="AD236" s="108">
        <v>337932.2</v>
      </c>
      <c r="AE236" s="108">
        <v>356814.2</v>
      </c>
      <c r="AF236" s="108">
        <v>319226.2</v>
      </c>
      <c r="AG236" s="108">
        <v>325412.3</v>
      </c>
      <c r="AH236" s="108">
        <v>337385.1</v>
      </c>
      <c r="AI236" s="108">
        <v>345181</v>
      </c>
      <c r="AJ236" s="108">
        <v>354065</v>
      </c>
      <c r="AK236" s="108">
        <v>563836.9</v>
      </c>
      <c r="AL236" s="108">
        <v>664107.80000000005</v>
      </c>
      <c r="AM236" s="108">
        <v>53987.6</v>
      </c>
      <c r="AN236" s="108">
        <v>-18732.7</v>
      </c>
      <c r="AO236" s="108">
        <v>187686.8</v>
      </c>
      <c r="AP236" s="108">
        <v>441166.1</v>
      </c>
      <c r="AQ236" s="108">
        <v>47864.3</v>
      </c>
      <c r="AR236" s="108">
        <v>52708.9</v>
      </c>
      <c r="AS236" s="108">
        <v>53987.6</v>
      </c>
      <c r="AT236" s="108">
        <v>52172.3</v>
      </c>
      <c r="AU236" s="108">
        <v>19022.7</v>
      </c>
      <c r="AV236" s="108">
        <v>35254.9</v>
      </c>
      <c r="AW236" s="108">
        <v>31353.9</v>
      </c>
      <c r="AX236" s="108">
        <v>186392.3</v>
      </c>
      <c r="AY236" s="108">
        <v>222941.7</v>
      </c>
      <c r="AZ236" s="108">
        <v>269933.40000000002</v>
      </c>
      <c r="BA236" s="108">
        <v>628323.6</v>
      </c>
      <c r="BB236" s="108">
        <v>664107.80000000005</v>
      </c>
      <c r="BC236" s="108">
        <v>369116.7</v>
      </c>
      <c r="BD236" s="108">
        <v>198532</v>
      </c>
      <c r="BE236" s="108">
        <v>-21648.400000000001</v>
      </c>
      <c r="BF236" s="108">
        <v>51607.7</v>
      </c>
      <c r="BG236" s="108">
        <v>140625.4</v>
      </c>
      <c r="BH236" s="108">
        <v>160531.79999999999</v>
      </c>
      <c r="BI236" s="108">
        <v>160074.4</v>
      </c>
      <c r="BJ236" s="108">
        <v>198532</v>
      </c>
      <c r="BK236" s="108">
        <v>128703.2</v>
      </c>
      <c r="BL236" s="108">
        <v>154934.6</v>
      </c>
      <c r="BM236" s="108">
        <v>176883.6</v>
      </c>
      <c r="BN236" s="108">
        <v>235074.6</v>
      </c>
      <c r="BO236" s="108">
        <v>207206.7</v>
      </c>
      <c r="BP236" s="108">
        <v>228491.3</v>
      </c>
      <c r="BQ236" s="108">
        <v>239769.60000000001</v>
      </c>
      <c r="BR236" s="108">
        <v>289706.2</v>
      </c>
      <c r="BS236" s="108">
        <v>369116.7</v>
      </c>
      <c r="BT236" s="108">
        <v>1065137.3</v>
      </c>
      <c r="BU236" s="108">
        <v>138109</v>
      </c>
      <c r="BV236" s="128">
        <v>574046.19999999995</v>
      </c>
      <c r="BW236" s="128">
        <v>99009.5</v>
      </c>
      <c r="BX236" s="128">
        <v>253972.6</v>
      </c>
      <c r="BY236" s="108">
        <v>47308</v>
      </c>
      <c r="BZ236" s="108">
        <v>84113.4</v>
      </c>
      <c r="CA236" s="108">
        <v>138109</v>
      </c>
      <c r="CB236" s="108">
        <v>159726.5</v>
      </c>
      <c r="CC236" s="108">
        <v>672886.2</v>
      </c>
      <c r="CD236" s="108">
        <v>712155.2</v>
      </c>
      <c r="CE236" s="108">
        <v>743239.6</v>
      </c>
      <c r="CF236" s="108">
        <v>743469.4</v>
      </c>
      <c r="CG236" s="108">
        <v>811164.7</v>
      </c>
      <c r="CH236" s="108">
        <v>835274.9</v>
      </c>
      <c r="CI236" s="108">
        <v>971743.7</v>
      </c>
      <c r="CJ236" s="108">
        <v>1065137.3</v>
      </c>
      <c r="CK236" s="108">
        <v>4228112.5</v>
      </c>
      <c r="CL236" s="108">
        <v>329121.09999999998</v>
      </c>
      <c r="CM236" s="128">
        <v>-47962.400000000001</v>
      </c>
      <c r="CN236" s="128">
        <v>3302885.8</v>
      </c>
      <c r="CO236" s="128">
        <v>644068</v>
      </c>
      <c r="CP236" s="108">
        <v>68498.3</v>
      </c>
      <c r="CQ236" s="108">
        <v>305865</v>
      </c>
      <c r="CR236" s="108">
        <v>329121.09999999998</v>
      </c>
      <c r="CS236" s="108">
        <v>337967.2</v>
      </c>
      <c r="CT236" s="108">
        <v>266572.2</v>
      </c>
      <c r="CU236" s="108">
        <v>281158.7</v>
      </c>
      <c r="CV236" s="108">
        <v>3156826.9</v>
      </c>
      <c r="CW236" s="108">
        <v>3381310.2</v>
      </c>
      <c r="CX236" s="108">
        <v>3584044.5</v>
      </c>
      <c r="CY236" s="108">
        <v>4037457.7</v>
      </c>
      <c r="CZ236" s="108">
        <v>4066566.9</v>
      </c>
      <c r="DA236" s="108">
        <v>4228112.5</v>
      </c>
      <c r="DB236" s="108">
        <v>3302807.1</v>
      </c>
      <c r="DC236" s="108">
        <v>266882.8</v>
      </c>
      <c r="DD236" s="108">
        <v>5550261.4000000004</v>
      </c>
      <c r="DE236" s="108">
        <v>980943.3</v>
      </c>
      <c r="DF236" s="108">
        <v>-3495280.4</v>
      </c>
      <c r="DG236" s="108">
        <v>73846.399999999994</v>
      </c>
      <c r="DH236" s="108">
        <v>126217.2</v>
      </c>
      <c r="DI236" s="108">
        <v>266882.8</v>
      </c>
      <c r="DJ236" s="108">
        <v>110152.5</v>
      </c>
      <c r="DK236" s="108">
        <v>84233.8</v>
      </c>
      <c r="DL236" s="108">
        <v>5817144.2000000002</v>
      </c>
      <c r="DM236" s="108">
        <v>5809864.4000000004</v>
      </c>
      <c r="DN236" s="108">
        <v>6696355.2000000002</v>
      </c>
      <c r="DO236" s="108">
        <v>6798087.5</v>
      </c>
      <c r="DP236" s="108">
        <v>6957499.4000000004</v>
      </c>
      <c r="DQ236" s="108">
        <v>7689233.2000000002</v>
      </c>
      <c r="DR236" s="108">
        <v>3302807.1</v>
      </c>
      <c r="DS236" s="108">
        <v>1765418.5</v>
      </c>
      <c r="DT236" s="108">
        <v>-92999.4</v>
      </c>
      <c r="DU236" s="108">
        <v>259816.6</v>
      </c>
      <c r="DV236" s="108">
        <v>467600.5</v>
      </c>
      <c r="DW236" s="108">
        <v>1131000.8</v>
      </c>
      <c r="DX236" s="108">
        <v>75681.2</v>
      </c>
      <c r="DY236" s="108">
        <v>123482.5</v>
      </c>
      <c r="DZ236" s="108">
        <v>-92999.4</v>
      </c>
      <c r="EA236" s="108">
        <v>-172229.6</v>
      </c>
      <c r="EB236" s="108">
        <v>123615.5</v>
      </c>
      <c r="EC236" s="108">
        <v>166817.20000000001</v>
      </c>
      <c r="ED236" s="108">
        <v>227237.3</v>
      </c>
      <c r="EE236" s="108">
        <v>301101.5</v>
      </c>
      <c r="EF236" s="108">
        <v>634417.69999999995</v>
      </c>
      <c r="EG236" s="108">
        <v>1473211.8</v>
      </c>
      <c r="EH236" s="108">
        <v>1629329.6</v>
      </c>
      <c r="EI236" s="108">
        <v>1765418.5</v>
      </c>
      <c r="EJ236" s="108">
        <v>7666303.4000000004</v>
      </c>
      <c r="EK236" s="108">
        <v>352976</v>
      </c>
      <c r="EL236" s="108">
        <v>4981847.2</v>
      </c>
      <c r="EM236" s="108">
        <v>1621283.5</v>
      </c>
      <c r="EN236" s="108">
        <v>710196.7</v>
      </c>
      <c r="EO236" s="108">
        <v>79159.100000000006</v>
      </c>
      <c r="EP236" s="108">
        <v>178649.60000000001</v>
      </c>
      <c r="EQ236" s="108">
        <v>352976</v>
      </c>
      <c r="ER236" s="108">
        <v>436412</v>
      </c>
      <c r="ES236" s="128">
        <v>705992</v>
      </c>
      <c r="ET236" s="108">
        <v>5334823.2</v>
      </c>
      <c r="EU236" s="108">
        <v>5529546.2999999998</v>
      </c>
      <c r="EV236" s="108">
        <v>5698999.5</v>
      </c>
      <c r="EW236" s="108">
        <v>6956106.7000000002</v>
      </c>
      <c r="EX236" s="108">
        <v>7170668.7000000002</v>
      </c>
      <c r="EY236" s="108">
        <v>7362706.2999999998</v>
      </c>
      <c r="EZ236" s="108">
        <v>7666303.4000000004</v>
      </c>
      <c r="FA236" s="108">
        <v>1773083.8</v>
      </c>
      <c r="FB236" s="108">
        <v>408708</v>
      </c>
      <c r="FC236" s="108">
        <v>341128.8</v>
      </c>
      <c r="FD236" s="108">
        <v>377403.3</v>
      </c>
      <c r="FE236" s="108">
        <v>645843.69999999995</v>
      </c>
      <c r="FF236" s="108">
        <v>142159.1</v>
      </c>
      <c r="FG236" s="108">
        <v>215337.7</v>
      </c>
      <c r="FH236" s="108">
        <v>408708</v>
      </c>
      <c r="FI236" s="128">
        <v>531484.5</v>
      </c>
      <c r="FJ236" s="128">
        <v>600822</v>
      </c>
      <c r="FK236" s="108">
        <v>749836.80000000005</v>
      </c>
      <c r="FL236" s="108">
        <v>889754.7</v>
      </c>
      <c r="FM236" s="108">
        <v>1012718.2</v>
      </c>
      <c r="FN236" s="108">
        <v>1127240.1000000001</v>
      </c>
      <c r="FO236" s="108">
        <v>1297276.3</v>
      </c>
      <c r="FP236" s="108">
        <v>1351581.7</v>
      </c>
      <c r="FQ236" s="108">
        <v>1773083.8</v>
      </c>
      <c r="FR236" s="108">
        <v>2336688.7999999998</v>
      </c>
      <c r="FS236" s="108">
        <v>662178.1</v>
      </c>
      <c r="FT236" s="108">
        <v>361654</v>
      </c>
      <c r="FU236" s="108">
        <v>698934.7</v>
      </c>
      <c r="FV236" s="108">
        <v>613922</v>
      </c>
      <c r="FW236" s="108">
        <v>55894.2</v>
      </c>
      <c r="FX236" s="108">
        <v>201856.5</v>
      </c>
      <c r="FY236" s="128">
        <v>662178.1</v>
      </c>
      <c r="FZ236" s="108">
        <v>759863.6</v>
      </c>
      <c r="GA236" s="108">
        <v>861070.8</v>
      </c>
      <c r="GB236" s="108">
        <v>1023832.1</v>
      </c>
      <c r="GC236" s="108">
        <v>1251694.3</v>
      </c>
      <c r="GD236" s="108">
        <v>1574139.6</v>
      </c>
      <c r="GE236" s="108">
        <v>1722766.8</v>
      </c>
      <c r="GF236" s="108">
        <v>1908841</v>
      </c>
      <c r="GG236" s="108">
        <v>2011163.7</v>
      </c>
      <c r="GH236" s="108">
        <v>2336688.7999999998</v>
      </c>
      <c r="GJ236" s="85">
        <v>2281611.5</v>
      </c>
      <c r="GK236" s="85">
        <v>933789.2</v>
      </c>
      <c r="GL236" s="85">
        <v>1481299.1</v>
      </c>
      <c r="GN236" s="85">
        <v>152561.5</v>
      </c>
      <c r="GO236" s="85">
        <v>280392.90000000002</v>
      </c>
      <c r="GP236" s="85">
        <v>2281611.5</v>
      </c>
      <c r="GQ236" s="85">
        <v>3047699.8</v>
      </c>
      <c r="GR236" s="85">
        <v>2541924.4</v>
      </c>
      <c r="GS236" s="85">
        <v>3215400.7</v>
      </c>
      <c r="GT236" s="85">
        <v>3445215</v>
      </c>
      <c r="GU236" s="85">
        <v>4390026.5</v>
      </c>
      <c r="GV236" s="85">
        <v>4696699.8</v>
      </c>
      <c r="GW236" s="85">
        <v>5635045.7000000002</v>
      </c>
      <c r="GX236" s="85">
        <v>5818934.4000000004</v>
      </c>
    </row>
    <row r="237" spans="1:207" s="94" customFormat="1" ht="12" x14ac:dyDescent="0.2">
      <c r="A237" s="99">
        <v>14511</v>
      </c>
      <c r="B237" s="92" t="s">
        <v>637</v>
      </c>
      <c r="C237" s="93"/>
      <c r="D237" s="128">
        <v>114269</v>
      </c>
      <c r="E237" s="128">
        <v>30347.5</v>
      </c>
      <c r="F237" s="128">
        <v>13574.2</v>
      </c>
      <c r="G237" s="128">
        <v>37499.300000000003</v>
      </c>
      <c r="H237" s="128">
        <v>32848</v>
      </c>
      <c r="I237" s="128">
        <v>7795.5</v>
      </c>
      <c r="J237" s="128">
        <v>11609.9</v>
      </c>
      <c r="K237" s="128">
        <v>30347.5</v>
      </c>
      <c r="L237" s="128">
        <v>35257.599999999999</v>
      </c>
      <c r="M237" s="128">
        <v>42033</v>
      </c>
      <c r="N237" s="128">
        <v>43921.7</v>
      </c>
      <c r="O237" s="128">
        <v>49784.4</v>
      </c>
      <c r="P237" s="128">
        <v>76592.899999999994</v>
      </c>
      <c r="Q237" s="128">
        <v>81421</v>
      </c>
      <c r="R237" s="128">
        <v>87157.5</v>
      </c>
      <c r="S237" s="128">
        <v>99363.3</v>
      </c>
      <c r="T237" s="128">
        <v>114269</v>
      </c>
      <c r="U237" s="128">
        <v>563836.9</v>
      </c>
      <c r="V237" s="128">
        <v>54798.1</v>
      </c>
      <c r="W237" s="128">
        <v>302016.09999999998</v>
      </c>
      <c r="X237" s="128">
        <v>-19429.099999999999</v>
      </c>
      <c r="Y237" s="128">
        <v>226451.8</v>
      </c>
      <c r="Z237" s="128">
        <v>13193.6</v>
      </c>
      <c r="AA237" s="128">
        <v>29183.200000000001</v>
      </c>
      <c r="AB237" s="128">
        <v>54798.1</v>
      </c>
      <c r="AC237" s="128">
        <v>278806.2</v>
      </c>
      <c r="AD237" s="128">
        <v>337932.2</v>
      </c>
      <c r="AE237" s="128">
        <v>356814.2</v>
      </c>
      <c r="AF237" s="128">
        <v>319226.2</v>
      </c>
      <c r="AG237" s="128">
        <v>325412.3</v>
      </c>
      <c r="AH237" s="128">
        <v>337385.1</v>
      </c>
      <c r="AI237" s="128">
        <v>345181</v>
      </c>
      <c r="AJ237" s="128">
        <v>354065</v>
      </c>
      <c r="AK237" s="128">
        <v>563836.9</v>
      </c>
      <c r="AL237" s="128">
        <v>664107.80000000005</v>
      </c>
      <c r="AM237" s="128">
        <v>53987.6</v>
      </c>
      <c r="AN237" s="128">
        <v>-18732.7</v>
      </c>
      <c r="AO237" s="128">
        <v>187686.8</v>
      </c>
      <c r="AP237" s="128">
        <v>441166.1</v>
      </c>
      <c r="AQ237" s="128">
        <v>47864.3</v>
      </c>
      <c r="AR237" s="128">
        <v>52708.9</v>
      </c>
      <c r="AS237" s="128">
        <v>53987.6</v>
      </c>
      <c r="AT237" s="128">
        <v>52172.3</v>
      </c>
      <c r="AU237" s="128">
        <v>19022.7</v>
      </c>
      <c r="AV237" s="128">
        <v>35254.9</v>
      </c>
      <c r="AW237" s="128">
        <v>31353.9</v>
      </c>
      <c r="AX237" s="128">
        <v>186392.3</v>
      </c>
      <c r="AY237" s="128">
        <v>222941.7</v>
      </c>
      <c r="AZ237" s="128">
        <v>269933.40000000002</v>
      </c>
      <c r="BA237" s="128">
        <v>628323.6</v>
      </c>
      <c r="BB237" s="128">
        <v>664107.80000000005</v>
      </c>
      <c r="BC237" s="128">
        <v>369116.7</v>
      </c>
      <c r="BD237" s="128">
        <v>198532</v>
      </c>
      <c r="BE237" s="128">
        <v>-21648.400000000001</v>
      </c>
      <c r="BF237" s="128">
        <v>51607.7</v>
      </c>
      <c r="BG237" s="128">
        <v>140625.4</v>
      </c>
      <c r="BH237" s="128">
        <v>160531.79999999999</v>
      </c>
      <c r="BI237" s="128">
        <v>160074.4</v>
      </c>
      <c r="BJ237" s="128">
        <v>198532</v>
      </c>
      <c r="BK237" s="128">
        <v>128703.2</v>
      </c>
      <c r="BL237" s="128">
        <v>154934.6</v>
      </c>
      <c r="BM237" s="128">
        <v>176883.6</v>
      </c>
      <c r="BN237" s="128">
        <v>235074.6</v>
      </c>
      <c r="BO237" s="128">
        <v>207206.7</v>
      </c>
      <c r="BP237" s="128">
        <v>228491.3</v>
      </c>
      <c r="BQ237" s="128">
        <v>239769.60000000001</v>
      </c>
      <c r="BR237" s="128">
        <v>289706.2</v>
      </c>
      <c r="BS237" s="128">
        <v>369116.7</v>
      </c>
      <c r="BT237" s="128">
        <v>1065137.3</v>
      </c>
      <c r="BU237" s="128">
        <v>138109</v>
      </c>
      <c r="BV237" s="128">
        <v>574046.19999999995</v>
      </c>
      <c r="BW237" s="128">
        <v>99009.5</v>
      </c>
      <c r="BX237" s="128">
        <v>253972.6</v>
      </c>
      <c r="BY237" s="128">
        <v>47308</v>
      </c>
      <c r="BZ237" s="128">
        <v>84113.4</v>
      </c>
      <c r="CA237" s="128">
        <v>138109</v>
      </c>
      <c r="CB237" s="128">
        <v>159726.5</v>
      </c>
      <c r="CC237" s="128">
        <v>672886.2</v>
      </c>
      <c r="CD237" s="128">
        <v>712155.2</v>
      </c>
      <c r="CE237" s="128">
        <v>743239.6</v>
      </c>
      <c r="CF237" s="128">
        <v>743469.4</v>
      </c>
      <c r="CG237" s="128">
        <v>811164.7</v>
      </c>
      <c r="CH237" s="128">
        <v>835274.9</v>
      </c>
      <c r="CI237" s="128">
        <v>971743.7</v>
      </c>
      <c r="CJ237" s="128">
        <v>1065137.3</v>
      </c>
      <c r="CK237" s="128">
        <v>4228112.5</v>
      </c>
      <c r="CL237" s="128">
        <v>329121.09999999998</v>
      </c>
      <c r="CM237" s="128">
        <v>-47962.400000000001</v>
      </c>
      <c r="CN237" s="128">
        <v>3302885.8</v>
      </c>
      <c r="CO237" s="128">
        <v>644068</v>
      </c>
      <c r="CP237" s="128">
        <v>68498.3</v>
      </c>
      <c r="CQ237" s="128">
        <v>305865</v>
      </c>
      <c r="CR237" s="128">
        <v>329121.09999999998</v>
      </c>
      <c r="CS237" s="128">
        <v>337967.2</v>
      </c>
      <c r="CT237" s="128">
        <v>266572.2</v>
      </c>
      <c r="CU237" s="128">
        <v>281158.7</v>
      </c>
      <c r="CV237" s="128">
        <v>3156826.9</v>
      </c>
      <c r="CW237" s="128">
        <v>3381310.2</v>
      </c>
      <c r="CX237" s="128">
        <v>3584044.5</v>
      </c>
      <c r="CY237" s="128">
        <v>4037457.7</v>
      </c>
      <c r="CZ237" s="128">
        <v>4066566.9</v>
      </c>
      <c r="DA237" s="128">
        <v>4228112.5</v>
      </c>
      <c r="DB237" s="128">
        <v>3302807.1</v>
      </c>
      <c r="DC237" s="128">
        <v>266882.8</v>
      </c>
      <c r="DD237" s="128">
        <v>5550261.4000000004</v>
      </c>
      <c r="DE237" s="128">
        <v>980943.3</v>
      </c>
      <c r="DF237" s="128">
        <v>-3495280.4</v>
      </c>
      <c r="DG237" s="128">
        <v>73846.399999999994</v>
      </c>
      <c r="DH237" s="128">
        <v>126217.2</v>
      </c>
      <c r="DI237" s="128">
        <v>266882.8</v>
      </c>
      <c r="DJ237" s="128">
        <v>110152.5</v>
      </c>
      <c r="DK237" s="128">
        <v>84233.8</v>
      </c>
      <c r="DL237" s="128">
        <v>5817144.2000000002</v>
      </c>
      <c r="DM237" s="128">
        <v>5809864.4000000004</v>
      </c>
      <c r="DN237" s="128">
        <v>6696355.2000000002</v>
      </c>
      <c r="DO237" s="128">
        <v>6798087.5</v>
      </c>
      <c r="DP237" s="128">
        <v>6957499.4000000004</v>
      </c>
      <c r="DQ237" s="128">
        <v>7689233.2000000002</v>
      </c>
      <c r="DR237" s="128">
        <v>3302807.1</v>
      </c>
      <c r="DS237" s="128">
        <v>1765418.5</v>
      </c>
      <c r="DT237" s="128">
        <v>-92999.4</v>
      </c>
      <c r="DU237" s="128">
        <v>259816.6</v>
      </c>
      <c r="DV237" s="128">
        <v>467600.5</v>
      </c>
      <c r="DW237" s="128">
        <v>1131000.8</v>
      </c>
      <c r="DX237" s="128">
        <v>75681.2</v>
      </c>
      <c r="DY237" s="128">
        <v>123482.5</v>
      </c>
      <c r="DZ237" s="128">
        <v>-92999.4</v>
      </c>
      <c r="EA237" s="128">
        <v>-172229.6</v>
      </c>
      <c r="EB237" s="128">
        <v>123615.5</v>
      </c>
      <c r="EC237" s="128">
        <v>166817.20000000001</v>
      </c>
      <c r="ED237" s="128">
        <v>227237.3</v>
      </c>
      <c r="EE237" s="128">
        <v>301101.5</v>
      </c>
      <c r="EF237" s="128">
        <v>634417.69999999995</v>
      </c>
      <c r="EG237" s="128">
        <v>1473211.8</v>
      </c>
      <c r="EH237" s="128">
        <v>1629329.6</v>
      </c>
      <c r="EI237" s="128">
        <v>1765418.5</v>
      </c>
      <c r="EJ237" s="128">
        <v>7666303.4000000004</v>
      </c>
      <c r="EK237" s="128">
        <v>352976</v>
      </c>
      <c r="EL237" s="128">
        <v>4981847.2</v>
      </c>
      <c r="EM237" s="128">
        <v>1621283.5</v>
      </c>
      <c r="EN237" s="128">
        <v>710196.7</v>
      </c>
      <c r="EO237" s="128">
        <v>79159.100000000006</v>
      </c>
      <c r="EP237" s="128">
        <v>178649.60000000001</v>
      </c>
      <c r="EQ237" s="128">
        <v>352976</v>
      </c>
      <c r="ER237" s="128">
        <v>436412</v>
      </c>
      <c r="ES237" s="108">
        <v>705992</v>
      </c>
      <c r="ET237" s="128">
        <v>5334823.2</v>
      </c>
      <c r="EU237" s="128">
        <v>5529546.2999999998</v>
      </c>
      <c r="EV237" s="128">
        <v>5698999.5</v>
      </c>
      <c r="EW237" s="128">
        <v>6956106.7000000002</v>
      </c>
      <c r="EX237" s="128">
        <v>7170668.7000000002</v>
      </c>
      <c r="EY237" s="128">
        <v>7362706.2999999998</v>
      </c>
      <c r="EZ237" s="128">
        <v>7666303.4000000004</v>
      </c>
      <c r="FA237" s="128">
        <v>1773083.8</v>
      </c>
      <c r="FB237" s="128">
        <v>408708</v>
      </c>
      <c r="FC237" s="128">
        <v>341128.8</v>
      </c>
      <c r="FD237" s="128">
        <v>377403.3</v>
      </c>
      <c r="FE237" s="128">
        <v>645843.69999999995</v>
      </c>
      <c r="FF237" s="128">
        <v>142159.1</v>
      </c>
      <c r="FG237" s="128">
        <v>215337.7</v>
      </c>
      <c r="FH237" s="128">
        <v>408708</v>
      </c>
      <c r="FI237" s="108">
        <v>531484.5</v>
      </c>
      <c r="FJ237" s="108">
        <v>600822</v>
      </c>
      <c r="FK237" s="128">
        <v>749836.80000000005</v>
      </c>
      <c r="FL237" s="128">
        <v>889754.7</v>
      </c>
      <c r="FM237" s="128">
        <v>1012718.2</v>
      </c>
      <c r="FN237" s="128">
        <v>1127240.1000000001</v>
      </c>
      <c r="FO237" s="128">
        <v>1297276.3</v>
      </c>
      <c r="FP237" s="128">
        <v>1351581.7</v>
      </c>
      <c r="FQ237" s="128">
        <v>1773083.8</v>
      </c>
      <c r="FR237" s="128">
        <v>2336688.7999999998</v>
      </c>
      <c r="FS237" s="128">
        <v>662178.1</v>
      </c>
      <c r="FT237" s="128">
        <v>361654</v>
      </c>
      <c r="FU237" s="128">
        <v>698934.7</v>
      </c>
      <c r="FV237" s="128">
        <v>613922</v>
      </c>
      <c r="FW237" s="128">
        <v>55894.2</v>
      </c>
      <c r="FX237" s="128">
        <v>201856.5</v>
      </c>
      <c r="FY237" s="108">
        <v>662178.1</v>
      </c>
      <c r="FZ237" s="128">
        <v>759863.6</v>
      </c>
      <c r="GA237" s="128">
        <v>861070.8</v>
      </c>
      <c r="GB237" s="128">
        <v>1023832.1</v>
      </c>
      <c r="GC237" s="128">
        <v>1251694.3</v>
      </c>
      <c r="GD237" s="128">
        <v>1574139.6</v>
      </c>
      <c r="GE237" s="128">
        <v>1722766.8</v>
      </c>
      <c r="GF237" s="128">
        <v>1908841</v>
      </c>
      <c r="GG237" s="128">
        <v>2011163.7</v>
      </c>
      <c r="GH237" s="128">
        <v>2336688.7999999998</v>
      </c>
      <c r="GJ237" s="94">
        <v>2281611.5</v>
      </c>
      <c r="GK237" s="94">
        <v>933789.2</v>
      </c>
      <c r="GL237" s="94">
        <v>1481299.1</v>
      </c>
      <c r="GN237" s="94">
        <v>152561.5</v>
      </c>
      <c r="GO237" s="94">
        <v>280392.90000000002</v>
      </c>
      <c r="GP237" s="94">
        <v>2281611.5</v>
      </c>
      <c r="GQ237" s="94">
        <v>3047699.8</v>
      </c>
      <c r="GR237" s="94">
        <v>2541924.4</v>
      </c>
      <c r="GS237" s="94">
        <v>3215400.7</v>
      </c>
      <c r="GT237" s="94">
        <v>3445215</v>
      </c>
      <c r="GU237" s="94">
        <v>4390026.5</v>
      </c>
      <c r="GV237" s="94">
        <v>4696699.8</v>
      </c>
      <c r="GW237" s="94">
        <v>5635045.7000000002</v>
      </c>
      <c r="GX237" s="94">
        <v>5818934.4000000004</v>
      </c>
    </row>
    <row r="238" spans="1:207" s="85" customFormat="1" ht="12" x14ac:dyDescent="0.2">
      <c r="A238" s="99"/>
      <c r="B238" s="28"/>
      <c r="C238" s="76"/>
      <c r="D238" s="108"/>
      <c r="E238" s="108"/>
      <c r="F238" s="108"/>
      <c r="G238" s="108"/>
      <c r="H238" s="108"/>
      <c r="I238" s="108"/>
      <c r="J238" s="108"/>
      <c r="K238" s="108"/>
      <c r="L238" s="108"/>
      <c r="M238" s="108"/>
      <c r="N238" s="108"/>
      <c r="O238" s="108"/>
      <c r="P238" s="108"/>
      <c r="Q238" s="108"/>
      <c r="R238" s="108"/>
      <c r="S238" s="108"/>
      <c r="T238" s="108"/>
      <c r="U238" s="108"/>
      <c r="V238" s="108"/>
      <c r="W238" s="108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8"/>
      <c r="BD238" s="108"/>
      <c r="BE238" s="108"/>
      <c r="BF238" s="108"/>
      <c r="BG238" s="108"/>
      <c r="BH238" s="108"/>
      <c r="BI238" s="129"/>
      <c r="BJ238" s="108"/>
      <c r="BK238" s="108"/>
      <c r="BL238" s="108"/>
      <c r="BM238" s="108"/>
      <c r="BN238" s="108"/>
      <c r="BO238" s="108"/>
      <c r="BP238" s="108"/>
      <c r="BQ238" s="108"/>
      <c r="BR238" s="108"/>
      <c r="BS238" s="108"/>
      <c r="BT238" s="108"/>
      <c r="BU238" s="108"/>
      <c r="BV238" s="128"/>
      <c r="BW238" s="128"/>
      <c r="BX238" s="128"/>
      <c r="BY238" s="108"/>
      <c r="BZ238" s="108"/>
      <c r="CA238" s="108"/>
      <c r="CB238" s="108"/>
      <c r="CC238" s="108"/>
      <c r="CD238" s="108"/>
      <c r="CE238" s="108"/>
      <c r="CF238" s="108"/>
      <c r="CG238" s="108"/>
      <c r="CH238" s="108"/>
      <c r="CI238" s="108"/>
      <c r="CJ238" s="108"/>
      <c r="CK238" s="108"/>
      <c r="CL238" s="108"/>
      <c r="CM238" s="128"/>
      <c r="CN238" s="128"/>
      <c r="CO238" s="128"/>
      <c r="CP238" s="108"/>
      <c r="CQ238" s="108"/>
      <c r="CR238" s="108"/>
      <c r="CS238" s="108"/>
      <c r="CT238" s="108"/>
      <c r="CU238" s="108"/>
      <c r="CV238" s="108"/>
      <c r="CW238" s="108"/>
      <c r="CX238" s="108"/>
      <c r="CY238" s="108"/>
      <c r="CZ238" s="108"/>
      <c r="DA238" s="108"/>
      <c r="DB238" s="108"/>
      <c r="DC238" s="108"/>
      <c r="DD238" s="108"/>
      <c r="DE238" s="108"/>
      <c r="DF238" s="108"/>
      <c r="DG238" s="108"/>
      <c r="DH238" s="108"/>
      <c r="DI238" s="108"/>
      <c r="DJ238" s="108"/>
      <c r="DK238" s="108"/>
      <c r="DL238" s="108"/>
      <c r="DM238" s="108"/>
      <c r="DN238" s="108"/>
      <c r="DO238" s="108"/>
      <c r="DP238" s="108"/>
      <c r="DQ238" s="108"/>
      <c r="DR238" s="108"/>
      <c r="DS238" s="108"/>
      <c r="DT238" s="108"/>
      <c r="DU238" s="108"/>
      <c r="DV238" s="108"/>
      <c r="DW238" s="108"/>
      <c r="DX238" s="108"/>
      <c r="DY238" s="108"/>
      <c r="DZ238" s="108"/>
      <c r="EA238" s="108"/>
      <c r="EB238" s="108"/>
      <c r="EC238" s="108"/>
      <c r="ED238" s="108"/>
      <c r="EE238" s="108"/>
      <c r="EF238" s="108"/>
      <c r="EG238" s="108"/>
      <c r="EH238" s="108"/>
      <c r="EI238" s="108"/>
      <c r="EJ238" s="108"/>
      <c r="EK238" s="108"/>
      <c r="EL238" s="108"/>
      <c r="EM238" s="108"/>
      <c r="EN238" s="108"/>
      <c r="EO238" s="108"/>
      <c r="EP238" s="108"/>
      <c r="EQ238" s="108"/>
      <c r="ER238" s="108"/>
      <c r="ES238" s="129"/>
      <c r="ET238" s="108"/>
      <c r="EU238" s="108"/>
      <c r="EV238" s="108"/>
      <c r="EW238" s="108"/>
      <c r="EX238" s="108"/>
      <c r="EY238" s="108"/>
      <c r="EZ238" s="108"/>
      <c r="FA238" s="108"/>
      <c r="FB238" s="108"/>
      <c r="FC238" s="108"/>
      <c r="FD238" s="108"/>
      <c r="FE238" s="108"/>
      <c r="FF238" s="108"/>
      <c r="FG238" s="108"/>
      <c r="FH238" s="108"/>
      <c r="FI238" s="129"/>
      <c r="FJ238" s="129"/>
      <c r="FK238" s="108"/>
      <c r="FL238" s="108"/>
      <c r="FM238" s="108"/>
      <c r="FN238" s="108"/>
      <c r="FO238" s="108"/>
      <c r="FP238" s="108"/>
      <c r="FQ238" s="108"/>
      <c r="FR238" s="108"/>
      <c r="FS238" s="108"/>
      <c r="FT238" s="108"/>
      <c r="FU238" s="108"/>
      <c r="FV238" s="108"/>
      <c r="FW238" s="108"/>
      <c r="FX238" s="108"/>
      <c r="FY238" s="129"/>
      <c r="FZ238" s="108"/>
      <c r="GA238" s="108"/>
      <c r="GB238" s="108"/>
      <c r="GC238" s="108"/>
      <c r="GD238" s="108"/>
      <c r="GE238" s="108"/>
      <c r="GF238" s="108"/>
      <c r="GG238" s="108"/>
      <c r="GH238" s="108"/>
    </row>
    <row r="239" spans="1:207" s="97" customFormat="1" ht="12" x14ac:dyDescent="0.2">
      <c r="A239" s="98" t="s">
        <v>16</v>
      </c>
      <c r="B239" s="95" t="s">
        <v>639</v>
      </c>
      <c r="C239" s="96"/>
      <c r="D239" s="129">
        <v>312072.8</v>
      </c>
      <c r="E239" s="129">
        <v>53982.6</v>
      </c>
      <c r="F239" s="129">
        <v>97341.1</v>
      </c>
      <c r="G239" s="129">
        <v>64803.1</v>
      </c>
      <c r="H239" s="129">
        <v>95946</v>
      </c>
      <c r="I239" s="129">
        <v>10691.7</v>
      </c>
      <c r="J239" s="129">
        <v>23904.5</v>
      </c>
      <c r="K239" s="129">
        <v>53982.6</v>
      </c>
      <c r="L239" s="129">
        <v>92440.9</v>
      </c>
      <c r="M239" s="129">
        <v>128682.7</v>
      </c>
      <c r="N239" s="129">
        <v>151323.70000000001</v>
      </c>
      <c r="O239" s="129">
        <v>168164</v>
      </c>
      <c r="P239" s="129">
        <v>186581.9</v>
      </c>
      <c r="Q239" s="129">
        <v>216126.8</v>
      </c>
      <c r="R239" s="129">
        <v>250672.5</v>
      </c>
      <c r="S239" s="129">
        <v>277083.2</v>
      </c>
      <c r="T239" s="129">
        <v>312072.8</v>
      </c>
      <c r="U239" s="129">
        <v>628191.69999999995</v>
      </c>
      <c r="V239" s="129">
        <v>56787.7</v>
      </c>
      <c r="W239" s="129">
        <v>112945.3</v>
      </c>
      <c r="X239" s="129">
        <v>292555.59999999998</v>
      </c>
      <c r="Y239" s="129">
        <v>165903.1</v>
      </c>
      <c r="Z239" s="129">
        <v>18386.5</v>
      </c>
      <c r="AA239" s="129">
        <v>44752.5</v>
      </c>
      <c r="AB239" s="129">
        <v>56787.7</v>
      </c>
      <c r="AC239" s="129">
        <v>89936.7</v>
      </c>
      <c r="AD239" s="129">
        <v>162684.6</v>
      </c>
      <c r="AE239" s="129">
        <v>169733</v>
      </c>
      <c r="AF239" s="129">
        <v>184989.8</v>
      </c>
      <c r="AG239" s="129">
        <v>238864.3</v>
      </c>
      <c r="AH239" s="129">
        <v>462288.6</v>
      </c>
      <c r="AI239" s="129">
        <v>553307</v>
      </c>
      <c r="AJ239" s="129">
        <v>594587.5</v>
      </c>
      <c r="AK239" s="129">
        <v>628191.69999999995</v>
      </c>
      <c r="AL239" s="129">
        <v>456105.6</v>
      </c>
      <c r="AM239" s="129">
        <v>200421.3</v>
      </c>
      <c r="AN239" s="129">
        <v>96500.3</v>
      </c>
      <c r="AO239" s="129">
        <v>88360.2</v>
      </c>
      <c r="AP239" s="129">
        <v>70823.7</v>
      </c>
      <c r="AQ239" s="129">
        <v>414.1</v>
      </c>
      <c r="AR239" s="129">
        <v>62706.9</v>
      </c>
      <c r="AS239" s="129">
        <v>200421.3</v>
      </c>
      <c r="AT239" s="129">
        <v>258095.4</v>
      </c>
      <c r="AU239" s="129">
        <v>288371</v>
      </c>
      <c r="AV239" s="129">
        <v>296921.59999999998</v>
      </c>
      <c r="AW239" s="129">
        <v>311316.7</v>
      </c>
      <c r="AX239" s="129">
        <v>343471.2</v>
      </c>
      <c r="AY239" s="129">
        <v>385281.9</v>
      </c>
      <c r="AZ239" s="129">
        <v>402360.3</v>
      </c>
      <c r="BA239" s="129">
        <v>427776.5</v>
      </c>
      <c r="BB239" s="129">
        <v>456105.6</v>
      </c>
      <c r="BC239" s="129">
        <v>236047.4</v>
      </c>
      <c r="BD239" s="129">
        <v>86797.3</v>
      </c>
      <c r="BE239" s="129">
        <v>75009.100000000006</v>
      </c>
      <c r="BF239" s="129">
        <v>36146.300000000003</v>
      </c>
      <c r="BG239" s="129">
        <v>38094.699999999997</v>
      </c>
      <c r="BH239" s="129">
        <v>8114</v>
      </c>
      <c r="BI239" s="129">
        <v>14205.2</v>
      </c>
      <c r="BJ239" s="129">
        <v>86797.3</v>
      </c>
      <c r="BK239" s="129">
        <v>136989.1</v>
      </c>
      <c r="BL239" s="129">
        <v>150357.4</v>
      </c>
      <c r="BM239" s="129">
        <v>161806.39999999999</v>
      </c>
      <c r="BN239" s="129">
        <v>170218.7</v>
      </c>
      <c r="BO239" s="129">
        <v>190265.60000000001</v>
      </c>
      <c r="BP239" s="129">
        <v>197952.7</v>
      </c>
      <c r="BQ239" s="129">
        <v>213080.2</v>
      </c>
      <c r="BR239" s="129">
        <v>220420.7</v>
      </c>
      <c r="BS239" s="129">
        <v>236047.4</v>
      </c>
      <c r="BT239" s="129">
        <v>138768.70000000001</v>
      </c>
      <c r="BU239" s="129">
        <v>22838.1</v>
      </c>
      <c r="BV239" s="129">
        <v>39268.300000000003</v>
      </c>
      <c r="BW239" s="129">
        <v>30242</v>
      </c>
      <c r="BX239" s="129">
        <v>46420.3</v>
      </c>
      <c r="BY239" s="129">
        <v>4539.8</v>
      </c>
      <c r="BZ239" s="129">
        <v>14233.3</v>
      </c>
      <c r="CA239" s="129">
        <v>22838.1</v>
      </c>
      <c r="CB239" s="129">
        <v>26158.1</v>
      </c>
      <c r="CC239" s="129">
        <v>38778.400000000001</v>
      </c>
      <c r="CD239" s="129">
        <v>62106.400000000001</v>
      </c>
      <c r="CE239" s="129">
        <v>69372.5</v>
      </c>
      <c r="CF239" s="129">
        <v>80635.5</v>
      </c>
      <c r="CG239" s="129">
        <v>92348.4</v>
      </c>
      <c r="CH239" s="129">
        <v>114233</v>
      </c>
      <c r="CI239" s="129">
        <v>119524</v>
      </c>
      <c r="CJ239" s="129">
        <v>138768.70000000001</v>
      </c>
      <c r="CK239" s="129">
        <v>49463.9</v>
      </c>
      <c r="CL239" s="129">
        <v>8401.2999999999993</v>
      </c>
      <c r="CM239" s="129">
        <v>14198.2</v>
      </c>
      <c r="CN239" s="129">
        <v>11037.7</v>
      </c>
      <c r="CO239" s="129">
        <v>15826.7</v>
      </c>
      <c r="CP239" s="129">
        <v>3623.9</v>
      </c>
      <c r="CQ239" s="129">
        <v>6382.6</v>
      </c>
      <c r="CR239" s="129">
        <v>8401.2999999999993</v>
      </c>
      <c r="CS239" s="129">
        <v>10913.2</v>
      </c>
      <c r="CT239" s="129">
        <v>14984.6</v>
      </c>
      <c r="CU239" s="129">
        <v>22599.5</v>
      </c>
      <c r="CV239" s="129">
        <v>26167.3</v>
      </c>
      <c r="CW239" s="129">
        <v>28371.3</v>
      </c>
      <c r="CX239" s="129">
        <v>33637.199999999997</v>
      </c>
      <c r="CY239" s="129">
        <v>38540.400000000001</v>
      </c>
      <c r="CZ239" s="129">
        <v>40931.9</v>
      </c>
      <c r="DA239" s="129">
        <v>49463.9</v>
      </c>
      <c r="DB239" s="129">
        <v>131029.3</v>
      </c>
      <c r="DC239" s="129">
        <v>27414.5</v>
      </c>
      <c r="DD239" s="129">
        <v>10551.3</v>
      </c>
      <c r="DE239" s="129">
        <v>11679.8</v>
      </c>
      <c r="DF239" s="129">
        <v>81383.7</v>
      </c>
      <c r="DG239" s="129">
        <v>2087.1999999999998</v>
      </c>
      <c r="DH239" s="129">
        <v>19475.099999999999</v>
      </c>
      <c r="DI239" s="129">
        <v>27414.5</v>
      </c>
      <c r="DJ239" s="129">
        <v>31179.200000000001</v>
      </c>
      <c r="DK239" s="129">
        <v>34869.300000000003</v>
      </c>
      <c r="DL239" s="129">
        <v>37965.800000000003</v>
      </c>
      <c r="DM239" s="129">
        <v>41653.699999999997</v>
      </c>
      <c r="DN239" s="129">
        <v>45338.1</v>
      </c>
      <c r="DO239" s="129">
        <v>49645.599999999999</v>
      </c>
      <c r="DP239" s="129">
        <v>57817.9</v>
      </c>
      <c r="DQ239" s="129">
        <v>63086.3</v>
      </c>
      <c r="DR239" s="129">
        <v>131029.3</v>
      </c>
      <c r="DS239" s="129">
        <v>95590.3</v>
      </c>
      <c r="DT239" s="129">
        <v>45807.9</v>
      </c>
      <c r="DU239" s="129">
        <v>13962.3</v>
      </c>
      <c r="DV239" s="129">
        <v>13513</v>
      </c>
      <c r="DW239" s="129">
        <v>22307.1</v>
      </c>
      <c r="DX239" s="129">
        <v>9129</v>
      </c>
      <c r="DY239" s="129">
        <v>41892.9</v>
      </c>
      <c r="DZ239" s="129">
        <v>45807.9</v>
      </c>
      <c r="EA239" s="129">
        <v>49205.8</v>
      </c>
      <c r="EB239" s="129">
        <v>52299.6</v>
      </c>
      <c r="EC239" s="129">
        <v>59770.2</v>
      </c>
      <c r="ED239" s="129">
        <v>62360.6</v>
      </c>
      <c r="EE239" s="129">
        <v>67644.100000000006</v>
      </c>
      <c r="EF239" s="129">
        <v>73283.199999999997</v>
      </c>
      <c r="EG239" s="129">
        <v>77090.8</v>
      </c>
      <c r="EH239" s="129">
        <v>82089.100000000006</v>
      </c>
      <c r="EI239" s="129">
        <v>95590.3</v>
      </c>
      <c r="EJ239" s="129">
        <v>45409.5</v>
      </c>
      <c r="EK239" s="129">
        <v>7257.8</v>
      </c>
      <c r="EL239" s="129">
        <v>12104.4</v>
      </c>
      <c r="EM239" s="129">
        <v>9414.9</v>
      </c>
      <c r="EN239" s="129">
        <v>16632.400000000001</v>
      </c>
      <c r="EO239" s="129">
        <v>2944.8</v>
      </c>
      <c r="EP239" s="129">
        <v>5195.5</v>
      </c>
      <c r="EQ239" s="129">
        <v>7257.8</v>
      </c>
      <c r="ER239" s="129">
        <v>10232.6</v>
      </c>
      <c r="ES239" s="129">
        <v>12501</v>
      </c>
      <c r="ET239" s="129">
        <v>19362.2</v>
      </c>
      <c r="EU239" s="129">
        <v>22332.1</v>
      </c>
      <c r="EV239" s="129">
        <v>25569.5</v>
      </c>
      <c r="EW239" s="129">
        <v>28777.1</v>
      </c>
      <c r="EX239" s="129">
        <v>32865.1</v>
      </c>
      <c r="EY239" s="129">
        <v>35413.5</v>
      </c>
      <c r="EZ239" s="129">
        <v>45409.5</v>
      </c>
      <c r="FA239" s="129">
        <v>66644.100000000006</v>
      </c>
      <c r="FB239" s="129">
        <v>11850.6</v>
      </c>
      <c r="FC239" s="129">
        <v>19734.7</v>
      </c>
      <c r="FD239" s="129">
        <v>12878.4</v>
      </c>
      <c r="FE239" s="129">
        <v>22180.400000000001</v>
      </c>
      <c r="FF239" s="129">
        <v>3978.7</v>
      </c>
      <c r="FG239" s="129">
        <v>6783.7</v>
      </c>
      <c r="FH239" s="129">
        <v>11850.6</v>
      </c>
      <c r="FI239" s="129">
        <v>25366.3</v>
      </c>
      <c r="FJ239" s="129">
        <v>27863.7</v>
      </c>
      <c r="FK239" s="129">
        <v>31585.3</v>
      </c>
      <c r="FL239" s="129">
        <v>34941.699999999997</v>
      </c>
      <c r="FM239" s="129">
        <v>40352.6</v>
      </c>
      <c r="FN239" s="129">
        <v>44463.7</v>
      </c>
      <c r="FO239" s="129">
        <v>49966.9</v>
      </c>
      <c r="FP239" s="129">
        <v>53429.8</v>
      </c>
      <c r="FQ239" s="129">
        <v>66644.100000000006</v>
      </c>
      <c r="FR239" s="129">
        <v>83665.8</v>
      </c>
      <c r="FS239" s="129">
        <v>19766.2</v>
      </c>
      <c r="FT239" s="129">
        <v>18889</v>
      </c>
      <c r="FU239" s="129">
        <v>26002</v>
      </c>
      <c r="FV239" s="129">
        <v>19008.599999999999</v>
      </c>
      <c r="FW239" s="129">
        <v>3772.7</v>
      </c>
      <c r="FX239" s="129">
        <v>17009.2</v>
      </c>
      <c r="FY239" s="129">
        <v>19766.2</v>
      </c>
      <c r="FZ239" s="129">
        <v>22657</v>
      </c>
      <c r="GA239" s="129">
        <v>28262.400000000001</v>
      </c>
      <c r="GB239" s="129">
        <v>38655.199999999997</v>
      </c>
      <c r="GC239" s="129">
        <v>44297.5</v>
      </c>
      <c r="GD239" s="129">
        <v>54111.9</v>
      </c>
      <c r="GE239" s="129">
        <v>64657.2</v>
      </c>
      <c r="GF239" s="129">
        <v>72787.7</v>
      </c>
      <c r="GG239" s="129">
        <v>77162.100000000006</v>
      </c>
      <c r="GH239" s="129">
        <v>83665.8</v>
      </c>
      <c r="GJ239" s="97">
        <v>17833.8</v>
      </c>
      <c r="GK239" s="97">
        <v>9255.4</v>
      </c>
      <c r="GL239" s="97">
        <v>29752.5</v>
      </c>
      <c r="GN239" s="97">
        <v>3936.8</v>
      </c>
      <c r="GO239" s="97">
        <v>13855.7</v>
      </c>
      <c r="GP239" s="97">
        <v>17833.8</v>
      </c>
      <c r="GQ239" s="97">
        <v>21180.6</v>
      </c>
      <c r="GR239" s="97">
        <v>22168.1</v>
      </c>
      <c r="GS239" s="97">
        <v>27089.200000000001</v>
      </c>
      <c r="GT239" s="97">
        <v>33486.6</v>
      </c>
      <c r="GU239" s="97">
        <v>45618.6</v>
      </c>
      <c r="GV239" s="97">
        <v>56841.7</v>
      </c>
      <c r="GW239" s="97">
        <v>66431.8</v>
      </c>
      <c r="GX239" s="97">
        <v>75749.5</v>
      </c>
    </row>
    <row r="240" spans="1:207" s="85" customFormat="1" ht="12.95" customHeight="1" thickBot="1" x14ac:dyDescent="0.25">
      <c r="A240" s="104"/>
      <c r="B240" s="105"/>
      <c r="C240" s="10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  <c r="V240" s="86"/>
      <c r="W240" s="86"/>
      <c r="X240" s="86"/>
      <c r="Y240" s="86"/>
      <c r="Z240" s="86"/>
      <c r="AA240" s="86"/>
      <c r="AB240" s="86"/>
      <c r="AC240" s="86"/>
      <c r="AD240" s="86"/>
      <c r="AE240" s="86"/>
      <c r="AF240" s="86"/>
      <c r="AG240" s="86"/>
      <c r="AH240" s="86"/>
      <c r="AI240" s="86"/>
      <c r="AJ240" s="86"/>
      <c r="AK240" s="86"/>
      <c r="AL240" s="86"/>
      <c r="AM240" s="86"/>
      <c r="AN240" s="86"/>
      <c r="AO240" s="86"/>
      <c r="AP240" s="86"/>
      <c r="AQ240" s="86"/>
      <c r="AR240" s="86"/>
      <c r="AS240" s="86"/>
      <c r="AT240" s="86"/>
      <c r="AU240" s="86"/>
      <c r="AV240" s="86"/>
      <c r="AW240" s="86"/>
      <c r="AX240" s="86"/>
      <c r="AY240" s="86"/>
      <c r="AZ240" s="86"/>
      <c r="BA240" s="86"/>
      <c r="BB240" s="86"/>
      <c r="BC240" s="86"/>
      <c r="BD240" s="86"/>
      <c r="BE240" s="86"/>
      <c r="BF240" s="86"/>
      <c r="BG240" s="86"/>
      <c r="BH240" s="86"/>
      <c r="BI240" s="86"/>
      <c r="BJ240" s="86"/>
      <c r="BK240" s="86"/>
      <c r="BL240" s="86"/>
      <c r="BM240" s="86"/>
      <c r="BN240" s="86"/>
      <c r="BO240" s="86"/>
      <c r="BP240" s="86"/>
      <c r="BQ240" s="86"/>
      <c r="BR240" s="86"/>
      <c r="BS240" s="86"/>
      <c r="BT240" s="86"/>
      <c r="BU240" s="86"/>
      <c r="BV240" s="86"/>
      <c r="BW240" s="86"/>
      <c r="BX240" s="86"/>
      <c r="BY240" s="86"/>
      <c r="BZ240" s="86"/>
      <c r="CA240" s="86"/>
      <c r="CB240" s="86"/>
      <c r="CC240" s="86"/>
      <c r="CD240" s="86"/>
      <c r="CE240" s="86"/>
      <c r="CF240" s="86"/>
      <c r="CG240" s="86"/>
      <c r="CH240" s="86"/>
      <c r="CI240" s="86"/>
      <c r="CJ240" s="86"/>
      <c r="CK240" s="86"/>
      <c r="CL240" s="86"/>
      <c r="CM240" s="86"/>
      <c r="CN240" s="86"/>
      <c r="CO240" s="86"/>
      <c r="CP240" s="86"/>
      <c r="CQ240" s="86"/>
      <c r="CR240" s="86"/>
      <c r="CS240" s="86"/>
      <c r="CT240" s="86"/>
      <c r="CU240" s="86"/>
      <c r="CV240" s="86"/>
      <c r="CW240" s="86"/>
      <c r="CX240" s="86"/>
      <c r="CY240" s="86"/>
      <c r="CZ240" s="86"/>
      <c r="DA240" s="86"/>
      <c r="DB240" s="86"/>
      <c r="DC240" s="86"/>
      <c r="DD240" s="86"/>
      <c r="DE240" s="86"/>
      <c r="DF240" s="86"/>
      <c r="DG240" s="86"/>
      <c r="DH240" s="86"/>
      <c r="DI240" s="86"/>
      <c r="DJ240" s="86"/>
      <c r="DK240" s="86"/>
      <c r="DL240" s="86"/>
      <c r="DM240" s="86"/>
      <c r="DN240" s="86"/>
      <c r="DO240" s="86"/>
      <c r="DP240" s="86"/>
      <c r="DQ240" s="86"/>
      <c r="DR240" s="86"/>
      <c r="DS240" s="86"/>
      <c r="DT240" s="86"/>
      <c r="DU240" s="86"/>
      <c r="DV240" s="86"/>
      <c r="DW240" s="86"/>
      <c r="DX240" s="86"/>
      <c r="DY240" s="86"/>
      <c r="DZ240" s="86"/>
      <c r="EA240" s="86"/>
      <c r="EB240" s="86"/>
      <c r="EC240" s="86"/>
      <c r="ED240" s="86"/>
      <c r="EE240" s="86"/>
      <c r="EF240" s="86"/>
      <c r="EG240" s="86"/>
      <c r="EH240" s="86"/>
      <c r="EI240" s="86"/>
      <c r="EJ240" s="86"/>
      <c r="EK240" s="86"/>
      <c r="EL240" s="86"/>
      <c r="EM240" s="86"/>
      <c r="EN240" s="86"/>
      <c r="EO240" s="86"/>
      <c r="EP240" s="86"/>
      <c r="EQ240" s="86"/>
      <c r="ER240" s="86"/>
      <c r="ES240" s="86"/>
      <c r="ET240" s="86"/>
      <c r="EU240" s="86"/>
      <c r="EV240" s="86"/>
      <c r="EW240" s="86"/>
      <c r="EX240" s="86"/>
      <c r="EY240" s="86"/>
      <c r="EZ240" s="86"/>
      <c r="FA240" s="86"/>
      <c r="FB240" s="86"/>
      <c r="FC240" s="86"/>
      <c r="FD240" s="86"/>
      <c r="FE240" s="86"/>
      <c r="FF240" s="86"/>
      <c r="FG240" s="86"/>
      <c r="FH240" s="86"/>
      <c r="FI240" s="86"/>
      <c r="FJ240" s="86"/>
      <c r="FK240" s="86"/>
      <c r="FL240" s="86"/>
      <c r="FM240" s="86"/>
      <c r="FN240" s="86"/>
      <c r="FO240" s="86"/>
      <c r="FP240" s="86"/>
      <c r="FQ240" s="86"/>
      <c r="FR240" s="86"/>
      <c r="FS240" s="86"/>
      <c r="FT240" s="86"/>
      <c r="FU240" s="86"/>
      <c r="FV240" s="86"/>
      <c r="FW240" s="86"/>
      <c r="FX240" s="86"/>
      <c r="FY240" s="86"/>
      <c r="FZ240" s="86"/>
      <c r="GA240" s="86"/>
      <c r="GB240" s="86"/>
      <c r="GC240" s="86"/>
      <c r="GD240" s="86"/>
      <c r="GE240" s="86"/>
      <c r="GF240" s="86"/>
      <c r="GG240" s="86"/>
      <c r="GH240" s="86"/>
      <c r="GI240" s="86"/>
      <c r="GJ240" s="86"/>
      <c r="GK240" s="86"/>
      <c r="GL240" s="86"/>
      <c r="GM240" s="86"/>
      <c r="GN240" s="86"/>
      <c r="GO240" s="86"/>
      <c r="GP240" s="86"/>
      <c r="GQ240" s="86"/>
      <c r="GR240" s="86"/>
      <c r="GS240" s="86"/>
      <c r="GT240" s="86"/>
      <c r="GU240" s="86"/>
      <c r="GV240" s="86"/>
      <c r="GW240" s="86"/>
      <c r="GX240" s="86"/>
      <c r="GY240" s="86"/>
    </row>
    <row r="241" spans="1:3" s="85" customFormat="1" ht="12.95" customHeight="1" x14ac:dyDescent="0.2">
      <c r="A241" s="99"/>
      <c r="B241" s="28"/>
      <c r="C241" s="76"/>
    </row>
    <row r="242" spans="1:3" s="85" customFormat="1" ht="12.95" customHeight="1" x14ac:dyDescent="0.2">
      <c r="A242" s="99"/>
      <c r="B242" s="28"/>
      <c r="C242" s="76"/>
    </row>
    <row r="243" spans="1:3" s="85" customFormat="1" ht="12.95" customHeight="1" x14ac:dyDescent="0.2">
      <c r="A243" s="99"/>
      <c r="B243" s="28"/>
      <c r="C243" s="76"/>
    </row>
    <row r="244" spans="1:3" s="85" customFormat="1" ht="12.95" customHeight="1" x14ac:dyDescent="0.2">
      <c r="A244" s="99"/>
      <c r="B244" s="28"/>
      <c r="C244" s="76"/>
    </row>
    <row r="245" spans="1:3" s="85" customFormat="1" ht="12.95" customHeight="1" x14ac:dyDescent="0.2">
      <c r="A245" s="99"/>
      <c r="B245" s="28"/>
      <c r="C245" s="76"/>
    </row>
    <row r="246" spans="1:3" s="85" customFormat="1" ht="12.95" customHeight="1" x14ac:dyDescent="0.2">
      <c r="A246" s="99"/>
      <c r="B246" s="28"/>
      <c r="C246" s="76"/>
    </row>
    <row r="247" spans="1:3" s="85" customFormat="1" ht="12.95" customHeight="1" x14ac:dyDescent="0.2">
      <c r="A247" s="99"/>
      <c r="B247" s="28"/>
      <c r="C247" s="76"/>
    </row>
    <row r="248" spans="1:3" s="85" customFormat="1" ht="12.95" customHeight="1" x14ac:dyDescent="0.2">
      <c r="A248" s="99"/>
      <c r="B248" s="28"/>
      <c r="C248" s="76"/>
    </row>
    <row r="249" spans="1:3" s="85" customFormat="1" ht="12.95" customHeight="1" x14ac:dyDescent="0.2">
      <c r="A249" s="99"/>
      <c r="B249" s="28"/>
      <c r="C249" s="76"/>
    </row>
    <row r="250" spans="1:3" s="85" customFormat="1" ht="12.95" customHeight="1" x14ac:dyDescent="0.2">
      <c r="A250" s="99"/>
      <c r="B250" s="28"/>
      <c r="C250" s="76"/>
    </row>
    <row r="251" spans="1:3" s="85" customFormat="1" ht="12.95" customHeight="1" x14ac:dyDescent="0.2">
      <c r="A251" s="99"/>
      <c r="B251" s="28"/>
      <c r="C251" s="76"/>
    </row>
    <row r="252" spans="1:3" s="85" customFormat="1" ht="12.95" customHeight="1" x14ac:dyDescent="0.2">
      <c r="A252" s="99"/>
      <c r="B252" s="28"/>
      <c r="C252" s="76"/>
    </row>
    <row r="253" spans="1:3" s="90" customFormat="1" x14ac:dyDescent="0.2">
      <c r="A253" s="103"/>
      <c r="B253" s="43"/>
      <c r="C253" s="43"/>
    </row>
    <row r="254" spans="1:3" s="90" customFormat="1" x14ac:dyDescent="0.2">
      <c r="A254" s="103"/>
      <c r="B254" s="43"/>
      <c r="C254" s="43"/>
    </row>
    <row r="255" spans="1:3" s="90" customFormat="1" x14ac:dyDescent="0.2">
      <c r="A255" s="103"/>
      <c r="B255" s="43"/>
      <c r="C255" s="43"/>
    </row>
    <row r="256" spans="1:3" s="90" customFormat="1" x14ac:dyDescent="0.2">
      <c r="A256" s="103"/>
      <c r="B256" s="43"/>
      <c r="C256" s="43"/>
    </row>
    <row r="257" spans="1:3" s="90" customFormat="1" x14ac:dyDescent="0.2">
      <c r="A257" s="103"/>
      <c r="B257" s="43"/>
      <c r="C257" s="43"/>
    </row>
    <row r="258" spans="1:3" s="90" customFormat="1" x14ac:dyDescent="0.2">
      <c r="A258" s="103"/>
      <c r="B258" s="43"/>
      <c r="C258" s="43"/>
    </row>
    <row r="259" spans="1:3" s="90" customFormat="1" x14ac:dyDescent="0.2">
      <c r="A259" s="103"/>
      <c r="B259" s="43"/>
      <c r="C259" s="43"/>
    </row>
    <row r="260" spans="1:3" s="90" customFormat="1" x14ac:dyDescent="0.2">
      <c r="A260" s="103"/>
      <c r="B260" s="43"/>
      <c r="C260" s="43"/>
    </row>
    <row r="261" spans="1:3" s="90" customFormat="1" x14ac:dyDescent="0.2">
      <c r="A261" s="103"/>
      <c r="B261" s="43"/>
      <c r="C261" s="43"/>
    </row>
    <row r="262" spans="1:3" s="90" customFormat="1" x14ac:dyDescent="0.2">
      <c r="A262" s="103"/>
      <c r="B262" s="43"/>
      <c r="C262" s="43"/>
    </row>
    <row r="263" spans="1:3" s="90" customFormat="1" x14ac:dyDescent="0.2">
      <c r="A263" s="103"/>
      <c r="B263" s="43"/>
      <c r="C263" s="43"/>
    </row>
    <row r="264" spans="1:3" s="90" customFormat="1" x14ac:dyDescent="0.2">
      <c r="A264" s="103"/>
      <c r="B264" s="43"/>
      <c r="C264" s="43"/>
    </row>
    <row r="265" spans="1:3" s="90" customFormat="1" x14ac:dyDescent="0.2">
      <c r="A265" s="103"/>
      <c r="B265" s="43"/>
      <c r="C265" s="43"/>
    </row>
    <row r="266" spans="1:3" s="90" customFormat="1" x14ac:dyDescent="0.2">
      <c r="A266" s="103"/>
      <c r="B266" s="43"/>
      <c r="C266" s="43"/>
    </row>
    <row r="267" spans="1:3" s="90" customFormat="1" x14ac:dyDescent="0.2">
      <c r="A267" s="103"/>
      <c r="B267" s="43"/>
      <c r="C267" s="43"/>
    </row>
    <row r="268" spans="1:3" s="90" customFormat="1" x14ac:dyDescent="0.2">
      <c r="A268" s="103"/>
      <c r="B268" s="43"/>
      <c r="C268" s="43"/>
    </row>
    <row r="269" spans="1:3" s="90" customFormat="1" x14ac:dyDescent="0.2">
      <c r="A269" s="103"/>
      <c r="B269" s="43"/>
      <c r="C269" s="43"/>
    </row>
    <row r="270" spans="1:3" s="90" customFormat="1" x14ac:dyDescent="0.2">
      <c r="A270" s="103"/>
      <c r="B270" s="43"/>
      <c r="C270" s="43"/>
    </row>
    <row r="271" spans="1:3" s="90" customFormat="1" x14ac:dyDescent="0.2">
      <c r="A271" s="103"/>
      <c r="B271" s="43"/>
      <c r="C271" s="43"/>
    </row>
    <row r="272" spans="1:3" s="90" customFormat="1" x14ac:dyDescent="0.2">
      <c r="A272" s="103"/>
      <c r="B272" s="43"/>
      <c r="C272" s="43"/>
    </row>
    <row r="273" spans="1:3" s="90" customFormat="1" x14ac:dyDescent="0.2">
      <c r="A273" s="103"/>
      <c r="B273" s="43"/>
      <c r="C273" s="43"/>
    </row>
    <row r="274" spans="1:3" s="90" customFormat="1" x14ac:dyDescent="0.2">
      <c r="A274" s="103"/>
      <c r="B274" s="43"/>
      <c r="C274" s="43"/>
    </row>
    <row r="275" spans="1:3" s="90" customFormat="1" x14ac:dyDescent="0.2">
      <c r="A275" s="103"/>
      <c r="B275" s="43"/>
      <c r="C275" s="43"/>
    </row>
    <row r="276" spans="1:3" s="90" customFormat="1" x14ac:dyDescent="0.2">
      <c r="A276" s="103"/>
      <c r="B276" s="43"/>
      <c r="C276" s="43"/>
    </row>
    <row r="277" spans="1:3" s="90" customFormat="1" x14ac:dyDescent="0.2">
      <c r="A277" s="103"/>
      <c r="B277" s="43"/>
      <c r="C277" s="43"/>
    </row>
    <row r="278" spans="1:3" s="90" customFormat="1" x14ac:dyDescent="0.2">
      <c r="A278" s="103"/>
      <c r="B278" s="43"/>
      <c r="C278" s="43"/>
    </row>
    <row r="279" spans="1:3" s="90" customFormat="1" x14ac:dyDescent="0.2">
      <c r="A279" s="103"/>
      <c r="B279" s="43"/>
      <c r="C279" s="43"/>
    </row>
    <row r="280" spans="1:3" s="90" customFormat="1" x14ac:dyDescent="0.2">
      <c r="A280" s="103"/>
      <c r="B280" s="43"/>
      <c r="C280" s="43"/>
    </row>
    <row r="281" spans="1:3" s="90" customFormat="1" x14ac:dyDescent="0.2">
      <c r="A281" s="103"/>
      <c r="B281" s="43"/>
      <c r="C281" s="43"/>
    </row>
    <row r="282" spans="1:3" s="90" customFormat="1" x14ac:dyDescent="0.2">
      <c r="A282" s="103"/>
      <c r="B282" s="43"/>
      <c r="C282" s="43"/>
    </row>
    <row r="283" spans="1:3" s="90" customFormat="1" x14ac:dyDescent="0.2">
      <c r="A283" s="103"/>
      <c r="B283" s="43"/>
      <c r="C283" s="43"/>
    </row>
    <row r="284" spans="1:3" s="90" customFormat="1" x14ac:dyDescent="0.2">
      <c r="A284" s="103"/>
      <c r="B284" s="43"/>
      <c r="C284" s="43"/>
    </row>
    <row r="285" spans="1:3" s="90" customFormat="1" x14ac:dyDescent="0.2">
      <c r="A285" s="103"/>
      <c r="B285" s="43"/>
      <c r="C285" s="43"/>
    </row>
    <row r="286" spans="1:3" s="90" customFormat="1" x14ac:dyDescent="0.2">
      <c r="A286" s="103"/>
      <c r="B286" s="43"/>
      <c r="C286" s="43"/>
    </row>
    <row r="287" spans="1:3" s="90" customFormat="1" x14ac:dyDescent="0.2">
      <c r="A287" s="103"/>
      <c r="B287" s="43"/>
      <c r="C287" s="43"/>
    </row>
    <row r="288" spans="1:3" s="90" customFormat="1" x14ac:dyDescent="0.2">
      <c r="A288" s="103"/>
      <c r="B288" s="43"/>
      <c r="C288" s="43"/>
    </row>
    <row r="289" spans="1:3" s="90" customFormat="1" x14ac:dyDescent="0.2">
      <c r="A289" s="103"/>
      <c r="B289" s="43"/>
      <c r="C289" s="43"/>
    </row>
    <row r="290" spans="1:3" s="90" customFormat="1" x14ac:dyDescent="0.2">
      <c r="A290" s="103"/>
      <c r="B290" s="43"/>
      <c r="C290" s="43"/>
    </row>
    <row r="291" spans="1:3" s="90" customFormat="1" x14ac:dyDescent="0.2">
      <c r="A291" s="103"/>
      <c r="B291" s="43"/>
      <c r="C291" s="43"/>
    </row>
    <row r="292" spans="1:3" s="90" customFormat="1" x14ac:dyDescent="0.2">
      <c r="A292" s="103"/>
      <c r="B292" s="43"/>
      <c r="C292" s="43"/>
    </row>
    <row r="293" spans="1:3" s="90" customFormat="1" x14ac:dyDescent="0.2">
      <c r="A293" s="103"/>
      <c r="B293" s="43"/>
      <c r="C293" s="43"/>
    </row>
    <row r="294" spans="1:3" s="90" customFormat="1" x14ac:dyDescent="0.2">
      <c r="A294" s="103"/>
      <c r="B294" s="43"/>
      <c r="C294" s="43"/>
    </row>
    <row r="295" spans="1:3" s="90" customFormat="1" x14ac:dyDescent="0.2">
      <c r="A295" s="103"/>
      <c r="B295" s="43"/>
      <c r="C295" s="43"/>
    </row>
    <row r="296" spans="1:3" s="90" customFormat="1" x14ac:dyDescent="0.2">
      <c r="A296" s="103"/>
      <c r="B296" s="43"/>
      <c r="C296" s="43"/>
    </row>
    <row r="297" spans="1:3" s="90" customFormat="1" x14ac:dyDescent="0.2">
      <c r="A297" s="103"/>
      <c r="B297" s="43"/>
      <c r="C297" s="43"/>
    </row>
    <row r="298" spans="1:3" s="90" customFormat="1" x14ac:dyDescent="0.2">
      <c r="A298" s="103"/>
      <c r="B298" s="43"/>
      <c r="C298" s="43"/>
    </row>
    <row r="299" spans="1:3" s="90" customFormat="1" x14ac:dyDescent="0.2">
      <c r="A299" s="103"/>
      <c r="B299" s="43"/>
      <c r="C299" s="43"/>
    </row>
    <row r="300" spans="1:3" s="90" customFormat="1" x14ac:dyDescent="0.2">
      <c r="A300" s="103"/>
      <c r="B300" s="43"/>
      <c r="C300" s="43"/>
    </row>
    <row r="301" spans="1:3" s="90" customFormat="1" x14ac:dyDescent="0.2">
      <c r="A301" s="103"/>
      <c r="B301" s="43"/>
      <c r="C301" s="43"/>
    </row>
    <row r="302" spans="1:3" s="90" customFormat="1" x14ac:dyDescent="0.2">
      <c r="A302" s="103"/>
      <c r="B302" s="43"/>
      <c r="C302" s="43"/>
    </row>
    <row r="303" spans="1:3" s="90" customFormat="1" x14ac:dyDescent="0.2">
      <c r="A303" s="103"/>
      <c r="B303" s="43"/>
      <c r="C303" s="43"/>
    </row>
    <row r="304" spans="1:3" s="90" customFormat="1" x14ac:dyDescent="0.2">
      <c r="A304" s="103"/>
      <c r="B304" s="43"/>
      <c r="C304" s="43"/>
    </row>
    <row r="305" spans="1:3" s="90" customFormat="1" x14ac:dyDescent="0.2">
      <c r="A305" s="103"/>
      <c r="B305" s="43"/>
      <c r="C305" s="43"/>
    </row>
    <row r="306" spans="1:3" s="90" customFormat="1" x14ac:dyDescent="0.2">
      <c r="A306" s="103"/>
      <c r="B306" s="43"/>
      <c r="C306" s="43"/>
    </row>
    <row r="307" spans="1:3" s="90" customFormat="1" x14ac:dyDescent="0.2">
      <c r="A307" s="103"/>
      <c r="B307" s="43"/>
      <c r="C307" s="43"/>
    </row>
    <row r="308" spans="1:3" s="90" customFormat="1" x14ac:dyDescent="0.2">
      <c r="A308" s="103"/>
      <c r="B308" s="43"/>
      <c r="C308" s="43"/>
    </row>
    <row r="309" spans="1:3" s="90" customFormat="1" x14ac:dyDescent="0.2">
      <c r="A309" s="103"/>
      <c r="B309" s="43"/>
      <c r="C309" s="43"/>
    </row>
    <row r="310" spans="1:3" s="90" customFormat="1" x14ac:dyDescent="0.2">
      <c r="A310" s="103"/>
      <c r="B310" s="43"/>
      <c r="C310" s="43"/>
    </row>
    <row r="311" spans="1:3" s="90" customFormat="1" x14ac:dyDescent="0.2">
      <c r="A311" s="103"/>
      <c r="B311" s="43"/>
      <c r="C311" s="43"/>
    </row>
    <row r="312" spans="1:3" s="90" customFormat="1" x14ac:dyDescent="0.2">
      <c r="A312" s="103"/>
      <c r="B312" s="43"/>
      <c r="C312" s="43"/>
    </row>
    <row r="313" spans="1:3" s="90" customFormat="1" x14ac:dyDescent="0.2">
      <c r="A313" s="103"/>
      <c r="B313" s="43"/>
      <c r="C313" s="43"/>
    </row>
    <row r="314" spans="1:3" s="90" customFormat="1" x14ac:dyDescent="0.2">
      <c r="A314" s="103"/>
      <c r="B314" s="43"/>
      <c r="C314" s="43"/>
    </row>
    <row r="315" spans="1:3" s="90" customFormat="1" x14ac:dyDescent="0.2">
      <c r="A315" s="103"/>
      <c r="B315" s="43"/>
      <c r="C315" s="43"/>
    </row>
    <row r="316" spans="1:3" s="90" customFormat="1" x14ac:dyDescent="0.2">
      <c r="A316" s="103"/>
      <c r="B316" s="43"/>
      <c r="C316" s="43"/>
    </row>
    <row r="317" spans="1:3" s="90" customFormat="1" x14ac:dyDescent="0.2">
      <c r="A317" s="103"/>
      <c r="B317" s="43"/>
      <c r="C317" s="43"/>
    </row>
    <row r="318" spans="1:3" s="90" customFormat="1" x14ac:dyDescent="0.2">
      <c r="A318" s="103"/>
      <c r="B318" s="43"/>
      <c r="C318" s="43"/>
    </row>
    <row r="319" spans="1:3" s="90" customFormat="1" x14ac:dyDescent="0.2">
      <c r="A319" s="103"/>
      <c r="B319" s="43"/>
      <c r="C319" s="43"/>
    </row>
    <row r="320" spans="1:3" s="90" customFormat="1" x14ac:dyDescent="0.2">
      <c r="A320" s="103"/>
      <c r="B320" s="43"/>
      <c r="C320" s="43"/>
    </row>
    <row r="321" spans="1:3" s="90" customFormat="1" x14ac:dyDescent="0.2">
      <c r="A321" s="103"/>
      <c r="B321" s="43"/>
      <c r="C321" s="43"/>
    </row>
    <row r="322" spans="1:3" s="90" customFormat="1" x14ac:dyDescent="0.2">
      <c r="A322" s="103"/>
      <c r="B322" s="43"/>
      <c r="C322" s="43"/>
    </row>
    <row r="323" spans="1:3" s="90" customFormat="1" x14ac:dyDescent="0.2">
      <c r="A323" s="103"/>
      <c r="B323" s="43"/>
      <c r="C323" s="43"/>
    </row>
    <row r="324" spans="1:3" s="90" customFormat="1" x14ac:dyDescent="0.2">
      <c r="A324" s="103"/>
      <c r="B324" s="43"/>
      <c r="C324" s="43"/>
    </row>
    <row r="325" spans="1:3" s="90" customFormat="1" x14ac:dyDescent="0.2">
      <c r="A325" s="103"/>
      <c r="B325" s="43"/>
      <c r="C325" s="43"/>
    </row>
    <row r="326" spans="1:3" s="90" customFormat="1" x14ac:dyDescent="0.2">
      <c r="A326" s="103"/>
      <c r="B326" s="43"/>
      <c r="C326" s="43"/>
    </row>
    <row r="327" spans="1:3" s="90" customFormat="1" x14ac:dyDescent="0.2">
      <c r="A327" s="103"/>
      <c r="B327" s="43"/>
      <c r="C327" s="43"/>
    </row>
    <row r="328" spans="1:3" s="90" customFormat="1" x14ac:dyDescent="0.2">
      <c r="A328" s="103"/>
      <c r="B328" s="43"/>
      <c r="C328" s="43"/>
    </row>
    <row r="329" spans="1:3" s="90" customFormat="1" x14ac:dyDescent="0.2">
      <c r="A329" s="103"/>
      <c r="B329" s="43"/>
      <c r="C329" s="43"/>
    </row>
    <row r="330" spans="1:3" s="90" customFormat="1" x14ac:dyDescent="0.2">
      <c r="A330" s="103"/>
      <c r="B330" s="43"/>
      <c r="C330" s="43"/>
    </row>
    <row r="331" spans="1:3" s="90" customFormat="1" x14ac:dyDescent="0.2">
      <c r="A331" s="103"/>
      <c r="B331" s="43"/>
      <c r="C331" s="43"/>
    </row>
    <row r="332" spans="1:3" s="90" customFormat="1" x14ac:dyDescent="0.2">
      <c r="A332" s="103"/>
      <c r="B332" s="43"/>
      <c r="C332" s="43"/>
    </row>
    <row r="333" spans="1:3" s="90" customFormat="1" x14ac:dyDescent="0.2">
      <c r="A333" s="103"/>
      <c r="B333" s="43"/>
      <c r="C333" s="43"/>
    </row>
    <row r="334" spans="1:3" s="90" customFormat="1" x14ac:dyDescent="0.2">
      <c r="A334" s="103"/>
      <c r="B334" s="43"/>
      <c r="C334" s="43"/>
    </row>
    <row r="335" spans="1:3" s="90" customFormat="1" x14ac:dyDescent="0.2">
      <c r="A335" s="103"/>
      <c r="B335" s="43"/>
      <c r="C335" s="43"/>
    </row>
    <row r="336" spans="1:3" s="90" customFormat="1" x14ac:dyDescent="0.2">
      <c r="A336" s="103"/>
      <c r="B336" s="43"/>
      <c r="C336" s="43"/>
    </row>
    <row r="337" spans="1:3" s="90" customFormat="1" x14ac:dyDescent="0.2">
      <c r="A337" s="103"/>
      <c r="B337" s="43"/>
      <c r="C337" s="43"/>
    </row>
    <row r="338" spans="1:3" s="90" customFormat="1" x14ac:dyDescent="0.2">
      <c r="A338" s="103"/>
      <c r="B338" s="43"/>
      <c r="C338" s="43"/>
    </row>
    <row r="339" spans="1:3" s="90" customFormat="1" x14ac:dyDescent="0.2">
      <c r="A339" s="103"/>
      <c r="B339" s="43"/>
      <c r="C339" s="43"/>
    </row>
    <row r="340" spans="1:3" s="90" customFormat="1" x14ac:dyDescent="0.2">
      <c r="A340" s="103"/>
      <c r="B340" s="43"/>
      <c r="C340" s="43"/>
    </row>
    <row r="341" spans="1:3" s="90" customFormat="1" x14ac:dyDescent="0.2">
      <c r="A341" s="103"/>
      <c r="B341" s="43"/>
      <c r="C341" s="43"/>
    </row>
    <row r="342" spans="1:3" s="90" customFormat="1" x14ac:dyDescent="0.2">
      <c r="A342" s="103"/>
      <c r="B342" s="43"/>
      <c r="C342" s="43"/>
    </row>
    <row r="343" spans="1:3" s="90" customFormat="1" x14ac:dyDescent="0.2">
      <c r="A343" s="103"/>
      <c r="B343" s="43"/>
      <c r="C343" s="43"/>
    </row>
    <row r="344" spans="1:3" s="90" customFormat="1" x14ac:dyDescent="0.2">
      <c r="A344" s="103"/>
      <c r="B344" s="43"/>
      <c r="C344" s="43"/>
    </row>
    <row r="345" spans="1:3" s="90" customFormat="1" x14ac:dyDescent="0.2">
      <c r="A345" s="103"/>
      <c r="B345" s="43"/>
      <c r="C345" s="43"/>
    </row>
    <row r="346" spans="1:3" s="90" customFormat="1" x14ac:dyDescent="0.2">
      <c r="A346" s="103"/>
      <c r="B346" s="43"/>
      <c r="C346" s="43"/>
    </row>
    <row r="347" spans="1:3" s="90" customFormat="1" x14ac:dyDescent="0.2">
      <c r="A347" s="103"/>
      <c r="B347" s="43"/>
      <c r="C347" s="43"/>
    </row>
    <row r="348" spans="1:3" s="90" customFormat="1" x14ac:dyDescent="0.2">
      <c r="A348" s="103"/>
      <c r="B348" s="43"/>
      <c r="C348" s="43"/>
    </row>
    <row r="349" spans="1:3" s="90" customFormat="1" x14ac:dyDescent="0.2">
      <c r="A349" s="103"/>
      <c r="B349" s="43"/>
      <c r="C349" s="43"/>
    </row>
    <row r="350" spans="1:3" s="90" customFormat="1" x14ac:dyDescent="0.2">
      <c r="A350" s="103"/>
      <c r="B350" s="43"/>
      <c r="C350" s="43"/>
    </row>
    <row r="351" spans="1:3" s="90" customFormat="1" x14ac:dyDescent="0.2">
      <c r="A351" s="103"/>
      <c r="B351" s="43"/>
      <c r="C351" s="43"/>
    </row>
    <row r="352" spans="1:3" s="90" customFormat="1" x14ac:dyDescent="0.2">
      <c r="A352" s="103"/>
      <c r="B352" s="43"/>
      <c r="C352" s="43"/>
    </row>
    <row r="353" spans="1:3" s="90" customFormat="1" x14ac:dyDescent="0.2">
      <c r="A353" s="103"/>
      <c r="B353" s="43"/>
      <c r="C353" s="43"/>
    </row>
    <row r="354" spans="1:3" s="90" customFormat="1" x14ac:dyDescent="0.2">
      <c r="A354" s="103"/>
      <c r="B354" s="43"/>
      <c r="C354" s="43"/>
    </row>
    <row r="355" spans="1:3" s="90" customFormat="1" x14ac:dyDescent="0.2">
      <c r="A355" s="103"/>
      <c r="B355" s="43"/>
      <c r="C355" s="43"/>
    </row>
    <row r="356" spans="1:3" s="90" customFormat="1" x14ac:dyDescent="0.2">
      <c r="A356" s="103"/>
      <c r="B356" s="43"/>
      <c r="C356" s="43"/>
    </row>
    <row r="357" spans="1:3" s="90" customFormat="1" x14ac:dyDescent="0.2">
      <c r="A357" s="103"/>
      <c r="B357" s="43"/>
      <c r="C357" s="43"/>
    </row>
    <row r="358" spans="1:3" s="90" customFormat="1" x14ac:dyDescent="0.2">
      <c r="A358" s="103"/>
      <c r="B358" s="43"/>
      <c r="C358" s="43"/>
    </row>
    <row r="359" spans="1:3" s="90" customFormat="1" x14ac:dyDescent="0.2">
      <c r="A359" s="103"/>
      <c r="B359" s="43"/>
      <c r="C359" s="43"/>
    </row>
    <row r="360" spans="1:3" s="90" customFormat="1" x14ac:dyDescent="0.2">
      <c r="A360" s="103"/>
      <c r="B360" s="43"/>
      <c r="C360" s="43"/>
    </row>
    <row r="361" spans="1:3" s="90" customFormat="1" x14ac:dyDescent="0.2">
      <c r="A361" s="103"/>
      <c r="B361" s="43"/>
      <c r="C361" s="43"/>
    </row>
    <row r="362" spans="1:3" s="90" customFormat="1" x14ac:dyDescent="0.2">
      <c r="A362" s="103"/>
      <c r="B362" s="43"/>
      <c r="C362" s="43"/>
    </row>
    <row r="363" spans="1:3" s="90" customFormat="1" x14ac:dyDescent="0.2">
      <c r="A363" s="103"/>
      <c r="B363" s="43"/>
      <c r="C363" s="43"/>
    </row>
    <row r="364" spans="1:3" s="90" customFormat="1" x14ac:dyDescent="0.2">
      <c r="A364" s="103"/>
      <c r="B364" s="43"/>
      <c r="C364" s="43"/>
    </row>
    <row r="365" spans="1:3" s="90" customFormat="1" x14ac:dyDescent="0.2">
      <c r="A365" s="103"/>
      <c r="B365" s="43"/>
      <c r="C365" s="43"/>
    </row>
    <row r="366" spans="1:3" s="90" customFormat="1" x14ac:dyDescent="0.2">
      <c r="A366" s="103"/>
      <c r="B366" s="43"/>
      <c r="C366" s="43"/>
    </row>
    <row r="367" spans="1:3" s="90" customFormat="1" x14ac:dyDescent="0.2">
      <c r="A367" s="103"/>
      <c r="B367" s="43"/>
      <c r="C367" s="43"/>
    </row>
    <row r="368" spans="1:3" s="90" customFormat="1" x14ac:dyDescent="0.2">
      <c r="A368" s="103"/>
      <c r="B368" s="43"/>
      <c r="C368" s="43"/>
    </row>
    <row r="369" spans="1:3" s="90" customFormat="1" x14ac:dyDescent="0.2">
      <c r="A369" s="103"/>
      <c r="B369" s="43"/>
      <c r="C369" s="43"/>
    </row>
    <row r="370" spans="1:3" s="90" customFormat="1" x14ac:dyDescent="0.2">
      <c r="A370" s="103"/>
      <c r="B370" s="43"/>
      <c r="C370" s="43"/>
    </row>
    <row r="371" spans="1:3" s="90" customFormat="1" x14ac:dyDescent="0.2">
      <c r="A371" s="103"/>
      <c r="B371" s="43"/>
      <c r="C371" s="43"/>
    </row>
    <row r="372" spans="1:3" s="90" customFormat="1" x14ac:dyDescent="0.2">
      <c r="A372" s="103"/>
      <c r="B372" s="43"/>
      <c r="C372" s="43"/>
    </row>
    <row r="373" spans="1:3" s="90" customFormat="1" x14ac:dyDescent="0.2">
      <c r="A373" s="103"/>
      <c r="B373" s="43"/>
      <c r="C373" s="43"/>
    </row>
    <row r="374" spans="1:3" s="90" customFormat="1" x14ac:dyDescent="0.2">
      <c r="A374" s="103"/>
      <c r="B374" s="43"/>
      <c r="C374" s="43"/>
    </row>
    <row r="375" spans="1:3" s="90" customFormat="1" x14ac:dyDescent="0.2">
      <c r="A375" s="103"/>
      <c r="B375" s="43"/>
      <c r="C375" s="43"/>
    </row>
    <row r="376" spans="1:3" s="90" customFormat="1" x14ac:dyDescent="0.2">
      <c r="A376" s="103"/>
      <c r="B376" s="43"/>
      <c r="C376" s="43"/>
    </row>
    <row r="377" spans="1:3" s="90" customFormat="1" x14ac:dyDescent="0.2">
      <c r="A377" s="103"/>
      <c r="B377" s="43"/>
      <c r="C377" s="43"/>
    </row>
    <row r="378" spans="1:3" s="90" customFormat="1" x14ac:dyDescent="0.2">
      <c r="A378" s="103"/>
      <c r="B378" s="43"/>
      <c r="C378" s="43"/>
    </row>
    <row r="379" spans="1:3" s="90" customFormat="1" x14ac:dyDescent="0.2">
      <c r="A379" s="103"/>
      <c r="B379" s="43"/>
      <c r="C379" s="43"/>
    </row>
    <row r="380" spans="1:3" s="90" customFormat="1" x14ac:dyDescent="0.2">
      <c r="A380" s="103"/>
      <c r="B380" s="43"/>
      <c r="C380" s="43"/>
    </row>
    <row r="381" spans="1:3" s="90" customFormat="1" x14ac:dyDescent="0.2">
      <c r="A381" s="103"/>
      <c r="B381" s="43"/>
      <c r="C381" s="43"/>
    </row>
    <row r="382" spans="1:3" s="90" customFormat="1" x14ac:dyDescent="0.2">
      <c r="A382" s="103"/>
      <c r="B382" s="43"/>
      <c r="C382" s="43"/>
    </row>
    <row r="383" spans="1:3" s="90" customFormat="1" x14ac:dyDescent="0.2">
      <c r="A383" s="103"/>
      <c r="B383" s="43"/>
      <c r="C383" s="43"/>
    </row>
    <row r="384" spans="1:3" s="90" customFormat="1" x14ac:dyDescent="0.2">
      <c r="A384" s="103"/>
      <c r="B384" s="43"/>
      <c r="C384" s="43"/>
    </row>
    <row r="385" spans="1:3" s="90" customFormat="1" x14ac:dyDescent="0.2">
      <c r="A385" s="103"/>
      <c r="B385" s="43"/>
      <c r="C385" s="43"/>
    </row>
    <row r="386" spans="1:3" s="90" customFormat="1" x14ac:dyDescent="0.2">
      <c r="A386" s="103"/>
      <c r="B386" s="43"/>
      <c r="C386" s="43"/>
    </row>
    <row r="387" spans="1:3" s="90" customFormat="1" x14ac:dyDescent="0.2">
      <c r="A387" s="103"/>
      <c r="B387" s="43"/>
      <c r="C387" s="43"/>
    </row>
    <row r="388" spans="1:3" s="90" customFormat="1" x14ac:dyDescent="0.2">
      <c r="A388" s="103"/>
      <c r="B388" s="43"/>
      <c r="C388" s="43"/>
    </row>
    <row r="389" spans="1:3" s="90" customFormat="1" x14ac:dyDescent="0.2">
      <c r="A389" s="103"/>
      <c r="B389" s="43"/>
      <c r="C389" s="43"/>
    </row>
    <row r="390" spans="1:3" s="90" customFormat="1" x14ac:dyDescent="0.2">
      <c r="A390" s="103"/>
      <c r="B390" s="43"/>
      <c r="C390" s="43"/>
    </row>
    <row r="391" spans="1:3" s="90" customFormat="1" x14ac:dyDescent="0.2">
      <c r="A391" s="103"/>
      <c r="B391" s="43"/>
      <c r="C391" s="43"/>
    </row>
    <row r="392" spans="1:3" s="90" customFormat="1" x14ac:dyDescent="0.2">
      <c r="A392" s="103"/>
      <c r="B392" s="43"/>
      <c r="C392" s="43"/>
    </row>
    <row r="393" spans="1:3" s="90" customFormat="1" x14ac:dyDescent="0.2">
      <c r="A393" s="103"/>
      <c r="B393" s="43"/>
      <c r="C393" s="43"/>
    </row>
    <row r="394" spans="1:3" s="90" customFormat="1" x14ac:dyDescent="0.2">
      <c r="A394" s="103"/>
      <c r="B394" s="43"/>
      <c r="C394" s="43"/>
    </row>
    <row r="395" spans="1:3" s="90" customFormat="1" x14ac:dyDescent="0.2">
      <c r="A395" s="103"/>
      <c r="B395" s="43"/>
      <c r="C395" s="43"/>
    </row>
    <row r="396" spans="1:3" s="90" customFormat="1" x14ac:dyDescent="0.2">
      <c r="A396" s="103"/>
      <c r="B396" s="43"/>
      <c r="C396" s="43"/>
    </row>
    <row r="397" spans="1:3" s="90" customFormat="1" x14ac:dyDescent="0.2">
      <c r="A397" s="103"/>
      <c r="B397" s="43"/>
      <c r="C397" s="43"/>
    </row>
    <row r="398" spans="1:3" s="90" customFormat="1" x14ac:dyDescent="0.2">
      <c r="A398" s="103"/>
      <c r="B398" s="43"/>
      <c r="C398" s="43"/>
    </row>
    <row r="399" spans="1:3" s="90" customFormat="1" x14ac:dyDescent="0.2">
      <c r="A399" s="103"/>
      <c r="B399" s="43"/>
      <c r="C399" s="43"/>
    </row>
    <row r="400" spans="1:3" s="90" customFormat="1" x14ac:dyDescent="0.2">
      <c r="A400" s="103"/>
      <c r="B400" s="43"/>
      <c r="C400" s="43"/>
    </row>
    <row r="401" spans="1:3" s="90" customFormat="1" x14ac:dyDescent="0.2">
      <c r="A401" s="103"/>
      <c r="B401" s="43"/>
      <c r="C401" s="43"/>
    </row>
    <row r="402" spans="1:3" s="90" customFormat="1" x14ac:dyDescent="0.2">
      <c r="A402" s="103"/>
      <c r="B402" s="43"/>
      <c r="C402" s="43"/>
    </row>
    <row r="403" spans="1:3" s="90" customFormat="1" x14ac:dyDescent="0.2">
      <c r="A403" s="103"/>
      <c r="B403" s="43"/>
      <c r="C403" s="43"/>
    </row>
    <row r="404" spans="1:3" s="90" customFormat="1" x14ac:dyDescent="0.2">
      <c r="A404" s="103"/>
      <c r="B404" s="43"/>
      <c r="C404" s="43"/>
    </row>
    <row r="405" spans="1:3" s="90" customFormat="1" x14ac:dyDescent="0.2">
      <c r="A405" s="103"/>
      <c r="B405" s="43"/>
      <c r="C405" s="43"/>
    </row>
    <row r="406" spans="1:3" s="90" customFormat="1" x14ac:dyDescent="0.2">
      <c r="A406" s="103"/>
      <c r="B406" s="43"/>
      <c r="C406" s="43"/>
    </row>
    <row r="407" spans="1:3" s="90" customFormat="1" x14ac:dyDescent="0.2">
      <c r="A407" s="103"/>
      <c r="B407" s="43"/>
      <c r="C407" s="43"/>
    </row>
    <row r="408" spans="1:3" s="90" customFormat="1" x14ac:dyDescent="0.2">
      <c r="A408" s="103"/>
      <c r="B408" s="43"/>
      <c r="C408" s="43"/>
    </row>
    <row r="409" spans="1:3" s="90" customFormat="1" x14ac:dyDescent="0.2">
      <c r="A409" s="103"/>
      <c r="B409" s="43"/>
      <c r="C409" s="43"/>
    </row>
    <row r="410" spans="1:3" s="90" customFormat="1" x14ac:dyDescent="0.2">
      <c r="A410" s="103"/>
      <c r="B410" s="43"/>
      <c r="C410" s="43"/>
    </row>
    <row r="411" spans="1:3" s="90" customFormat="1" x14ac:dyDescent="0.2">
      <c r="A411" s="103"/>
      <c r="B411" s="43"/>
      <c r="C411" s="43"/>
    </row>
    <row r="412" spans="1:3" s="90" customFormat="1" x14ac:dyDescent="0.2">
      <c r="A412" s="103"/>
      <c r="B412" s="43"/>
      <c r="C412" s="43"/>
    </row>
    <row r="413" spans="1:3" s="90" customFormat="1" x14ac:dyDescent="0.2">
      <c r="A413" s="103"/>
      <c r="B413" s="43"/>
      <c r="C413" s="43"/>
    </row>
    <row r="414" spans="1:3" s="90" customFormat="1" x14ac:dyDescent="0.2">
      <c r="A414" s="103"/>
      <c r="B414" s="43"/>
      <c r="C414" s="43"/>
    </row>
    <row r="415" spans="1:3" s="90" customFormat="1" x14ac:dyDescent="0.2">
      <c r="A415" s="103"/>
      <c r="B415" s="43"/>
      <c r="C415" s="43"/>
    </row>
    <row r="416" spans="1:3" s="90" customFormat="1" x14ac:dyDescent="0.2">
      <c r="A416" s="103"/>
      <c r="B416" s="43"/>
      <c r="C416" s="43"/>
    </row>
    <row r="417" spans="1:3" s="90" customFormat="1" x14ac:dyDescent="0.2">
      <c r="A417" s="103"/>
      <c r="B417" s="43"/>
      <c r="C417" s="43"/>
    </row>
    <row r="418" spans="1:3" s="90" customFormat="1" x14ac:dyDescent="0.2">
      <c r="A418" s="103"/>
      <c r="B418" s="43"/>
      <c r="C418" s="43"/>
    </row>
    <row r="419" spans="1:3" s="90" customFormat="1" x14ac:dyDescent="0.2">
      <c r="A419" s="103"/>
      <c r="B419" s="43"/>
      <c r="C419" s="43"/>
    </row>
    <row r="420" spans="1:3" s="90" customFormat="1" x14ac:dyDescent="0.2">
      <c r="A420" s="103"/>
      <c r="B420" s="43"/>
      <c r="C420" s="43"/>
    </row>
    <row r="421" spans="1:3" s="90" customFormat="1" x14ac:dyDescent="0.2">
      <c r="A421" s="103"/>
      <c r="B421" s="43"/>
      <c r="C421" s="43"/>
    </row>
    <row r="422" spans="1:3" s="90" customFormat="1" x14ac:dyDescent="0.2">
      <c r="A422" s="103"/>
      <c r="B422" s="43"/>
      <c r="C422" s="43"/>
    </row>
    <row r="423" spans="1:3" s="90" customFormat="1" x14ac:dyDescent="0.2">
      <c r="A423" s="103"/>
      <c r="B423" s="43"/>
      <c r="C423" s="43"/>
    </row>
    <row r="424" spans="1:3" s="90" customFormat="1" x14ac:dyDescent="0.2">
      <c r="A424" s="103"/>
      <c r="B424" s="43"/>
      <c r="C424" s="43"/>
    </row>
    <row r="425" spans="1:3" s="90" customFormat="1" x14ac:dyDescent="0.2">
      <c r="A425" s="103"/>
      <c r="B425" s="43"/>
      <c r="C425" s="43"/>
    </row>
    <row r="426" spans="1:3" s="90" customFormat="1" x14ac:dyDescent="0.2">
      <c r="A426" s="103"/>
      <c r="B426" s="43"/>
      <c r="C426" s="43"/>
    </row>
    <row r="427" spans="1:3" s="90" customFormat="1" x14ac:dyDescent="0.2">
      <c r="A427" s="103"/>
      <c r="B427" s="43"/>
      <c r="C427" s="43"/>
    </row>
    <row r="428" spans="1:3" s="90" customFormat="1" x14ac:dyDescent="0.2">
      <c r="A428" s="103"/>
      <c r="B428" s="43"/>
      <c r="C428" s="43"/>
    </row>
    <row r="429" spans="1:3" s="90" customFormat="1" x14ac:dyDescent="0.2">
      <c r="A429" s="103"/>
      <c r="B429" s="43"/>
      <c r="C429" s="43"/>
    </row>
    <row r="430" spans="1:3" s="90" customFormat="1" x14ac:dyDescent="0.2">
      <c r="A430" s="103"/>
      <c r="B430" s="43"/>
      <c r="C430" s="43"/>
    </row>
    <row r="431" spans="1:3" s="90" customFormat="1" x14ac:dyDescent="0.2">
      <c r="A431" s="103"/>
      <c r="B431" s="43"/>
      <c r="C431" s="43"/>
    </row>
    <row r="432" spans="1:3" s="90" customFormat="1" x14ac:dyDescent="0.2">
      <c r="A432" s="103"/>
      <c r="B432" s="43"/>
      <c r="C432" s="43"/>
    </row>
    <row r="433" spans="1:3" s="90" customFormat="1" x14ac:dyDescent="0.2">
      <c r="A433" s="103"/>
      <c r="B433" s="43"/>
      <c r="C433" s="43"/>
    </row>
    <row r="434" spans="1:3" s="90" customFormat="1" x14ac:dyDescent="0.2">
      <c r="A434" s="103"/>
      <c r="B434" s="43"/>
      <c r="C434" s="43"/>
    </row>
    <row r="435" spans="1:3" s="90" customFormat="1" x14ac:dyDescent="0.2">
      <c r="A435" s="103"/>
      <c r="B435" s="43"/>
      <c r="C435" s="43"/>
    </row>
    <row r="436" spans="1:3" s="90" customFormat="1" x14ac:dyDescent="0.2">
      <c r="A436" s="103"/>
      <c r="B436" s="43"/>
      <c r="C436" s="43"/>
    </row>
    <row r="437" spans="1:3" s="90" customFormat="1" x14ac:dyDescent="0.2">
      <c r="A437" s="103"/>
      <c r="B437" s="43"/>
      <c r="C437" s="43"/>
    </row>
    <row r="438" spans="1:3" s="90" customFormat="1" x14ac:dyDescent="0.2">
      <c r="A438" s="103"/>
      <c r="B438" s="43"/>
      <c r="C438" s="43"/>
    </row>
    <row r="439" spans="1:3" s="90" customFormat="1" x14ac:dyDescent="0.2">
      <c r="A439" s="103"/>
      <c r="B439" s="43"/>
      <c r="C439" s="43"/>
    </row>
    <row r="440" spans="1:3" s="90" customFormat="1" x14ac:dyDescent="0.2">
      <c r="A440" s="103"/>
      <c r="B440" s="43"/>
      <c r="C440" s="43"/>
    </row>
    <row r="441" spans="1:3" s="90" customFormat="1" x14ac:dyDescent="0.2">
      <c r="A441" s="103"/>
      <c r="B441" s="43"/>
      <c r="C441" s="43"/>
    </row>
    <row r="442" spans="1:3" s="90" customFormat="1" x14ac:dyDescent="0.2">
      <c r="A442" s="103"/>
      <c r="B442" s="43"/>
      <c r="C442" s="43"/>
    </row>
    <row r="443" spans="1:3" s="90" customFormat="1" x14ac:dyDescent="0.2">
      <c r="A443" s="103"/>
      <c r="B443" s="43"/>
      <c r="C443" s="43"/>
    </row>
    <row r="444" spans="1:3" s="90" customFormat="1" x14ac:dyDescent="0.2">
      <c r="A444" s="103"/>
      <c r="B444" s="43"/>
      <c r="C444" s="43"/>
    </row>
    <row r="445" spans="1:3" s="90" customFormat="1" x14ac:dyDescent="0.2">
      <c r="A445" s="103"/>
      <c r="B445" s="43"/>
      <c r="C445" s="43"/>
    </row>
    <row r="446" spans="1:3" s="90" customFormat="1" x14ac:dyDescent="0.2">
      <c r="A446" s="103"/>
      <c r="B446" s="43"/>
      <c r="C446" s="43"/>
    </row>
    <row r="447" spans="1:3" s="90" customFormat="1" x14ac:dyDescent="0.2">
      <c r="A447" s="103"/>
      <c r="B447" s="43"/>
      <c r="C447" s="43"/>
    </row>
    <row r="448" spans="1:3" s="90" customFormat="1" x14ac:dyDescent="0.2">
      <c r="A448" s="103"/>
      <c r="B448" s="43"/>
      <c r="C448" s="43"/>
    </row>
    <row r="449" spans="1:3" s="90" customFormat="1" x14ac:dyDescent="0.2">
      <c r="A449" s="103"/>
      <c r="B449" s="43"/>
      <c r="C449" s="43"/>
    </row>
    <row r="450" spans="1:3" s="90" customFormat="1" x14ac:dyDescent="0.2">
      <c r="A450" s="103"/>
      <c r="B450" s="43"/>
      <c r="C450" s="43"/>
    </row>
    <row r="451" spans="1:3" s="90" customFormat="1" x14ac:dyDescent="0.2">
      <c r="A451" s="103"/>
      <c r="B451" s="43"/>
      <c r="C451" s="43"/>
    </row>
    <row r="452" spans="1:3" s="90" customFormat="1" x14ac:dyDescent="0.2">
      <c r="A452" s="103"/>
      <c r="B452" s="43"/>
      <c r="C452" s="43"/>
    </row>
    <row r="453" spans="1:3" s="90" customFormat="1" x14ac:dyDescent="0.2">
      <c r="A453" s="103"/>
      <c r="B453" s="43"/>
      <c r="C453" s="43"/>
    </row>
    <row r="454" spans="1:3" s="90" customFormat="1" x14ac:dyDescent="0.2">
      <c r="A454" s="103"/>
      <c r="B454" s="43"/>
      <c r="C454" s="43"/>
    </row>
    <row r="455" spans="1:3" s="90" customFormat="1" x14ac:dyDescent="0.2">
      <c r="A455" s="103"/>
      <c r="B455" s="43"/>
      <c r="C455" s="43"/>
    </row>
    <row r="456" spans="1:3" s="90" customFormat="1" x14ac:dyDescent="0.2">
      <c r="A456" s="103"/>
      <c r="B456" s="43"/>
      <c r="C456" s="43"/>
    </row>
    <row r="457" spans="1:3" s="90" customFormat="1" x14ac:dyDescent="0.2">
      <c r="A457" s="103"/>
      <c r="B457" s="43"/>
      <c r="C457" s="43"/>
    </row>
    <row r="458" spans="1:3" s="90" customFormat="1" x14ac:dyDescent="0.2">
      <c r="A458" s="103"/>
      <c r="B458" s="43"/>
      <c r="C458" s="43"/>
    </row>
    <row r="459" spans="1:3" s="90" customFormat="1" x14ac:dyDescent="0.2">
      <c r="A459" s="103"/>
      <c r="B459" s="43"/>
      <c r="C459" s="43"/>
    </row>
    <row r="460" spans="1:3" s="90" customFormat="1" x14ac:dyDescent="0.2">
      <c r="A460" s="103"/>
      <c r="B460" s="43"/>
      <c r="C460" s="43"/>
    </row>
    <row r="461" spans="1:3" s="90" customFormat="1" x14ac:dyDescent="0.2">
      <c r="A461" s="103"/>
      <c r="B461" s="43"/>
      <c r="C461" s="43"/>
    </row>
    <row r="462" spans="1:3" s="90" customFormat="1" x14ac:dyDescent="0.2">
      <c r="A462" s="103"/>
      <c r="B462" s="43"/>
      <c r="C462" s="43"/>
    </row>
    <row r="463" spans="1:3" s="90" customFormat="1" x14ac:dyDescent="0.2">
      <c r="A463" s="103"/>
      <c r="B463" s="43"/>
      <c r="C463" s="43"/>
    </row>
    <row r="464" spans="1:3" s="90" customFormat="1" x14ac:dyDescent="0.2">
      <c r="A464" s="103"/>
      <c r="B464" s="43"/>
      <c r="C464" s="43"/>
    </row>
    <row r="465" spans="1:3" s="90" customFormat="1" x14ac:dyDescent="0.2">
      <c r="A465" s="103"/>
      <c r="B465" s="43"/>
      <c r="C465" s="43"/>
    </row>
    <row r="466" spans="1:3" s="90" customFormat="1" x14ac:dyDescent="0.2">
      <c r="A466" s="103"/>
      <c r="B466" s="43"/>
      <c r="C466" s="43"/>
    </row>
    <row r="467" spans="1:3" s="90" customFormat="1" x14ac:dyDescent="0.2">
      <c r="A467" s="103"/>
      <c r="B467" s="43"/>
      <c r="C467" s="43"/>
    </row>
    <row r="468" spans="1:3" s="90" customFormat="1" x14ac:dyDescent="0.2">
      <c r="A468" s="103"/>
      <c r="B468" s="43"/>
      <c r="C468" s="43"/>
    </row>
    <row r="469" spans="1:3" s="90" customFormat="1" x14ac:dyDescent="0.2">
      <c r="A469" s="103"/>
      <c r="B469" s="43"/>
      <c r="C469" s="43"/>
    </row>
    <row r="470" spans="1:3" s="90" customFormat="1" x14ac:dyDescent="0.2">
      <c r="A470" s="103"/>
      <c r="B470" s="43"/>
      <c r="C470" s="43"/>
    </row>
    <row r="471" spans="1:3" s="90" customFormat="1" x14ac:dyDescent="0.2">
      <c r="A471" s="103"/>
      <c r="B471" s="43"/>
      <c r="C471" s="43"/>
    </row>
    <row r="472" spans="1:3" s="90" customFormat="1" x14ac:dyDescent="0.2">
      <c r="A472" s="103"/>
      <c r="B472" s="43"/>
      <c r="C472" s="43"/>
    </row>
    <row r="473" spans="1:3" s="90" customFormat="1" x14ac:dyDescent="0.2">
      <c r="A473" s="103"/>
      <c r="B473" s="43"/>
      <c r="C473" s="43"/>
    </row>
    <row r="474" spans="1:3" s="90" customFormat="1" x14ac:dyDescent="0.2">
      <c r="A474" s="103"/>
      <c r="B474" s="43"/>
      <c r="C474" s="43"/>
    </row>
    <row r="475" spans="1:3" s="90" customFormat="1" x14ac:dyDescent="0.2">
      <c r="A475" s="103"/>
      <c r="B475" s="43"/>
      <c r="C475" s="43"/>
    </row>
    <row r="476" spans="1:3" s="90" customFormat="1" x14ac:dyDescent="0.2">
      <c r="A476" s="103"/>
      <c r="B476" s="43"/>
      <c r="C476" s="43"/>
    </row>
    <row r="477" spans="1:3" s="90" customFormat="1" x14ac:dyDescent="0.2">
      <c r="A477" s="103"/>
      <c r="B477" s="43"/>
      <c r="C477" s="43"/>
    </row>
    <row r="478" spans="1:3" s="90" customFormat="1" x14ac:dyDescent="0.2">
      <c r="A478" s="103"/>
      <c r="B478" s="43"/>
      <c r="C478" s="43"/>
    </row>
    <row r="479" spans="1:3" s="90" customFormat="1" x14ac:dyDescent="0.2">
      <c r="A479" s="103"/>
      <c r="B479" s="43"/>
      <c r="C479" s="43"/>
    </row>
    <row r="480" spans="1:3" s="90" customFormat="1" x14ac:dyDescent="0.2">
      <c r="A480" s="103"/>
      <c r="B480" s="43"/>
      <c r="C480" s="43"/>
    </row>
    <row r="481" spans="1:3" s="90" customFormat="1" x14ac:dyDescent="0.2">
      <c r="A481" s="103"/>
      <c r="B481" s="43"/>
      <c r="C481" s="43"/>
    </row>
    <row r="482" spans="1:3" s="90" customFormat="1" x14ac:dyDescent="0.2">
      <c r="A482" s="103"/>
      <c r="B482" s="43"/>
      <c r="C482" s="43"/>
    </row>
    <row r="483" spans="1:3" s="90" customFormat="1" x14ac:dyDescent="0.2">
      <c r="A483" s="103"/>
      <c r="B483" s="43"/>
      <c r="C483" s="43"/>
    </row>
    <row r="484" spans="1:3" s="90" customFormat="1" x14ac:dyDescent="0.2">
      <c r="A484" s="103"/>
      <c r="B484" s="43"/>
      <c r="C484" s="43"/>
    </row>
    <row r="485" spans="1:3" s="90" customFormat="1" x14ac:dyDescent="0.2">
      <c r="A485" s="103"/>
      <c r="B485" s="43"/>
      <c r="C485" s="43"/>
    </row>
    <row r="486" spans="1:3" s="90" customFormat="1" x14ac:dyDescent="0.2">
      <c r="A486" s="103"/>
      <c r="B486" s="43"/>
      <c r="C486" s="43"/>
    </row>
    <row r="487" spans="1:3" s="90" customFormat="1" x14ac:dyDescent="0.2">
      <c r="A487" s="103"/>
      <c r="B487" s="43"/>
      <c r="C487" s="43"/>
    </row>
    <row r="488" spans="1:3" s="90" customFormat="1" x14ac:dyDescent="0.2">
      <c r="A488" s="103"/>
      <c r="B488" s="43"/>
      <c r="C488" s="43"/>
    </row>
    <row r="489" spans="1:3" s="90" customFormat="1" x14ac:dyDescent="0.2">
      <c r="A489" s="103"/>
      <c r="B489" s="43"/>
      <c r="C489" s="43"/>
    </row>
    <row r="490" spans="1:3" s="90" customFormat="1" x14ac:dyDescent="0.2">
      <c r="A490" s="103"/>
      <c r="B490" s="43"/>
      <c r="C490" s="43"/>
    </row>
    <row r="491" spans="1:3" s="90" customFormat="1" x14ac:dyDescent="0.2">
      <c r="A491" s="103"/>
      <c r="B491" s="43"/>
      <c r="C491" s="43"/>
    </row>
    <row r="492" spans="1:3" s="90" customFormat="1" x14ac:dyDescent="0.2">
      <c r="A492" s="103"/>
      <c r="B492" s="43"/>
      <c r="C492" s="43"/>
    </row>
    <row r="493" spans="1:3" s="90" customFormat="1" x14ac:dyDescent="0.2">
      <c r="A493" s="103"/>
      <c r="B493" s="43"/>
      <c r="C493" s="43"/>
    </row>
    <row r="494" spans="1:3" s="90" customFormat="1" x14ac:dyDescent="0.2">
      <c r="A494" s="103"/>
      <c r="B494" s="43"/>
      <c r="C494" s="43"/>
    </row>
    <row r="495" spans="1:3" s="90" customFormat="1" x14ac:dyDescent="0.2">
      <c r="A495" s="103"/>
      <c r="B495" s="43"/>
      <c r="C495" s="43"/>
    </row>
    <row r="496" spans="1:3" s="90" customFormat="1" x14ac:dyDescent="0.2">
      <c r="A496" s="103"/>
      <c r="B496" s="43"/>
      <c r="C496" s="43"/>
    </row>
    <row r="497" spans="1:3" s="90" customFormat="1" x14ac:dyDescent="0.2">
      <c r="A497" s="103"/>
      <c r="B497" s="43"/>
      <c r="C497" s="43"/>
    </row>
    <row r="498" spans="1:3" s="90" customFormat="1" x14ac:dyDescent="0.2">
      <c r="A498" s="103"/>
      <c r="B498" s="43"/>
      <c r="C498" s="43"/>
    </row>
    <row r="499" spans="1:3" s="90" customFormat="1" x14ac:dyDescent="0.2">
      <c r="A499" s="103"/>
      <c r="B499" s="43"/>
      <c r="C499" s="43"/>
    </row>
    <row r="500" spans="1:3" s="90" customFormat="1" x14ac:dyDescent="0.2">
      <c r="A500" s="103"/>
      <c r="B500" s="43"/>
      <c r="C500" s="43"/>
    </row>
    <row r="501" spans="1:3" s="90" customFormat="1" x14ac:dyDescent="0.2">
      <c r="A501" s="103"/>
      <c r="B501" s="43"/>
      <c r="C501" s="43"/>
    </row>
    <row r="502" spans="1:3" s="90" customFormat="1" x14ac:dyDescent="0.2">
      <c r="A502" s="103"/>
      <c r="B502" s="43"/>
      <c r="C502" s="43"/>
    </row>
    <row r="503" spans="1:3" s="90" customFormat="1" x14ac:dyDescent="0.2">
      <c r="A503" s="103"/>
      <c r="B503" s="43"/>
      <c r="C503" s="43"/>
    </row>
    <row r="504" spans="1:3" s="90" customFormat="1" x14ac:dyDescent="0.2">
      <c r="A504" s="103"/>
      <c r="B504" s="43"/>
      <c r="C504" s="43"/>
    </row>
    <row r="505" spans="1:3" s="90" customFormat="1" x14ac:dyDescent="0.2">
      <c r="A505" s="103"/>
      <c r="B505" s="43"/>
      <c r="C505" s="43"/>
    </row>
    <row r="506" spans="1:3" s="90" customFormat="1" x14ac:dyDescent="0.2">
      <c r="A506" s="103"/>
      <c r="B506" s="43"/>
      <c r="C506" s="43"/>
    </row>
    <row r="507" spans="1:3" s="90" customFormat="1" x14ac:dyDescent="0.2">
      <c r="A507" s="103"/>
      <c r="B507" s="43"/>
      <c r="C507" s="43"/>
    </row>
    <row r="508" spans="1:3" s="90" customFormat="1" x14ac:dyDescent="0.2">
      <c r="A508" s="103"/>
      <c r="B508" s="43"/>
      <c r="C508" s="43"/>
    </row>
    <row r="509" spans="1:3" s="90" customFormat="1" x14ac:dyDescent="0.2">
      <c r="A509" s="103"/>
      <c r="B509" s="43"/>
      <c r="C509" s="43"/>
    </row>
    <row r="510" spans="1:3" s="90" customFormat="1" x14ac:dyDescent="0.2">
      <c r="A510" s="103"/>
      <c r="B510" s="43"/>
      <c r="C510" s="43"/>
    </row>
    <row r="511" spans="1:3" s="90" customFormat="1" x14ac:dyDescent="0.2">
      <c r="A511" s="103"/>
      <c r="B511" s="43"/>
      <c r="C511" s="43"/>
    </row>
    <row r="512" spans="1:3" s="90" customFormat="1" x14ac:dyDescent="0.2">
      <c r="A512" s="103"/>
      <c r="B512" s="43"/>
      <c r="C512" s="43"/>
    </row>
    <row r="513" spans="1:3" s="90" customFormat="1" x14ac:dyDescent="0.2">
      <c r="A513" s="103"/>
      <c r="B513" s="43"/>
      <c r="C513" s="43"/>
    </row>
    <row r="514" spans="1:3" s="90" customFormat="1" x14ac:dyDescent="0.2">
      <c r="A514" s="103"/>
      <c r="B514" s="43"/>
      <c r="C514" s="43"/>
    </row>
    <row r="515" spans="1:3" s="90" customFormat="1" x14ac:dyDescent="0.2">
      <c r="A515" s="103"/>
      <c r="B515" s="43"/>
      <c r="C515" s="43"/>
    </row>
    <row r="516" spans="1:3" s="90" customFormat="1" x14ac:dyDescent="0.2">
      <c r="A516" s="103"/>
      <c r="B516" s="43"/>
      <c r="C516" s="43"/>
    </row>
    <row r="517" spans="1:3" s="90" customFormat="1" x14ac:dyDescent="0.2">
      <c r="A517" s="103"/>
      <c r="B517" s="43"/>
      <c r="C517" s="43"/>
    </row>
    <row r="518" spans="1:3" s="90" customFormat="1" x14ac:dyDescent="0.2">
      <c r="A518" s="103"/>
      <c r="B518" s="43"/>
      <c r="C518" s="43"/>
    </row>
    <row r="519" spans="1:3" s="90" customFormat="1" x14ac:dyDescent="0.2">
      <c r="A519" s="103"/>
      <c r="B519" s="43"/>
      <c r="C519" s="43"/>
    </row>
    <row r="520" spans="1:3" s="90" customFormat="1" x14ac:dyDescent="0.2">
      <c r="A520" s="103"/>
      <c r="B520" s="43"/>
      <c r="C520" s="43"/>
    </row>
    <row r="521" spans="1:3" s="90" customFormat="1" x14ac:dyDescent="0.2">
      <c r="A521" s="103"/>
      <c r="B521" s="43"/>
      <c r="C521" s="43"/>
    </row>
    <row r="522" spans="1:3" s="90" customFormat="1" x14ac:dyDescent="0.2">
      <c r="A522" s="103"/>
      <c r="B522" s="43"/>
      <c r="C522" s="43"/>
    </row>
    <row r="523" spans="1:3" s="90" customFormat="1" x14ac:dyDescent="0.2">
      <c r="A523" s="103"/>
      <c r="B523" s="43"/>
      <c r="C523" s="43"/>
    </row>
    <row r="524" spans="1:3" s="90" customFormat="1" x14ac:dyDescent="0.2">
      <c r="A524" s="103"/>
      <c r="B524" s="43"/>
      <c r="C524" s="43"/>
    </row>
    <row r="525" spans="1:3" s="90" customFormat="1" x14ac:dyDescent="0.2">
      <c r="A525" s="103"/>
      <c r="B525" s="43"/>
      <c r="C525" s="43"/>
    </row>
    <row r="526" spans="1:3" s="90" customFormat="1" x14ac:dyDescent="0.2">
      <c r="A526" s="103"/>
      <c r="B526" s="43"/>
      <c r="C526" s="43"/>
    </row>
    <row r="527" spans="1:3" s="90" customFormat="1" x14ac:dyDescent="0.2">
      <c r="A527" s="103"/>
      <c r="B527" s="43"/>
      <c r="C527" s="43"/>
    </row>
    <row r="528" spans="1:3" s="90" customFormat="1" x14ac:dyDescent="0.2">
      <c r="A528" s="103"/>
      <c r="B528" s="43"/>
      <c r="C528" s="43"/>
    </row>
    <row r="529" spans="1:3" s="90" customFormat="1" x14ac:dyDescent="0.2">
      <c r="A529" s="103"/>
      <c r="B529" s="43"/>
      <c r="C529" s="43"/>
    </row>
    <row r="530" spans="1:3" s="90" customFormat="1" x14ac:dyDescent="0.2">
      <c r="A530" s="103"/>
      <c r="B530" s="43"/>
      <c r="C530" s="43"/>
    </row>
    <row r="531" spans="1:3" s="90" customFormat="1" x14ac:dyDescent="0.2">
      <c r="A531" s="103"/>
      <c r="B531" s="43"/>
      <c r="C531" s="43"/>
    </row>
    <row r="532" spans="1:3" s="90" customFormat="1" x14ac:dyDescent="0.2">
      <c r="A532" s="103"/>
      <c r="B532" s="43"/>
      <c r="C532" s="43"/>
    </row>
    <row r="533" spans="1:3" s="90" customFormat="1" x14ac:dyDescent="0.2">
      <c r="A533" s="103"/>
      <c r="B533" s="43"/>
      <c r="C533" s="43"/>
    </row>
    <row r="534" spans="1:3" s="90" customFormat="1" x14ac:dyDescent="0.2">
      <c r="A534" s="103"/>
      <c r="B534" s="43"/>
      <c r="C534" s="43"/>
    </row>
    <row r="535" spans="1:3" s="90" customFormat="1" x14ac:dyDescent="0.2">
      <c r="A535" s="103"/>
      <c r="B535" s="43"/>
      <c r="C535" s="43"/>
    </row>
    <row r="536" spans="1:3" s="90" customFormat="1" x14ac:dyDescent="0.2">
      <c r="A536" s="103"/>
      <c r="B536" s="43"/>
      <c r="C536" s="43"/>
    </row>
    <row r="537" spans="1:3" s="90" customFormat="1" x14ac:dyDescent="0.2">
      <c r="A537" s="103"/>
      <c r="B537" s="43"/>
      <c r="C537" s="43"/>
    </row>
    <row r="538" spans="1:3" s="90" customFormat="1" x14ac:dyDescent="0.2">
      <c r="A538" s="103"/>
      <c r="B538" s="43"/>
      <c r="C538" s="43"/>
    </row>
    <row r="539" spans="1:3" s="90" customFormat="1" x14ac:dyDescent="0.2">
      <c r="A539" s="103"/>
      <c r="B539" s="43"/>
      <c r="C539" s="43"/>
    </row>
    <row r="540" spans="1:3" s="90" customFormat="1" x14ac:dyDescent="0.2">
      <c r="A540" s="103"/>
      <c r="B540" s="43"/>
      <c r="C540" s="43"/>
    </row>
    <row r="541" spans="1:3" s="90" customFormat="1" x14ac:dyDescent="0.2">
      <c r="A541" s="103"/>
      <c r="B541" s="43"/>
      <c r="C541" s="43"/>
    </row>
    <row r="542" spans="1:3" s="90" customFormat="1" x14ac:dyDescent="0.2">
      <c r="A542" s="103"/>
      <c r="B542" s="43"/>
      <c r="C542" s="43"/>
    </row>
    <row r="543" spans="1:3" s="90" customFormat="1" x14ac:dyDescent="0.2">
      <c r="A543" s="103"/>
      <c r="B543" s="43"/>
      <c r="C543" s="43"/>
    </row>
    <row r="544" spans="1:3" s="90" customFormat="1" x14ac:dyDescent="0.2">
      <c r="A544" s="103"/>
      <c r="B544" s="43"/>
      <c r="C544" s="43"/>
    </row>
    <row r="545" spans="1:3" s="90" customFormat="1" x14ac:dyDescent="0.2">
      <c r="A545" s="103"/>
      <c r="B545" s="43"/>
      <c r="C545" s="43"/>
    </row>
    <row r="546" spans="1:3" s="90" customFormat="1" x14ac:dyDescent="0.2">
      <c r="A546" s="103"/>
      <c r="B546" s="43"/>
      <c r="C546" s="43"/>
    </row>
    <row r="547" spans="1:3" s="90" customFormat="1" x14ac:dyDescent="0.2">
      <c r="A547" s="103"/>
      <c r="B547" s="43"/>
      <c r="C547" s="43"/>
    </row>
    <row r="548" spans="1:3" s="90" customFormat="1" x14ac:dyDescent="0.2">
      <c r="A548" s="103"/>
      <c r="B548" s="43"/>
      <c r="C548" s="43"/>
    </row>
    <row r="549" spans="1:3" s="90" customFormat="1" x14ac:dyDescent="0.2">
      <c r="A549" s="103"/>
      <c r="B549" s="43"/>
      <c r="C549" s="43"/>
    </row>
    <row r="550" spans="1:3" s="90" customFormat="1" x14ac:dyDescent="0.2">
      <c r="A550" s="103"/>
      <c r="B550" s="43"/>
      <c r="C550" s="43"/>
    </row>
    <row r="551" spans="1:3" s="90" customFormat="1" x14ac:dyDescent="0.2">
      <c r="A551" s="103"/>
      <c r="B551" s="43"/>
      <c r="C551" s="43"/>
    </row>
    <row r="552" spans="1:3" s="90" customFormat="1" x14ac:dyDescent="0.2">
      <c r="A552" s="103"/>
      <c r="B552" s="43"/>
      <c r="C552" s="43"/>
    </row>
    <row r="553" spans="1:3" s="90" customFormat="1" x14ac:dyDescent="0.2">
      <c r="A553" s="103"/>
      <c r="B553" s="43"/>
      <c r="C553" s="43"/>
    </row>
    <row r="554" spans="1:3" s="90" customFormat="1" x14ac:dyDescent="0.2">
      <c r="A554" s="103"/>
      <c r="B554" s="43"/>
      <c r="C554" s="43"/>
    </row>
    <row r="555" spans="1:3" s="90" customFormat="1" x14ac:dyDescent="0.2">
      <c r="A555" s="103"/>
      <c r="B555" s="43"/>
      <c r="C555" s="43"/>
    </row>
    <row r="556" spans="1:3" s="90" customFormat="1" x14ac:dyDescent="0.2">
      <c r="A556" s="103"/>
      <c r="B556" s="43"/>
      <c r="C556" s="43"/>
    </row>
    <row r="557" spans="1:3" s="90" customFormat="1" x14ac:dyDescent="0.2">
      <c r="A557" s="103"/>
      <c r="B557" s="43"/>
      <c r="C557" s="43"/>
    </row>
    <row r="558" spans="1:3" s="90" customFormat="1" x14ac:dyDescent="0.2">
      <c r="A558" s="103"/>
      <c r="B558" s="43"/>
      <c r="C558" s="43"/>
    </row>
    <row r="559" spans="1:3" s="90" customFormat="1" x14ac:dyDescent="0.2">
      <c r="A559" s="103"/>
      <c r="B559" s="43"/>
      <c r="C559" s="43"/>
    </row>
    <row r="560" spans="1:3" s="90" customFormat="1" x14ac:dyDescent="0.2">
      <c r="A560" s="103"/>
      <c r="B560" s="43"/>
      <c r="C560" s="43"/>
    </row>
    <row r="561" spans="1:3" s="90" customFormat="1" x14ac:dyDescent="0.2">
      <c r="A561" s="103"/>
      <c r="B561" s="43"/>
      <c r="C561" s="43"/>
    </row>
    <row r="562" spans="1:3" s="90" customFormat="1" x14ac:dyDescent="0.2">
      <c r="A562" s="103"/>
      <c r="B562" s="43"/>
      <c r="C562" s="43"/>
    </row>
    <row r="563" spans="1:3" s="90" customFormat="1" x14ac:dyDescent="0.2">
      <c r="A563" s="103"/>
      <c r="B563" s="43"/>
      <c r="C563" s="43"/>
    </row>
    <row r="564" spans="1:3" s="90" customFormat="1" x14ac:dyDescent="0.2">
      <c r="A564" s="103"/>
      <c r="B564" s="43"/>
      <c r="C564" s="43"/>
    </row>
    <row r="565" spans="1:3" s="90" customFormat="1" x14ac:dyDescent="0.2">
      <c r="A565" s="103"/>
      <c r="B565" s="43"/>
      <c r="C565" s="43"/>
    </row>
    <row r="566" spans="1:3" s="90" customFormat="1" x14ac:dyDescent="0.2">
      <c r="A566" s="103"/>
      <c r="B566" s="43"/>
      <c r="C566" s="43"/>
    </row>
    <row r="567" spans="1:3" s="90" customFormat="1" x14ac:dyDescent="0.2">
      <c r="A567" s="103"/>
      <c r="B567" s="43"/>
      <c r="C567" s="43"/>
    </row>
    <row r="568" spans="1:3" s="90" customFormat="1" x14ac:dyDescent="0.2">
      <c r="A568" s="103"/>
      <c r="B568" s="43"/>
      <c r="C568" s="43"/>
    </row>
    <row r="569" spans="1:3" s="90" customFormat="1" x14ac:dyDescent="0.2">
      <c r="A569" s="103"/>
      <c r="B569" s="43"/>
      <c r="C569" s="43"/>
    </row>
    <row r="570" spans="1:3" s="90" customFormat="1" x14ac:dyDescent="0.2">
      <c r="A570" s="103"/>
      <c r="B570" s="43"/>
      <c r="C570" s="43"/>
    </row>
    <row r="571" spans="1:3" s="90" customFormat="1" x14ac:dyDescent="0.2">
      <c r="A571" s="103"/>
      <c r="B571" s="43"/>
      <c r="C571" s="43"/>
    </row>
    <row r="572" spans="1:3" s="90" customFormat="1" x14ac:dyDescent="0.2">
      <c r="A572" s="103"/>
      <c r="B572" s="43"/>
      <c r="C572" s="43"/>
    </row>
    <row r="573" spans="1:3" s="90" customFormat="1" x14ac:dyDescent="0.2">
      <c r="A573" s="103"/>
      <c r="B573" s="43"/>
      <c r="C573" s="43"/>
    </row>
    <row r="574" spans="1:3" s="90" customFormat="1" x14ac:dyDescent="0.2">
      <c r="A574" s="103"/>
      <c r="B574" s="43"/>
      <c r="C574" s="43"/>
    </row>
    <row r="575" spans="1:3" s="90" customFormat="1" x14ac:dyDescent="0.2">
      <c r="A575" s="103"/>
      <c r="B575" s="43"/>
      <c r="C575" s="43"/>
    </row>
    <row r="576" spans="1:3" s="90" customFormat="1" x14ac:dyDescent="0.2">
      <c r="A576" s="103"/>
      <c r="B576" s="43"/>
      <c r="C576" s="43"/>
    </row>
    <row r="577" spans="1:3" s="90" customFormat="1" x14ac:dyDescent="0.2">
      <c r="A577" s="103"/>
      <c r="B577" s="43"/>
      <c r="C577" s="43"/>
    </row>
    <row r="578" spans="1:3" s="90" customFormat="1" x14ac:dyDescent="0.2">
      <c r="A578" s="103"/>
      <c r="B578" s="43"/>
      <c r="C578" s="43"/>
    </row>
    <row r="579" spans="1:3" s="90" customFormat="1" x14ac:dyDescent="0.2">
      <c r="A579" s="103"/>
      <c r="B579" s="43"/>
      <c r="C579" s="43"/>
    </row>
    <row r="580" spans="1:3" s="90" customFormat="1" x14ac:dyDescent="0.2">
      <c r="A580" s="103"/>
      <c r="B580" s="43"/>
      <c r="C580" s="43"/>
    </row>
    <row r="581" spans="1:3" s="90" customFormat="1" x14ac:dyDescent="0.2">
      <c r="A581" s="103"/>
      <c r="B581" s="43"/>
      <c r="C581" s="43"/>
    </row>
    <row r="582" spans="1:3" s="90" customFormat="1" x14ac:dyDescent="0.2">
      <c r="A582" s="103"/>
      <c r="B582" s="43"/>
      <c r="C582" s="43"/>
    </row>
    <row r="583" spans="1:3" s="90" customFormat="1" x14ac:dyDescent="0.2">
      <c r="A583" s="103"/>
      <c r="B583" s="43"/>
      <c r="C583" s="43"/>
    </row>
    <row r="584" spans="1:3" s="90" customFormat="1" x14ac:dyDescent="0.2">
      <c r="A584" s="103"/>
      <c r="B584" s="43"/>
      <c r="C584" s="43"/>
    </row>
    <row r="585" spans="1:3" s="90" customFormat="1" x14ac:dyDescent="0.2">
      <c r="A585" s="103"/>
      <c r="B585" s="43"/>
      <c r="C585" s="43"/>
    </row>
    <row r="586" spans="1:3" s="90" customFormat="1" x14ac:dyDescent="0.2">
      <c r="A586" s="103"/>
      <c r="B586" s="43"/>
      <c r="C586" s="43"/>
    </row>
    <row r="587" spans="1:3" s="90" customFormat="1" x14ac:dyDescent="0.2">
      <c r="A587" s="103"/>
      <c r="B587" s="43"/>
      <c r="C587" s="43"/>
    </row>
    <row r="588" spans="1:3" s="90" customFormat="1" x14ac:dyDescent="0.2">
      <c r="A588" s="103"/>
      <c r="B588" s="43"/>
      <c r="C588" s="43"/>
    </row>
    <row r="589" spans="1:3" s="90" customFormat="1" x14ac:dyDescent="0.2">
      <c r="A589" s="103"/>
      <c r="B589" s="43"/>
      <c r="C589" s="43"/>
    </row>
    <row r="590" spans="1:3" s="90" customFormat="1" x14ac:dyDescent="0.2">
      <c r="A590" s="103"/>
      <c r="B590" s="43"/>
      <c r="C590" s="43"/>
    </row>
    <row r="591" spans="1:3" s="90" customFormat="1" x14ac:dyDescent="0.2">
      <c r="A591" s="103"/>
      <c r="B591" s="43"/>
      <c r="C591" s="43"/>
    </row>
    <row r="592" spans="1:3" s="90" customFormat="1" x14ac:dyDescent="0.2">
      <c r="A592" s="103"/>
      <c r="B592" s="43"/>
      <c r="C592" s="43"/>
    </row>
    <row r="593" spans="1:3" s="90" customFormat="1" x14ac:dyDescent="0.2">
      <c r="A593" s="103"/>
      <c r="B593" s="43"/>
      <c r="C593" s="43"/>
    </row>
    <row r="594" spans="1:3" s="90" customFormat="1" x14ac:dyDescent="0.2">
      <c r="A594" s="103"/>
      <c r="B594" s="43"/>
      <c r="C594" s="43"/>
    </row>
    <row r="595" spans="1:3" s="90" customFormat="1" x14ac:dyDescent="0.2">
      <c r="A595" s="103"/>
      <c r="B595" s="43"/>
      <c r="C595" s="43"/>
    </row>
    <row r="596" spans="1:3" s="90" customFormat="1" x14ac:dyDescent="0.2">
      <c r="A596" s="103"/>
      <c r="B596" s="43"/>
      <c r="C596" s="43"/>
    </row>
    <row r="597" spans="1:3" s="90" customFormat="1" x14ac:dyDescent="0.2">
      <c r="A597" s="103"/>
      <c r="B597" s="43"/>
      <c r="C597" s="43"/>
    </row>
    <row r="598" spans="1:3" s="90" customFormat="1" x14ac:dyDescent="0.2">
      <c r="A598" s="103"/>
      <c r="B598" s="43"/>
      <c r="C598" s="43"/>
    </row>
    <row r="599" spans="1:3" s="90" customFormat="1" x14ac:dyDescent="0.2">
      <c r="A599" s="103"/>
      <c r="B599" s="43"/>
      <c r="C599" s="43"/>
    </row>
    <row r="600" spans="1:3" s="90" customFormat="1" x14ac:dyDescent="0.2">
      <c r="A600" s="103"/>
      <c r="B600" s="43"/>
      <c r="C600" s="43"/>
    </row>
    <row r="601" spans="1:3" s="90" customFormat="1" x14ac:dyDescent="0.2">
      <c r="A601" s="103"/>
      <c r="B601" s="43"/>
      <c r="C601" s="43"/>
    </row>
    <row r="602" spans="1:3" s="90" customFormat="1" x14ac:dyDescent="0.2">
      <c r="A602" s="103"/>
      <c r="B602" s="43"/>
      <c r="C602" s="43"/>
    </row>
    <row r="603" spans="1:3" s="90" customFormat="1" x14ac:dyDescent="0.2">
      <c r="A603" s="103"/>
      <c r="B603" s="43"/>
      <c r="C603" s="43"/>
    </row>
    <row r="604" spans="1:3" s="90" customFormat="1" x14ac:dyDescent="0.2">
      <c r="A604" s="103"/>
      <c r="B604" s="43"/>
      <c r="C604" s="43"/>
    </row>
    <row r="605" spans="1:3" s="90" customFormat="1" x14ac:dyDescent="0.2">
      <c r="A605" s="103"/>
      <c r="B605" s="43"/>
      <c r="C605" s="43"/>
    </row>
    <row r="606" spans="1:3" s="90" customFormat="1" x14ac:dyDescent="0.2">
      <c r="A606" s="103"/>
      <c r="B606" s="43"/>
      <c r="C606" s="43"/>
    </row>
    <row r="607" spans="1:3" s="90" customFormat="1" x14ac:dyDescent="0.2">
      <c r="A607" s="103"/>
      <c r="B607" s="43"/>
      <c r="C607" s="43"/>
    </row>
    <row r="608" spans="1:3" s="90" customFormat="1" x14ac:dyDescent="0.2">
      <c r="A608" s="103"/>
      <c r="B608" s="43"/>
      <c r="C608" s="43"/>
    </row>
    <row r="609" spans="1:3" s="90" customFormat="1" x14ac:dyDescent="0.2">
      <c r="A609" s="103"/>
      <c r="B609" s="43"/>
      <c r="C609" s="43"/>
    </row>
    <row r="610" spans="1:3" s="90" customFormat="1" x14ac:dyDescent="0.2">
      <c r="A610" s="103"/>
      <c r="B610" s="43"/>
      <c r="C610" s="43"/>
    </row>
    <row r="611" spans="1:3" s="90" customFormat="1" x14ac:dyDescent="0.2">
      <c r="A611" s="103"/>
      <c r="B611" s="43"/>
      <c r="C611" s="43"/>
    </row>
    <row r="612" spans="1:3" s="90" customFormat="1" x14ac:dyDescent="0.2">
      <c r="A612" s="103"/>
      <c r="B612" s="43"/>
      <c r="C612" s="43"/>
    </row>
    <row r="613" spans="1:3" s="90" customFormat="1" x14ac:dyDescent="0.2">
      <c r="A613" s="103"/>
      <c r="B613" s="43"/>
      <c r="C613" s="43"/>
    </row>
    <row r="614" spans="1:3" s="90" customFormat="1" x14ac:dyDescent="0.2">
      <c r="A614" s="103"/>
      <c r="B614" s="43"/>
      <c r="C614" s="43"/>
    </row>
    <row r="615" spans="1:3" s="90" customFormat="1" x14ac:dyDescent="0.2">
      <c r="A615" s="103"/>
      <c r="B615" s="43"/>
      <c r="C615" s="43"/>
    </row>
    <row r="616" spans="1:3" s="90" customFormat="1" x14ac:dyDescent="0.2">
      <c r="A616" s="103"/>
      <c r="B616" s="43"/>
      <c r="C616" s="43"/>
    </row>
    <row r="617" spans="1:3" s="90" customFormat="1" x14ac:dyDescent="0.2">
      <c r="A617" s="103"/>
      <c r="B617" s="43"/>
      <c r="C617" s="43"/>
    </row>
    <row r="618" spans="1:3" s="90" customFormat="1" x14ac:dyDescent="0.2">
      <c r="A618" s="103"/>
      <c r="B618" s="43"/>
      <c r="C618" s="43"/>
    </row>
    <row r="619" spans="1:3" s="90" customFormat="1" x14ac:dyDescent="0.2">
      <c r="A619" s="103"/>
      <c r="B619" s="43"/>
      <c r="C619" s="43"/>
    </row>
    <row r="620" spans="1:3" s="90" customFormat="1" x14ac:dyDescent="0.2">
      <c r="A620" s="103"/>
      <c r="B620" s="43"/>
      <c r="C620" s="43"/>
    </row>
    <row r="621" spans="1:3" s="90" customFormat="1" x14ac:dyDescent="0.2">
      <c r="A621" s="103"/>
      <c r="B621" s="43"/>
      <c r="C621" s="43"/>
    </row>
    <row r="622" spans="1:3" s="90" customFormat="1" x14ac:dyDescent="0.2">
      <c r="A622" s="103"/>
      <c r="B622" s="43"/>
      <c r="C622" s="43"/>
    </row>
    <row r="623" spans="1:3" s="90" customFormat="1" x14ac:dyDescent="0.2">
      <c r="A623" s="103"/>
      <c r="B623" s="43"/>
      <c r="C623" s="43"/>
    </row>
    <row r="624" spans="1:3" s="90" customFormat="1" x14ac:dyDescent="0.2">
      <c r="A624" s="103"/>
      <c r="B624" s="43"/>
      <c r="C624" s="43"/>
    </row>
    <row r="625" spans="1:3" s="90" customFormat="1" x14ac:dyDescent="0.2">
      <c r="A625" s="103"/>
      <c r="B625" s="43"/>
      <c r="C625" s="43"/>
    </row>
    <row r="626" spans="1:3" s="90" customFormat="1" x14ac:dyDescent="0.2">
      <c r="A626" s="103"/>
      <c r="B626" s="43"/>
      <c r="C626" s="43"/>
    </row>
    <row r="627" spans="1:3" s="90" customFormat="1" x14ac:dyDescent="0.2">
      <c r="A627" s="103"/>
      <c r="B627" s="43"/>
      <c r="C627" s="43"/>
    </row>
    <row r="628" spans="1:3" s="90" customFormat="1" x14ac:dyDescent="0.2">
      <c r="A628" s="103"/>
      <c r="B628" s="43"/>
      <c r="C628" s="43"/>
    </row>
    <row r="629" spans="1:3" s="90" customFormat="1" x14ac:dyDescent="0.2">
      <c r="A629" s="103"/>
      <c r="B629" s="43"/>
      <c r="C629" s="43"/>
    </row>
    <row r="630" spans="1:3" s="90" customFormat="1" x14ac:dyDescent="0.2">
      <c r="A630" s="103"/>
      <c r="B630" s="43"/>
      <c r="C630" s="43"/>
    </row>
    <row r="631" spans="1:3" s="90" customFormat="1" x14ac:dyDescent="0.2">
      <c r="A631" s="103"/>
      <c r="B631" s="43"/>
      <c r="C631" s="43"/>
    </row>
    <row r="632" spans="1:3" s="90" customFormat="1" x14ac:dyDescent="0.2">
      <c r="A632" s="103"/>
      <c r="B632" s="43"/>
      <c r="C632" s="43"/>
    </row>
    <row r="633" spans="1:3" s="90" customFormat="1" x14ac:dyDescent="0.2">
      <c r="A633" s="103"/>
      <c r="B633" s="43"/>
      <c r="C633" s="43"/>
    </row>
    <row r="634" spans="1:3" s="90" customFormat="1" x14ac:dyDescent="0.2">
      <c r="A634" s="103"/>
      <c r="B634" s="43"/>
      <c r="C634" s="43"/>
    </row>
    <row r="635" spans="1:3" s="90" customFormat="1" x14ac:dyDescent="0.2">
      <c r="A635" s="103"/>
      <c r="B635" s="43"/>
      <c r="C635" s="43"/>
    </row>
    <row r="636" spans="1:3" s="90" customFormat="1" x14ac:dyDescent="0.2">
      <c r="A636" s="103"/>
      <c r="B636" s="43"/>
      <c r="C636" s="43"/>
    </row>
    <row r="637" spans="1:3" s="90" customFormat="1" x14ac:dyDescent="0.2">
      <c r="A637" s="103"/>
      <c r="B637" s="43"/>
      <c r="C637" s="43"/>
    </row>
    <row r="638" spans="1:3" s="90" customFormat="1" x14ac:dyDescent="0.2">
      <c r="A638" s="103"/>
      <c r="B638" s="43"/>
      <c r="C638" s="43"/>
    </row>
    <row r="639" spans="1:3" s="90" customFormat="1" x14ac:dyDescent="0.2">
      <c r="A639" s="103"/>
      <c r="B639" s="43"/>
      <c r="C639" s="43"/>
    </row>
    <row r="640" spans="1:3" s="90" customFormat="1" x14ac:dyDescent="0.2">
      <c r="A640" s="103"/>
      <c r="B640" s="43"/>
      <c r="C640" s="43"/>
    </row>
    <row r="641" spans="1:3" s="90" customFormat="1" x14ac:dyDescent="0.2">
      <c r="A641" s="103"/>
      <c r="B641" s="43"/>
      <c r="C641" s="43"/>
    </row>
    <row r="642" spans="1:3" s="90" customFormat="1" x14ac:dyDescent="0.2">
      <c r="A642" s="103"/>
      <c r="B642" s="43"/>
      <c r="C642" s="43"/>
    </row>
    <row r="643" spans="1:3" s="90" customFormat="1" x14ac:dyDescent="0.2">
      <c r="A643" s="103"/>
      <c r="B643" s="43"/>
      <c r="C643" s="43"/>
    </row>
    <row r="644" spans="1:3" s="90" customFormat="1" x14ac:dyDescent="0.2">
      <c r="A644" s="103"/>
      <c r="B644" s="43"/>
      <c r="C644" s="43"/>
    </row>
    <row r="645" spans="1:3" s="90" customFormat="1" x14ac:dyDescent="0.2">
      <c r="A645" s="103"/>
      <c r="B645" s="43"/>
      <c r="C645" s="43"/>
    </row>
    <row r="646" spans="1:3" s="90" customFormat="1" x14ac:dyDescent="0.2">
      <c r="A646" s="103"/>
      <c r="B646" s="43"/>
      <c r="C646" s="43"/>
    </row>
    <row r="647" spans="1:3" s="90" customFormat="1" x14ac:dyDescent="0.2">
      <c r="A647" s="103"/>
      <c r="B647" s="43"/>
      <c r="C647" s="43"/>
    </row>
    <row r="648" spans="1:3" s="90" customFormat="1" x14ac:dyDescent="0.2">
      <c r="A648" s="103"/>
      <c r="B648" s="43"/>
      <c r="C648" s="43"/>
    </row>
    <row r="649" spans="1:3" s="90" customFormat="1" x14ac:dyDescent="0.2">
      <c r="A649" s="103"/>
      <c r="B649" s="43"/>
      <c r="C649" s="43"/>
    </row>
    <row r="650" spans="1:3" s="90" customFormat="1" x14ac:dyDescent="0.2">
      <c r="A650" s="103"/>
      <c r="B650" s="43"/>
      <c r="C650" s="43"/>
    </row>
    <row r="651" spans="1:3" s="90" customFormat="1" x14ac:dyDescent="0.2">
      <c r="A651" s="103"/>
      <c r="B651" s="43"/>
      <c r="C651" s="43"/>
    </row>
    <row r="652" spans="1:3" s="90" customFormat="1" x14ac:dyDescent="0.2">
      <c r="A652" s="103"/>
      <c r="B652" s="43"/>
      <c r="C652" s="43"/>
    </row>
    <row r="653" spans="1:3" s="90" customFormat="1" x14ac:dyDescent="0.2">
      <c r="A653" s="103"/>
      <c r="B653" s="43"/>
      <c r="C653" s="43"/>
    </row>
    <row r="654" spans="1:3" s="90" customFormat="1" x14ac:dyDescent="0.2">
      <c r="A654" s="103"/>
      <c r="B654" s="43"/>
      <c r="C654" s="43"/>
    </row>
    <row r="655" spans="1:3" s="90" customFormat="1" x14ac:dyDescent="0.2">
      <c r="A655" s="103"/>
      <c r="B655" s="43"/>
      <c r="C655" s="43"/>
    </row>
    <row r="656" spans="1:3" s="90" customFormat="1" x14ac:dyDescent="0.2">
      <c r="A656" s="103"/>
      <c r="B656" s="43"/>
      <c r="C656" s="43"/>
    </row>
    <row r="657" spans="1:3" s="90" customFormat="1" x14ac:dyDescent="0.2">
      <c r="A657" s="103"/>
      <c r="B657" s="43"/>
      <c r="C657" s="43"/>
    </row>
    <row r="658" spans="1:3" s="90" customFormat="1" x14ac:dyDescent="0.2">
      <c r="A658" s="103"/>
      <c r="B658" s="43"/>
      <c r="C658" s="43"/>
    </row>
    <row r="659" spans="1:3" s="90" customFormat="1" x14ac:dyDescent="0.2">
      <c r="A659" s="103"/>
      <c r="B659" s="43"/>
      <c r="C659" s="43"/>
    </row>
    <row r="660" spans="1:3" s="90" customFormat="1" x14ac:dyDescent="0.2">
      <c r="A660" s="103"/>
      <c r="B660" s="43"/>
      <c r="C660" s="43"/>
    </row>
    <row r="661" spans="1:3" s="90" customFormat="1" x14ac:dyDescent="0.2">
      <c r="A661" s="103"/>
      <c r="B661" s="43"/>
      <c r="C661" s="43"/>
    </row>
    <row r="662" spans="1:3" s="90" customFormat="1" x14ac:dyDescent="0.2">
      <c r="A662" s="103"/>
      <c r="B662" s="43"/>
      <c r="C662" s="43"/>
    </row>
    <row r="663" spans="1:3" s="90" customFormat="1" x14ac:dyDescent="0.2">
      <c r="A663" s="103"/>
      <c r="B663" s="43"/>
      <c r="C663" s="43"/>
    </row>
    <row r="664" spans="1:3" s="90" customFormat="1" x14ac:dyDescent="0.2">
      <c r="A664" s="103"/>
      <c r="B664" s="43"/>
      <c r="C664" s="43"/>
    </row>
    <row r="665" spans="1:3" s="90" customFormat="1" x14ac:dyDescent="0.2">
      <c r="A665" s="103"/>
      <c r="B665" s="43"/>
      <c r="C665" s="43"/>
    </row>
    <row r="666" spans="1:3" s="90" customFormat="1" x14ac:dyDescent="0.2">
      <c r="A666" s="103"/>
      <c r="B666" s="43"/>
      <c r="C666" s="43"/>
    </row>
    <row r="667" spans="1:3" s="90" customFormat="1" x14ac:dyDescent="0.2">
      <c r="A667" s="103"/>
      <c r="B667" s="43"/>
      <c r="C667" s="43"/>
    </row>
    <row r="668" spans="1:3" s="90" customFormat="1" x14ac:dyDescent="0.2">
      <c r="A668" s="103"/>
      <c r="B668" s="43"/>
      <c r="C668" s="43"/>
    </row>
    <row r="669" spans="1:3" s="90" customFormat="1" x14ac:dyDescent="0.2">
      <c r="A669" s="103"/>
      <c r="B669" s="43"/>
      <c r="C669" s="43"/>
    </row>
    <row r="670" spans="1:3" s="90" customFormat="1" x14ac:dyDescent="0.2">
      <c r="A670" s="103"/>
      <c r="B670" s="43"/>
      <c r="C670" s="43"/>
    </row>
    <row r="671" spans="1:3" s="90" customFormat="1" x14ac:dyDescent="0.2">
      <c r="A671" s="103"/>
      <c r="B671" s="43"/>
      <c r="C671" s="43"/>
    </row>
    <row r="672" spans="1:3" s="90" customFormat="1" x14ac:dyDescent="0.2">
      <c r="A672" s="103"/>
      <c r="B672" s="43"/>
      <c r="C672" s="43"/>
    </row>
    <row r="673" spans="1:3" s="90" customFormat="1" x14ac:dyDescent="0.2">
      <c r="A673" s="103"/>
      <c r="B673" s="43"/>
      <c r="C673" s="43"/>
    </row>
    <row r="674" spans="1:3" s="90" customFormat="1" x14ac:dyDescent="0.2">
      <c r="A674" s="103"/>
      <c r="B674" s="43"/>
      <c r="C674" s="43"/>
    </row>
    <row r="675" spans="1:3" s="90" customFormat="1" x14ac:dyDescent="0.2">
      <c r="A675" s="103"/>
      <c r="B675" s="43"/>
      <c r="C675" s="43"/>
    </row>
    <row r="676" spans="1:3" s="90" customFormat="1" x14ac:dyDescent="0.2">
      <c r="A676" s="103"/>
      <c r="B676" s="43"/>
      <c r="C676" s="43"/>
    </row>
    <row r="677" spans="1:3" s="90" customFormat="1" x14ac:dyDescent="0.2">
      <c r="A677" s="103"/>
      <c r="B677" s="43"/>
      <c r="C677" s="43"/>
    </row>
    <row r="678" spans="1:3" s="90" customFormat="1" x14ac:dyDescent="0.2">
      <c r="A678" s="103"/>
      <c r="B678" s="43"/>
      <c r="C678" s="43"/>
    </row>
    <row r="679" spans="1:3" s="90" customFormat="1" x14ac:dyDescent="0.2">
      <c r="A679" s="103"/>
      <c r="B679" s="43"/>
      <c r="C679" s="43"/>
    </row>
    <row r="680" spans="1:3" s="90" customFormat="1" x14ac:dyDescent="0.2">
      <c r="A680" s="103"/>
      <c r="B680" s="43"/>
      <c r="C680" s="43"/>
    </row>
    <row r="681" spans="1:3" s="90" customFormat="1" x14ac:dyDescent="0.2">
      <c r="A681" s="103"/>
      <c r="B681" s="43"/>
      <c r="C681" s="43"/>
    </row>
    <row r="682" spans="1:3" s="90" customFormat="1" x14ac:dyDescent="0.2">
      <c r="A682" s="103"/>
      <c r="B682" s="43"/>
      <c r="C682" s="43"/>
    </row>
    <row r="683" spans="1:3" s="90" customFormat="1" x14ac:dyDescent="0.2">
      <c r="A683" s="103"/>
      <c r="B683" s="43"/>
      <c r="C683" s="43"/>
    </row>
    <row r="684" spans="1:3" s="90" customFormat="1" x14ac:dyDescent="0.2">
      <c r="A684" s="103"/>
      <c r="B684" s="43"/>
      <c r="C684" s="43"/>
    </row>
    <row r="685" spans="1:3" s="90" customFormat="1" x14ac:dyDescent="0.2">
      <c r="A685" s="103"/>
      <c r="B685" s="43"/>
      <c r="C685" s="43"/>
    </row>
    <row r="686" spans="1:3" s="90" customFormat="1" x14ac:dyDescent="0.2">
      <c r="A686" s="103"/>
      <c r="B686" s="43"/>
      <c r="C686" s="43"/>
    </row>
    <row r="687" spans="1:3" s="90" customFormat="1" x14ac:dyDescent="0.2">
      <c r="A687" s="103"/>
      <c r="B687" s="43"/>
      <c r="C687" s="43"/>
    </row>
    <row r="688" spans="1:3" s="90" customFormat="1" x14ac:dyDescent="0.2">
      <c r="A688" s="103"/>
      <c r="B688" s="43"/>
      <c r="C688" s="43"/>
    </row>
    <row r="689" spans="1:3" s="90" customFormat="1" x14ac:dyDescent="0.2">
      <c r="A689" s="103"/>
      <c r="B689" s="43"/>
      <c r="C689" s="43"/>
    </row>
    <row r="690" spans="1:3" s="90" customFormat="1" x14ac:dyDescent="0.2">
      <c r="A690" s="103"/>
      <c r="B690" s="43"/>
      <c r="C690" s="43"/>
    </row>
    <row r="691" spans="1:3" s="90" customFormat="1" x14ac:dyDescent="0.2">
      <c r="A691" s="103"/>
      <c r="B691" s="43"/>
      <c r="C691" s="43"/>
    </row>
    <row r="692" spans="1:3" s="90" customFormat="1" x14ac:dyDescent="0.2">
      <c r="A692" s="103"/>
      <c r="B692" s="43"/>
      <c r="C692" s="43"/>
    </row>
    <row r="693" spans="1:3" s="90" customFormat="1" x14ac:dyDescent="0.2">
      <c r="A693" s="103"/>
      <c r="B693" s="43"/>
      <c r="C693" s="43"/>
    </row>
    <row r="694" spans="1:3" s="90" customFormat="1" x14ac:dyDescent="0.2">
      <c r="A694" s="103"/>
      <c r="B694" s="43"/>
      <c r="C694" s="43"/>
    </row>
    <row r="695" spans="1:3" s="90" customFormat="1" x14ac:dyDescent="0.2">
      <c r="A695" s="103"/>
      <c r="B695" s="43"/>
      <c r="C695" s="43"/>
    </row>
    <row r="696" spans="1:3" s="90" customFormat="1" x14ac:dyDescent="0.2">
      <c r="A696" s="103"/>
      <c r="B696" s="43"/>
      <c r="C696" s="43"/>
    </row>
    <row r="697" spans="1:3" s="90" customFormat="1" x14ac:dyDescent="0.2">
      <c r="A697" s="103"/>
      <c r="B697" s="43"/>
      <c r="C697" s="43"/>
    </row>
    <row r="698" spans="1:3" s="90" customFormat="1" x14ac:dyDescent="0.2">
      <c r="A698" s="103"/>
      <c r="B698" s="43"/>
      <c r="C698" s="43"/>
    </row>
    <row r="699" spans="1:3" s="90" customFormat="1" x14ac:dyDescent="0.2">
      <c r="A699" s="103"/>
      <c r="B699" s="43"/>
      <c r="C699" s="43"/>
    </row>
    <row r="700" spans="1:3" s="90" customFormat="1" x14ac:dyDescent="0.2">
      <c r="A700" s="103"/>
      <c r="B700" s="43"/>
      <c r="C700" s="43"/>
    </row>
    <row r="701" spans="1:3" s="90" customFormat="1" x14ac:dyDescent="0.2">
      <c r="A701" s="103"/>
      <c r="B701" s="43"/>
      <c r="C701" s="43"/>
    </row>
    <row r="702" spans="1:3" s="90" customFormat="1" x14ac:dyDescent="0.2">
      <c r="A702" s="103"/>
      <c r="B702" s="43"/>
      <c r="C702" s="43"/>
    </row>
    <row r="703" spans="1:3" s="90" customFormat="1" x14ac:dyDescent="0.2">
      <c r="A703" s="103"/>
      <c r="B703" s="43"/>
      <c r="C703" s="43"/>
    </row>
    <row r="704" spans="1:3" s="90" customFormat="1" x14ac:dyDescent="0.2">
      <c r="A704" s="103"/>
      <c r="B704" s="43"/>
      <c r="C704" s="43"/>
    </row>
    <row r="705" spans="1:3" s="90" customFormat="1" x14ac:dyDescent="0.2">
      <c r="A705" s="103"/>
      <c r="B705" s="43"/>
      <c r="C705" s="43"/>
    </row>
    <row r="706" spans="1:3" s="90" customFormat="1" x14ac:dyDescent="0.2">
      <c r="A706" s="103"/>
      <c r="B706" s="43"/>
      <c r="C706" s="43"/>
    </row>
    <row r="707" spans="1:3" s="90" customFormat="1" x14ac:dyDescent="0.2">
      <c r="A707" s="103"/>
      <c r="B707" s="43"/>
      <c r="C707" s="43"/>
    </row>
    <row r="708" spans="1:3" s="90" customFormat="1" x14ac:dyDescent="0.2">
      <c r="A708" s="103"/>
      <c r="B708" s="43"/>
      <c r="C708" s="43"/>
    </row>
    <row r="709" spans="1:3" s="90" customFormat="1" x14ac:dyDescent="0.2">
      <c r="A709" s="103"/>
      <c r="B709" s="43"/>
      <c r="C709" s="43"/>
    </row>
    <row r="710" spans="1:3" s="90" customFormat="1" x14ac:dyDescent="0.2">
      <c r="A710" s="103"/>
      <c r="B710" s="43"/>
      <c r="C710" s="43"/>
    </row>
    <row r="711" spans="1:3" s="90" customFormat="1" x14ac:dyDescent="0.2">
      <c r="A711" s="103"/>
      <c r="B711" s="43"/>
      <c r="C711" s="43"/>
    </row>
    <row r="712" spans="1:3" s="90" customFormat="1" x14ac:dyDescent="0.2">
      <c r="A712" s="103"/>
      <c r="B712" s="43"/>
      <c r="C712" s="43"/>
    </row>
    <row r="713" spans="1:3" s="90" customFormat="1" x14ac:dyDescent="0.2">
      <c r="A713" s="103"/>
      <c r="B713" s="43"/>
      <c r="C713" s="43"/>
    </row>
    <row r="714" spans="1:3" s="90" customFormat="1" x14ac:dyDescent="0.2">
      <c r="A714" s="103"/>
      <c r="B714" s="43"/>
      <c r="C714" s="43"/>
    </row>
    <row r="715" spans="1:3" s="90" customFormat="1" x14ac:dyDescent="0.2">
      <c r="A715" s="103"/>
      <c r="B715" s="43"/>
      <c r="C715" s="43"/>
    </row>
    <row r="716" spans="1:3" s="90" customFormat="1" x14ac:dyDescent="0.2">
      <c r="A716" s="103"/>
      <c r="B716" s="43"/>
      <c r="C716" s="43"/>
    </row>
    <row r="717" spans="1:3" s="90" customFormat="1" x14ac:dyDescent="0.2">
      <c r="A717" s="103"/>
      <c r="B717" s="43"/>
      <c r="C717" s="43"/>
    </row>
    <row r="718" spans="1:3" s="90" customFormat="1" x14ac:dyDescent="0.2">
      <c r="A718" s="103"/>
      <c r="B718" s="43"/>
      <c r="C718" s="43"/>
    </row>
    <row r="719" spans="1:3" s="90" customFormat="1" x14ac:dyDescent="0.2">
      <c r="A719" s="103"/>
      <c r="B719" s="43"/>
      <c r="C719" s="43"/>
    </row>
    <row r="720" spans="1:3" s="90" customFormat="1" x14ac:dyDescent="0.2">
      <c r="A720" s="103"/>
      <c r="B720" s="43"/>
      <c r="C720" s="43"/>
    </row>
    <row r="721" spans="1:3" s="90" customFormat="1" x14ac:dyDescent="0.2">
      <c r="A721" s="103"/>
      <c r="B721" s="43"/>
      <c r="C721" s="43"/>
    </row>
    <row r="722" spans="1:3" s="90" customFormat="1" x14ac:dyDescent="0.2">
      <c r="A722" s="103"/>
      <c r="B722" s="43"/>
      <c r="C722" s="43"/>
    </row>
    <row r="723" spans="1:3" s="90" customFormat="1" x14ac:dyDescent="0.2">
      <c r="A723" s="103"/>
      <c r="B723" s="43"/>
      <c r="C723" s="43"/>
    </row>
    <row r="724" spans="1:3" s="90" customFormat="1" x14ac:dyDescent="0.2">
      <c r="A724" s="103"/>
      <c r="B724" s="43"/>
      <c r="C724" s="43"/>
    </row>
    <row r="725" spans="1:3" s="90" customFormat="1" x14ac:dyDescent="0.2">
      <c r="A725" s="103"/>
      <c r="B725" s="43"/>
      <c r="C725" s="43"/>
    </row>
    <row r="726" spans="1:3" s="90" customFormat="1" x14ac:dyDescent="0.2">
      <c r="A726" s="103"/>
      <c r="B726" s="43"/>
      <c r="C726" s="43"/>
    </row>
    <row r="727" spans="1:3" s="90" customFormat="1" x14ac:dyDescent="0.2">
      <c r="A727" s="103"/>
      <c r="B727" s="43"/>
      <c r="C727" s="43"/>
    </row>
    <row r="728" spans="1:3" s="90" customFormat="1" x14ac:dyDescent="0.2">
      <c r="A728" s="103"/>
      <c r="B728" s="43"/>
      <c r="C728" s="43"/>
    </row>
    <row r="729" spans="1:3" s="90" customFormat="1" x14ac:dyDescent="0.2">
      <c r="A729" s="103"/>
      <c r="B729" s="43"/>
      <c r="C729" s="43"/>
    </row>
    <row r="730" spans="1:3" s="90" customFormat="1" x14ac:dyDescent="0.2">
      <c r="A730" s="103"/>
      <c r="B730" s="43"/>
      <c r="C730" s="43"/>
    </row>
    <row r="731" spans="1:3" s="90" customFormat="1" x14ac:dyDescent="0.2">
      <c r="A731" s="103"/>
      <c r="B731" s="43"/>
      <c r="C731" s="43"/>
    </row>
    <row r="732" spans="1:3" s="90" customFormat="1" x14ac:dyDescent="0.2">
      <c r="A732" s="103"/>
      <c r="B732" s="43"/>
      <c r="C732" s="43"/>
    </row>
    <row r="733" spans="1:3" s="90" customFormat="1" x14ac:dyDescent="0.2">
      <c r="A733" s="103"/>
      <c r="B733" s="43"/>
      <c r="C733" s="43"/>
    </row>
    <row r="734" spans="1:3" s="90" customFormat="1" x14ac:dyDescent="0.2">
      <c r="A734" s="103"/>
      <c r="B734" s="43"/>
      <c r="C734" s="43"/>
    </row>
    <row r="735" spans="1:3" s="90" customFormat="1" x14ac:dyDescent="0.2">
      <c r="A735" s="103"/>
      <c r="B735" s="43"/>
      <c r="C735" s="43"/>
    </row>
    <row r="736" spans="1:3" s="90" customFormat="1" x14ac:dyDescent="0.2">
      <c r="A736" s="103"/>
      <c r="B736" s="43"/>
      <c r="C736" s="43"/>
    </row>
    <row r="737" spans="1:3" s="90" customFormat="1" x14ac:dyDescent="0.2">
      <c r="A737" s="103"/>
      <c r="B737" s="43"/>
      <c r="C737" s="43"/>
    </row>
    <row r="738" spans="1:3" s="90" customFormat="1" x14ac:dyDescent="0.2">
      <c r="A738" s="103"/>
      <c r="B738" s="43"/>
      <c r="C738" s="43"/>
    </row>
    <row r="739" spans="1:3" s="90" customFormat="1" x14ac:dyDescent="0.2">
      <c r="A739" s="103"/>
      <c r="B739" s="43"/>
      <c r="C739" s="43"/>
    </row>
    <row r="740" spans="1:3" s="90" customFormat="1" x14ac:dyDescent="0.2">
      <c r="A740" s="103"/>
      <c r="B740" s="43"/>
      <c r="C740" s="43"/>
    </row>
    <row r="741" spans="1:3" s="90" customFormat="1" x14ac:dyDescent="0.2">
      <c r="A741" s="103"/>
      <c r="B741" s="43"/>
      <c r="C741" s="43"/>
    </row>
    <row r="742" spans="1:3" s="90" customFormat="1" x14ac:dyDescent="0.2">
      <c r="A742" s="103"/>
      <c r="B742" s="43"/>
      <c r="C742" s="43"/>
    </row>
    <row r="743" spans="1:3" s="90" customFormat="1" x14ac:dyDescent="0.2">
      <c r="A743" s="103"/>
      <c r="B743" s="43"/>
      <c r="C743" s="43"/>
    </row>
    <row r="744" spans="1:3" s="90" customFormat="1" x14ac:dyDescent="0.2">
      <c r="A744" s="103"/>
      <c r="B744" s="43"/>
      <c r="C744" s="43"/>
    </row>
    <row r="745" spans="1:3" s="90" customFormat="1" x14ac:dyDescent="0.2">
      <c r="A745" s="103"/>
      <c r="B745" s="43"/>
      <c r="C745" s="43"/>
    </row>
    <row r="746" spans="1:3" s="90" customFormat="1" x14ac:dyDescent="0.2">
      <c r="A746" s="103"/>
      <c r="B746" s="43"/>
      <c r="C746" s="43"/>
    </row>
    <row r="747" spans="1:3" s="90" customFormat="1" x14ac:dyDescent="0.2">
      <c r="A747" s="103"/>
      <c r="B747" s="43"/>
      <c r="C747" s="43"/>
    </row>
    <row r="748" spans="1:3" s="90" customFormat="1" x14ac:dyDescent="0.2">
      <c r="A748" s="103"/>
      <c r="B748" s="43"/>
      <c r="C748" s="43"/>
    </row>
    <row r="749" spans="1:3" s="90" customFormat="1" x14ac:dyDescent="0.2">
      <c r="A749" s="103"/>
      <c r="B749" s="43"/>
      <c r="C749" s="43"/>
    </row>
    <row r="750" spans="1:3" s="90" customFormat="1" x14ac:dyDescent="0.2">
      <c r="A750" s="103"/>
      <c r="B750" s="43"/>
      <c r="C750" s="43"/>
    </row>
    <row r="751" spans="1:3" s="90" customFormat="1" x14ac:dyDescent="0.2">
      <c r="A751" s="103"/>
      <c r="B751" s="43"/>
      <c r="C751" s="43"/>
    </row>
    <row r="752" spans="1:3" s="90" customFormat="1" x14ac:dyDescent="0.2">
      <c r="A752" s="103"/>
      <c r="B752" s="43"/>
      <c r="C752" s="43"/>
    </row>
    <row r="753" spans="1:3" s="90" customFormat="1" x14ac:dyDescent="0.2">
      <c r="A753" s="103"/>
      <c r="B753" s="43"/>
      <c r="C753" s="43"/>
    </row>
    <row r="754" spans="1:3" s="90" customFormat="1" x14ac:dyDescent="0.2">
      <c r="A754" s="103"/>
      <c r="B754" s="43"/>
      <c r="C754" s="43"/>
    </row>
    <row r="755" spans="1:3" s="90" customFormat="1" x14ac:dyDescent="0.2">
      <c r="A755" s="103"/>
      <c r="B755" s="43"/>
      <c r="C755" s="43"/>
    </row>
    <row r="756" spans="1:3" s="90" customFormat="1" x14ac:dyDescent="0.2">
      <c r="A756" s="103"/>
      <c r="B756" s="43"/>
      <c r="C756" s="43"/>
    </row>
    <row r="757" spans="1:3" s="90" customFormat="1" x14ac:dyDescent="0.2">
      <c r="A757" s="103"/>
      <c r="B757" s="43"/>
      <c r="C757" s="43"/>
    </row>
    <row r="758" spans="1:3" s="90" customFormat="1" x14ac:dyDescent="0.2">
      <c r="A758" s="103"/>
      <c r="B758" s="43"/>
      <c r="C758" s="43"/>
    </row>
    <row r="759" spans="1:3" s="90" customFormat="1" x14ac:dyDescent="0.2">
      <c r="A759" s="103"/>
      <c r="B759" s="43"/>
      <c r="C759" s="43"/>
    </row>
    <row r="760" spans="1:3" s="90" customFormat="1" x14ac:dyDescent="0.2">
      <c r="A760" s="103"/>
      <c r="B760" s="43"/>
      <c r="C760" s="43"/>
    </row>
    <row r="761" spans="1:3" s="90" customFormat="1" x14ac:dyDescent="0.2">
      <c r="A761" s="103"/>
      <c r="B761" s="43"/>
      <c r="C761" s="43"/>
    </row>
    <row r="762" spans="1:3" s="90" customFormat="1" x14ac:dyDescent="0.2">
      <c r="A762" s="103"/>
      <c r="B762" s="43"/>
      <c r="C762" s="43"/>
    </row>
    <row r="763" spans="1:3" s="90" customFormat="1" x14ac:dyDescent="0.2">
      <c r="A763" s="103"/>
      <c r="B763" s="43"/>
      <c r="C763" s="43"/>
    </row>
    <row r="764" spans="1:3" s="90" customFormat="1" x14ac:dyDescent="0.2">
      <c r="A764" s="103"/>
      <c r="B764" s="43"/>
      <c r="C764" s="43"/>
    </row>
    <row r="765" spans="1:3" s="90" customFormat="1" x14ac:dyDescent="0.2">
      <c r="A765" s="103"/>
      <c r="B765" s="43"/>
      <c r="C765" s="43"/>
    </row>
    <row r="766" spans="1:3" s="90" customFormat="1" x14ac:dyDescent="0.2">
      <c r="A766" s="103"/>
      <c r="B766" s="43"/>
      <c r="C766" s="43"/>
    </row>
    <row r="767" spans="1:3" s="90" customFormat="1" x14ac:dyDescent="0.2">
      <c r="A767" s="103"/>
      <c r="B767" s="43"/>
      <c r="C767" s="43"/>
    </row>
    <row r="768" spans="1:3" s="90" customFormat="1" x14ac:dyDescent="0.2">
      <c r="A768" s="103"/>
      <c r="B768" s="43"/>
      <c r="C768" s="43"/>
    </row>
    <row r="769" spans="1:3" s="90" customFormat="1" x14ac:dyDescent="0.2">
      <c r="A769" s="103"/>
      <c r="B769" s="43"/>
      <c r="C769" s="43"/>
    </row>
    <row r="770" spans="1:3" s="90" customFormat="1" x14ac:dyDescent="0.2">
      <c r="A770" s="103"/>
      <c r="B770" s="43"/>
      <c r="C770" s="43"/>
    </row>
    <row r="771" spans="1:3" s="90" customFormat="1" x14ac:dyDescent="0.2">
      <c r="A771" s="103"/>
      <c r="B771" s="43"/>
      <c r="C771" s="43"/>
    </row>
    <row r="772" spans="1:3" s="90" customFormat="1" x14ac:dyDescent="0.2">
      <c r="A772" s="103"/>
      <c r="B772" s="43"/>
      <c r="C772" s="43"/>
    </row>
    <row r="773" spans="1:3" s="90" customFormat="1" x14ac:dyDescent="0.2">
      <c r="A773" s="103"/>
      <c r="B773" s="43"/>
      <c r="C773" s="43"/>
    </row>
    <row r="774" spans="1:3" s="90" customFormat="1" x14ac:dyDescent="0.2">
      <c r="A774" s="103"/>
      <c r="B774" s="43"/>
      <c r="C774" s="43"/>
    </row>
    <row r="775" spans="1:3" s="90" customFormat="1" x14ac:dyDescent="0.2">
      <c r="A775" s="103"/>
      <c r="B775" s="43"/>
      <c r="C775" s="43"/>
    </row>
    <row r="776" spans="1:3" s="90" customFormat="1" x14ac:dyDescent="0.2">
      <c r="A776" s="103"/>
      <c r="B776" s="43"/>
      <c r="C776" s="43"/>
    </row>
    <row r="777" spans="1:3" s="90" customFormat="1" x14ac:dyDescent="0.2">
      <c r="A777" s="103"/>
      <c r="B777" s="43"/>
      <c r="C777" s="43"/>
    </row>
    <row r="778" spans="1:3" s="90" customFormat="1" x14ac:dyDescent="0.2">
      <c r="A778" s="103"/>
      <c r="B778" s="43"/>
      <c r="C778" s="43"/>
    </row>
    <row r="779" spans="1:3" s="90" customFormat="1" x14ac:dyDescent="0.2">
      <c r="A779" s="103"/>
      <c r="B779" s="43"/>
      <c r="C779" s="43"/>
    </row>
    <row r="780" spans="1:3" s="90" customFormat="1" x14ac:dyDescent="0.2">
      <c r="A780" s="103"/>
      <c r="B780" s="43"/>
      <c r="C780" s="43"/>
    </row>
    <row r="781" spans="1:3" s="90" customFormat="1" x14ac:dyDescent="0.2">
      <c r="A781" s="103"/>
      <c r="B781" s="43"/>
      <c r="C781" s="43"/>
    </row>
    <row r="782" spans="1:3" s="90" customFormat="1" x14ac:dyDescent="0.2">
      <c r="A782" s="103"/>
      <c r="B782" s="43"/>
      <c r="C782" s="43"/>
    </row>
    <row r="783" spans="1:3" s="90" customFormat="1" x14ac:dyDescent="0.2">
      <c r="A783" s="103"/>
      <c r="B783" s="43"/>
      <c r="C783" s="43"/>
    </row>
    <row r="784" spans="1:3" s="90" customFormat="1" x14ac:dyDescent="0.2">
      <c r="A784" s="103"/>
      <c r="B784" s="43"/>
      <c r="C784" s="43"/>
    </row>
    <row r="785" spans="1:3" s="90" customFormat="1" x14ac:dyDescent="0.2">
      <c r="A785" s="103"/>
      <c r="B785" s="43"/>
      <c r="C785" s="43"/>
    </row>
    <row r="786" spans="1:3" s="90" customFormat="1" x14ac:dyDescent="0.2">
      <c r="A786" s="103"/>
      <c r="B786" s="43"/>
      <c r="C786" s="43"/>
    </row>
    <row r="787" spans="1:3" s="90" customFormat="1" x14ac:dyDescent="0.2">
      <c r="A787" s="103"/>
      <c r="B787" s="43"/>
      <c r="C787" s="43"/>
    </row>
    <row r="788" spans="1:3" s="90" customFormat="1" x14ac:dyDescent="0.2">
      <c r="A788" s="103"/>
      <c r="B788" s="43"/>
      <c r="C788" s="43"/>
    </row>
    <row r="789" spans="1:3" s="90" customFormat="1" x14ac:dyDescent="0.2">
      <c r="A789" s="103"/>
      <c r="B789" s="43"/>
      <c r="C789" s="43"/>
    </row>
    <row r="790" spans="1:3" s="90" customFormat="1" x14ac:dyDescent="0.2">
      <c r="A790" s="103"/>
      <c r="B790" s="43"/>
      <c r="C790" s="43"/>
    </row>
    <row r="791" spans="1:3" s="90" customFormat="1" x14ac:dyDescent="0.2">
      <c r="A791" s="103"/>
      <c r="B791" s="43"/>
      <c r="C791" s="43"/>
    </row>
    <row r="792" spans="1:3" s="90" customFormat="1" x14ac:dyDescent="0.2">
      <c r="A792" s="103"/>
      <c r="B792" s="43"/>
      <c r="C792" s="43"/>
    </row>
    <row r="793" spans="1:3" s="90" customFormat="1" x14ac:dyDescent="0.2">
      <c r="A793" s="103"/>
      <c r="B793" s="43"/>
      <c r="C793" s="43"/>
    </row>
    <row r="794" spans="1:3" s="90" customFormat="1" x14ac:dyDescent="0.2">
      <c r="A794" s="103"/>
      <c r="B794" s="43"/>
      <c r="C794" s="43"/>
    </row>
    <row r="795" spans="1:3" s="90" customFormat="1" x14ac:dyDescent="0.2">
      <c r="A795" s="103"/>
      <c r="B795" s="43"/>
      <c r="C795" s="43"/>
    </row>
    <row r="796" spans="1:3" s="90" customFormat="1" x14ac:dyDescent="0.2">
      <c r="A796" s="103"/>
      <c r="B796" s="43"/>
      <c r="C796" s="43"/>
    </row>
    <row r="797" spans="1:3" s="90" customFormat="1" x14ac:dyDescent="0.2">
      <c r="A797" s="103"/>
      <c r="B797" s="43"/>
      <c r="C797" s="43"/>
    </row>
    <row r="798" spans="1:3" s="90" customFormat="1" x14ac:dyDescent="0.2">
      <c r="A798" s="103"/>
      <c r="B798" s="43"/>
      <c r="C798" s="43"/>
    </row>
    <row r="799" spans="1:3" s="90" customFormat="1" x14ac:dyDescent="0.2">
      <c r="A799" s="103"/>
      <c r="B799" s="43"/>
      <c r="C799" s="43"/>
    </row>
    <row r="800" spans="1:3" s="90" customFormat="1" x14ac:dyDescent="0.2">
      <c r="A800" s="103"/>
      <c r="B800" s="43"/>
      <c r="C800" s="43"/>
    </row>
    <row r="801" spans="1:3" s="90" customFormat="1" x14ac:dyDescent="0.2">
      <c r="A801" s="103"/>
      <c r="B801" s="43"/>
      <c r="C801" s="43"/>
    </row>
    <row r="802" spans="1:3" s="90" customFormat="1" x14ac:dyDescent="0.2">
      <c r="A802" s="103"/>
      <c r="B802" s="43"/>
      <c r="C802" s="43"/>
    </row>
    <row r="803" spans="1:3" s="90" customFormat="1" x14ac:dyDescent="0.2">
      <c r="A803" s="103"/>
      <c r="B803" s="43"/>
      <c r="C803" s="43"/>
    </row>
    <row r="804" spans="1:3" s="90" customFormat="1" x14ac:dyDescent="0.2">
      <c r="A804" s="103"/>
      <c r="B804" s="43"/>
      <c r="C804" s="43"/>
    </row>
    <row r="805" spans="1:3" s="90" customFormat="1" x14ac:dyDescent="0.2">
      <c r="A805" s="103"/>
      <c r="B805" s="43"/>
      <c r="C805" s="43"/>
    </row>
    <row r="806" spans="1:3" s="90" customFormat="1" x14ac:dyDescent="0.2">
      <c r="A806" s="103"/>
      <c r="B806" s="43"/>
      <c r="C806" s="43"/>
    </row>
    <row r="807" spans="1:3" s="90" customFormat="1" x14ac:dyDescent="0.2">
      <c r="A807" s="103"/>
      <c r="B807" s="43"/>
      <c r="C807" s="43"/>
    </row>
    <row r="808" spans="1:3" s="90" customFormat="1" x14ac:dyDescent="0.2">
      <c r="A808" s="103"/>
      <c r="B808" s="43"/>
      <c r="C808" s="43"/>
    </row>
    <row r="809" spans="1:3" s="90" customFormat="1" x14ac:dyDescent="0.2">
      <c r="A809" s="103"/>
      <c r="B809" s="43"/>
      <c r="C809" s="43"/>
    </row>
    <row r="810" spans="1:3" s="90" customFormat="1" x14ac:dyDescent="0.2">
      <c r="A810" s="103"/>
      <c r="B810" s="43"/>
      <c r="C810" s="43"/>
    </row>
    <row r="811" spans="1:3" s="90" customFormat="1" x14ac:dyDescent="0.2">
      <c r="A811" s="103"/>
      <c r="B811" s="43"/>
      <c r="C811" s="43"/>
    </row>
    <row r="812" spans="1:3" s="90" customFormat="1" x14ac:dyDescent="0.2">
      <c r="A812" s="103"/>
      <c r="B812" s="43"/>
      <c r="C812" s="43"/>
    </row>
    <row r="813" spans="1:3" s="90" customFormat="1" x14ac:dyDescent="0.2">
      <c r="A813" s="103"/>
      <c r="B813" s="43"/>
      <c r="C813" s="43"/>
    </row>
    <row r="814" spans="1:3" s="90" customFormat="1" x14ac:dyDescent="0.2">
      <c r="A814" s="103"/>
      <c r="B814" s="43"/>
      <c r="C814" s="43"/>
    </row>
    <row r="815" spans="1:3" s="90" customFormat="1" x14ac:dyDescent="0.2">
      <c r="A815" s="103"/>
      <c r="B815" s="43"/>
      <c r="C815" s="43"/>
    </row>
    <row r="816" spans="1:3" s="90" customFormat="1" x14ac:dyDescent="0.2">
      <c r="A816" s="103"/>
      <c r="B816" s="43"/>
      <c r="C816" s="43"/>
    </row>
    <row r="817" spans="1:3" s="90" customFormat="1" x14ac:dyDescent="0.2">
      <c r="A817" s="103"/>
      <c r="B817" s="43"/>
      <c r="C817" s="43"/>
    </row>
    <row r="818" spans="1:3" s="90" customFormat="1" x14ac:dyDescent="0.2">
      <c r="A818" s="103"/>
      <c r="B818" s="43"/>
      <c r="C818" s="43"/>
    </row>
    <row r="819" spans="1:3" s="90" customFormat="1" x14ac:dyDescent="0.2">
      <c r="A819" s="103"/>
      <c r="B819" s="43"/>
      <c r="C819" s="43"/>
    </row>
    <row r="820" spans="1:3" s="90" customFormat="1" x14ac:dyDescent="0.2">
      <c r="A820" s="103"/>
      <c r="B820" s="43"/>
      <c r="C820" s="43"/>
    </row>
    <row r="821" spans="1:3" s="90" customFormat="1" x14ac:dyDescent="0.2">
      <c r="A821" s="103"/>
      <c r="B821" s="43"/>
      <c r="C821" s="43"/>
    </row>
    <row r="822" spans="1:3" s="90" customFormat="1" x14ac:dyDescent="0.2">
      <c r="A822" s="103"/>
      <c r="B822" s="43"/>
      <c r="C822" s="43"/>
    </row>
    <row r="823" spans="1:3" s="90" customFormat="1" x14ac:dyDescent="0.2">
      <c r="A823" s="103"/>
      <c r="B823" s="43"/>
      <c r="C823" s="43"/>
    </row>
    <row r="824" spans="1:3" s="90" customFormat="1" x14ac:dyDescent="0.2">
      <c r="A824" s="103"/>
      <c r="B824" s="43"/>
      <c r="C824" s="43"/>
    </row>
    <row r="825" spans="1:3" s="90" customFormat="1" x14ac:dyDescent="0.2">
      <c r="A825" s="103"/>
      <c r="B825" s="43"/>
      <c r="C825" s="43"/>
    </row>
    <row r="826" spans="1:3" s="90" customFormat="1" x14ac:dyDescent="0.2">
      <c r="A826" s="103"/>
      <c r="B826" s="43"/>
      <c r="C826" s="43"/>
    </row>
    <row r="827" spans="1:3" s="90" customFormat="1" x14ac:dyDescent="0.2">
      <c r="A827" s="103"/>
      <c r="B827" s="43"/>
      <c r="C827" s="43"/>
    </row>
    <row r="828" spans="1:3" s="90" customFormat="1" x14ac:dyDescent="0.2">
      <c r="A828" s="103"/>
      <c r="B828" s="43"/>
      <c r="C828" s="43"/>
    </row>
    <row r="829" spans="1:3" s="90" customFormat="1" x14ac:dyDescent="0.2">
      <c r="A829" s="103"/>
      <c r="B829" s="43"/>
      <c r="C829" s="43"/>
    </row>
    <row r="830" spans="1:3" s="90" customFormat="1" x14ac:dyDescent="0.2">
      <c r="A830" s="103"/>
      <c r="B830" s="43"/>
      <c r="C830" s="43"/>
    </row>
    <row r="831" spans="1:3" s="90" customFormat="1" x14ac:dyDescent="0.2">
      <c r="A831" s="103"/>
      <c r="B831" s="43"/>
      <c r="C831" s="43"/>
    </row>
    <row r="832" spans="1:3" s="90" customFormat="1" x14ac:dyDescent="0.2">
      <c r="A832" s="103"/>
      <c r="B832" s="43"/>
      <c r="C832" s="43"/>
    </row>
    <row r="833" spans="1:3" s="90" customFormat="1" x14ac:dyDescent="0.2">
      <c r="A833" s="103"/>
      <c r="B833" s="43"/>
      <c r="C833" s="43"/>
    </row>
    <row r="834" spans="1:3" s="90" customFormat="1" x14ac:dyDescent="0.2">
      <c r="A834" s="103"/>
      <c r="B834" s="43"/>
      <c r="C834" s="43"/>
    </row>
    <row r="835" spans="1:3" s="90" customFormat="1" x14ac:dyDescent="0.2">
      <c r="A835" s="103"/>
      <c r="B835" s="43"/>
      <c r="C835" s="43"/>
    </row>
    <row r="836" spans="1:3" s="90" customFormat="1" x14ac:dyDescent="0.2">
      <c r="A836" s="103"/>
      <c r="B836" s="43"/>
      <c r="C836" s="43"/>
    </row>
    <row r="837" spans="1:3" s="90" customFormat="1" x14ac:dyDescent="0.2">
      <c r="A837" s="103"/>
      <c r="B837" s="43"/>
      <c r="C837" s="43"/>
    </row>
    <row r="838" spans="1:3" s="90" customFormat="1" x14ac:dyDescent="0.2">
      <c r="A838" s="103"/>
      <c r="B838" s="43"/>
      <c r="C838" s="43"/>
    </row>
    <row r="839" spans="1:3" s="90" customFormat="1" x14ac:dyDescent="0.2">
      <c r="A839" s="103"/>
      <c r="B839" s="43"/>
      <c r="C839" s="43"/>
    </row>
    <row r="840" spans="1:3" s="90" customFormat="1" x14ac:dyDescent="0.2">
      <c r="A840" s="103"/>
      <c r="B840" s="43"/>
      <c r="C840" s="43"/>
    </row>
    <row r="841" spans="1:3" s="90" customFormat="1" x14ac:dyDescent="0.2">
      <c r="A841" s="103"/>
      <c r="B841" s="43"/>
      <c r="C841" s="43"/>
    </row>
    <row r="842" spans="1:3" s="90" customFormat="1" x14ac:dyDescent="0.2">
      <c r="A842" s="103"/>
      <c r="B842" s="43"/>
      <c r="C842" s="43"/>
    </row>
    <row r="843" spans="1:3" s="90" customFormat="1" x14ac:dyDescent="0.2">
      <c r="A843" s="103"/>
      <c r="B843" s="43"/>
      <c r="C843" s="43"/>
    </row>
    <row r="844" spans="1:3" s="90" customFormat="1" x14ac:dyDescent="0.2">
      <c r="A844" s="103"/>
      <c r="B844" s="43"/>
      <c r="C844" s="43"/>
    </row>
    <row r="845" spans="1:3" s="90" customFormat="1" x14ac:dyDescent="0.2">
      <c r="A845" s="103"/>
      <c r="B845" s="43"/>
      <c r="C845" s="43"/>
    </row>
    <row r="846" spans="1:3" s="90" customFormat="1" x14ac:dyDescent="0.2">
      <c r="A846" s="103"/>
      <c r="B846" s="43"/>
      <c r="C846" s="43"/>
    </row>
    <row r="847" spans="1:3" s="90" customFormat="1" x14ac:dyDescent="0.2">
      <c r="A847" s="103"/>
      <c r="B847" s="43"/>
      <c r="C847" s="43"/>
    </row>
    <row r="848" spans="1:3" s="90" customFormat="1" x14ac:dyDescent="0.2">
      <c r="A848" s="103"/>
      <c r="B848" s="43"/>
      <c r="C848" s="43"/>
    </row>
    <row r="849" spans="1:3" s="90" customFormat="1" x14ac:dyDescent="0.2">
      <c r="A849" s="103"/>
      <c r="B849" s="43"/>
      <c r="C849" s="43"/>
    </row>
    <row r="850" spans="1:3" s="90" customFormat="1" x14ac:dyDescent="0.2">
      <c r="A850" s="103"/>
      <c r="B850" s="43"/>
      <c r="C850" s="43"/>
    </row>
    <row r="851" spans="1:3" s="90" customFormat="1" x14ac:dyDescent="0.2">
      <c r="A851" s="103"/>
      <c r="B851" s="43"/>
      <c r="C851" s="43"/>
    </row>
    <row r="852" spans="1:3" s="90" customFormat="1" x14ac:dyDescent="0.2">
      <c r="A852" s="103"/>
      <c r="B852" s="43"/>
      <c r="C852" s="43"/>
    </row>
    <row r="853" spans="1:3" s="90" customFormat="1" x14ac:dyDescent="0.2">
      <c r="A853" s="103"/>
      <c r="B853" s="43"/>
      <c r="C853" s="43"/>
    </row>
    <row r="854" spans="1:3" s="90" customFormat="1" x14ac:dyDescent="0.2">
      <c r="A854" s="103"/>
      <c r="B854" s="43"/>
      <c r="C854" s="43"/>
    </row>
    <row r="855" spans="1:3" s="90" customFormat="1" x14ac:dyDescent="0.2">
      <c r="A855" s="103"/>
      <c r="B855" s="43"/>
      <c r="C855" s="43"/>
    </row>
    <row r="856" spans="1:3" s="90" customFormat="1" x14ac:dyDescent="0.2">
      <c r="A856" s="103"/>
      <c r="B856" s="43"/>
      <c r="C856" s="43"/>
    </row>
    <row r="857" spans="1:3" s="90" customFormat="1" x14ac:dyDescent="0.2">
      <c r="A857" s="103"/>
      <c r="B857" s="43"/>
      <c r="C857" s="43"/>
    </row>
    <row r="858" spans="1:3" s="90" customFormat="1" x14ac:dyDescent="0.2">
      <c r="A858" s="103"/>
      <c r="B858" s="43"/>
      <c r="C858" s="43"/>
    </row>
    <row r="859" spans="1:3" s="90" customFormat="1" x14ac:dyDescent="0.2">
      <c r="A859" s="103"/>
      <c r="B859" s="43"/>
      <c r="C859" s="43"/>
    </row>
    <row r="860" spans="1:3" s="90" customFormat="1" x14ac:dyDescent="0.2">
      <c r="A860" s="103"/>
      <c r="B860" s="43"/>
      <c r="C860" s="43"/>
    </row>
    <row r="861" spans="1:3" s="90" customFormat="1" x14ac:dyDescent="0.2">
      <c r="A861" s="103"/>
      <c r="B861" s="43"/>
      <c r="C861" s="43"/>
    </row>
    <row r="862" spans="1:3" s="90" customFormat="1" x14ac:dyDescent="0.2">
      <c r="A862" s="103"/>
      <c r="B862" s="43"/>
      <c r="C862" s="43"/>
    </row>
    <row r="863" spans="1:3" s="90" customFormat="1" x14ac:dyDescent="0.2">
      <c r="A863" s="103"/>
      <c r="B863" s="43"/>
      <c r="C863" s="43"/>
    </row>
    <row r="864" spans="1:3" s="90" customFormat="1" x14ac:dyDescent="0.2">
      <c r="A864" s="103"/>
      <c r="B864" s="43"/>
      <c r="C864" s="43"/>
    </row>
    <row r="865" spans="1:3" s="90" customFormat="1" x14ac:dyDescent="0.2">
      <c r="A865" s="103"/>
      <c r="B865" s="43"/>
      <c r="C865" s="43"/>
    </row>
    <row r="866" spans="1:3" s="90" customFormat="1" x14ac:dyDescent="0.2">
      <c r="A866" s="103"/>
      <c r="B866" s="43"/>
      <c r="C866" s="43"/>
    </row>
    <row r="867" spans="1:3" s="90" customFormat="1" x14ac:dyDescent="0.2">
      <c r="A867" s="103"/>
      <c r="B867" s="43"/>
      <c r="C867" s="43"/>
    </row>
    <row r="868" spans="1:3" s="90" customFormat="1" x14ac:dyDescent="0.2">
      <c r="A868" s="103"/>
      <c r="B868" s="43"/>
      <c r="C868" s="43"/>
    </row>
    <row r="869" spans="1:3" s="90" customFormat="1" x14ac:dyDescent="0.2">
      <c r="A869" s="103"/>
      <c r="B869" s="43"/>
      <c r="C869" s="43"/>
    </row>
    <row r="870" spans="1:3" s="90" customFormat="1" x14ac:dyDescent="0.2">
      <c r="A870" s="103"/>
      <c r="B870" s="43"/>
      <c r="C870" s="43"/>
    </row>
    <row r="871" spans="1:3" s="90" customFormat="1" x14ac:dyDescent="0.2">
      <c r="A871" s="103"/>
      <c r="B871" s="43"/>
      <c r="C871" s="43"/>
    </row>
    <row r="872" spans="1:3" s="90" customFormat="1" x14ac:dyDescent="0.2">
      <c r="A872" s="103"/>
      <c r="B872" s="43"/>
      <c r="C872" s="43"/>
    </row>
    <row r="873" spans="1:3" s="90" customFormat="1" x14ac:dyDescent="0.2">
      <c r="A873" s="103"/>
      <c r="B873" s="43"/>
      <c r="C873" s="43"/>
    </row>
    <row r="874" spans="1:3" s="90" customFormat="1" x14ac:dyDescent="0.2">
      <c r="A874" s="103"/>
      <c r="B874" s="43"/>
      <c r="C874" s="43"/>
    </row>
    <row r="875" spans="1:3" s="90" customFormat="1" x14ac:dyDescent="0.2">
      <c r="A875" s="103"/>
      <c r="B875" s="43"/>
      <c r="C875" s="43"/>
    </row>
    <row r="876" spans="1:3" s="90" customFormat="1" x14ac:dyDescent="0.2">
      <c r="A876" s="103"/>
      <c r="B876" s="43"/>
      <c r="C876" s="43"/>
    </row>
    <row r="877" spans="1:3" s="90" customFormat="1" x14ac:dyDescent="0.2">
      <c r="A877" s="103"/>
      <c r="B877" s="43"/>
      <c r="C877" s="43"/>
    </row>
    <row r="878" spans="1:3" s="90" customFormat="1" x14ac:dyDescent="0.2">
      <c r="A878" s="103"/>
      <c r="B878" s="43"/>
      <c r="C878" s="43"/>
    </row>
    <row r="879" spans="1:3" s="90" customFormat="1" x14ac:dyDescent="0.2">
      <c r="A879" s="103"/>
      <c r="B879" s="43"/>
      <c r="C879" s="43"/>
    </row>
    <row r="880" spans="1:3" s="90" customFormat="1" x14ac:dyDescent="0.2">
      <c r="A880" s="103"/>
      <c r="B880" s="43"/>
      <c r="C880" s="43"/>
    </row>
    <row r="881" spans="1:3" s="90" customFormat="1" x14ac:dyDescent="0.2">
      <c r="A881" s="103"/>
      <c r="B881" s="43"/>
      <c r="C881" s="43"/>
    </row>
    <row r="882" spans="1:3" s="90" customFormat="1" x14ac:dyDescent="0.2">
      <c r="A882" s="103"/>
      <c r="B882" s="43"/>
      <c r="C882" s="43"/>
    </row>
    <row r="883" spans="1:3" s="90" customFormat="1" x14ac:dyDescent="0.2">
      <c r="A883" s="103"/>
      <c r="B883" s="43"/>
      <c r="C883" s="43"/>
    </row>
    <row r="884" spans="1:3" s="90" customFormat="1" x14ac:dyDescent="0.2">
      <c r="A884" s="103"/>
      <c r="B884" s="43"/>
      <c r="C884" s="43"/>
    </row>
    <row r="885" spans="1:3" s="90" customFormat="1" x14ac:dyDescent="0.2">
      <c r="A885" s="103"/>
      <c r="B885" s="43"/>
      <c r="C885" s="43"/>
    </row>
    <row r="886" spans="1:3" s="90" customFormat="1" x14ac:dyDescent="0.2">
      <c r="A886" s="103"/>
      <c r="B886" s="43"/>
      <c r="C886" s="43"/>
    </row>
    <row r="887" spans="1:3" s="90" customFormat="1" x14ac:dyDescent="0.2">
      <c r="A887" s="103"/>
      <c r="B887" s="43"/>
      <c r="C887" s="43"/>
    </row>
    <row r="888" spans="1:3" s="90" customFormat="1" x14ac:dyDescent="0.2">
      <c r="A888" s="103"/>
      <c r="B888" s="43"/>
      <c r="C888" s="43"/>
    </row>
    <row r="889" spans="1:3" s="90" customFormat="1" x14ac:dyDescent="0.2">
      <c r="A889" s="103"/>
      <c r="B889" s="43"/>
      <c r="C889" s="43"/>
    </row>
    <row r="890" spans="1:3" s="90" customFormat="1" x14ac:dyDescent="0.2">
      <c r="A890" s="103"/>
      <c r="B890" s="43"/>
      <c r="C890" s="43"/>
    </row>
    <row r="891" spans="1:3" s="90" customFormat="1" x14ac:dyDescent="0.2">
      <c r="A891" s="103"/>
      <c r="B891" s="43"/>
      <c r="C891" s="43"/>
    </row>
    <row r="892" spans="1:3" s="90" customFormat="1" x14ac:dyDescent="0.2">
      <c r="A892" s="103"/>
      <c r="B892" s="43"/>
      <c r="C892" s="43"/>
    </row>
    <row r="893" spans="1:3" s="90" customFormat="1" x14ac:dyDescent="0.2">
      <c r="A893" s="103"/>
      <c r="B893" s="43"/>
      <c r="C893" s="43"/>
    </row>
    <row r="894" spans="1:3" s="90" customFormat="1" x14ac:dyDescent="0.2">
      <c r="A894" s="103"/>
      <c r="B894" s="43"/>
      <c r="C894" s="43"/>
    </row>
    <row r="895" spans="1:3" s="90" customFormat="1" x14ac:dyDescent="0.2">
      <c r="A895" s="103"/>
      <c r="B895" s="43"/>
      <c r="C895" s="43"/>
    </row>
    <row r="896" spans="1:3" s="90" customFormat="1" x14ac:dyDescent="0.2">
      <c r="A896" s="103"/>
      <c r="B896" s="43"/>
      <c r="C896" s="43"/>
    </row>
    <row r="897" spans="1:3" s="90" customFormat="1" x14ac:dyDescent="0.2">
      <c r="A897" s="103"/>
      <c r="B897" s="43"/>
      <c r="C897" s="43"/>
    </row>
    <row r="898" spans="1:3" s="90" customFormat="1" x14ac:dyDescent="0.2">
      <c r="A898" s="103"/>
      <c r="B898" s="43"/>
      <c r="C898" s="43"/>
    </row>
    <row r="899" spans="1:3" s="90" customFormat="1" x14ac:dyDescent="0.2">
      <c r="A899" s="103"/>
      <c r="B899" s="43"/>
      <c r="C899" s="43"/>
    </row>
    <row r="900" spans="1:3" s="90" customFormat="1" x14ac:dyDescent="0.2">
      <c r="A900" s="103"/>
      <c r="B900" s="43"/>
      <c r="C900" s="43"/>
    </row>
    <row r="901" spans="1:3" s="90" customFormat="1" x14ac:dyDescent="0.2">
      <c r="A901" s="103"/>
      <c r="B901" s="43"/>
      <c r="C901" s="43"/>
    </row>
    <row r="902" spans="1:3" s="90" customFormat="1" x14ac:dyDescent="0.2">
      <c r="A902" s="103"/>
      <c r="B902" s="43"/>
      <c r="C902" s="43"/>
    </row>
    <row r="903" spans="1:3" s="90" customFormat="1" x14ac:dyDescent="0.2">
      <c r="A903" s="103"/>
      <c r="B903" s="43"/>
      <c r="C903" s="43"/>
    </row>
    <row r="904" spans="1:3" s="90" customFormat="1" x14ac:dyDescent="0.2">
      <c r="A904" s="103"/>
      <c r="B904" s="43"/>
      <c r="C904" s="43"/>
    </row>
    <row r="905" spans="1:3" s="90" customFormat="1" x14ac:dyDescent="0.2">
      <c r="A905" s="103"/>
      <c r="B905" s="43"/>
      <c r="C905" s="43"/>
    </row>
    <row r="906" spans="1:3" s="90" customFormat="1" x14ac:dyDescent="0.2">
      <c r="A906" s="103"/>
      <c r="B906" s="43"/>
      <c r="C906" s="43"/>
    </row>
    <row r="907" spans="1:3" s="90" customFormat="1" x14ac:dyDescent="0.2">
      <c r="A907" s="103"/>
      <c r="B907" s="43"/>
      <c r="C907" s="43"/>
    </row>
    <row r="908" spans="1:3" s="90" customFormat="1" x14ac:dyDescent="0.2">
      <c r="A908" s="103"/>
      <c r="B908" s="43"/>
      <c r="C908" s="43"/>
    </row>
    <row r="909" spans="1:3" s="90" customFormat="1" x14ac:dyDescent="0.2">
      <c r="A909" s="103"/>
      <c r="B909" s="43"/>
      <c r="C909" s="43"/>
    </row>
    <row r="910" spans="1:3" s="90" customFormat="1" x14ac:dyDescent="0.2">
      <c r="A910" s="103"/>
      <c r="B910" s="43"/>
      <c r="C910" s="43"/>
    </row>
    <row r="911" spans="1:3" s="90" customFormat="1" x14ac:dyDescent="0.2">
      <c r="A911" s="103"/>
      <c r="B911" s="43"/>
      <c r="C911" s="43"/>
    </row>
    <row r="912" spans="1:3" s="90" customFormat="1" x14ac:dyDescent="0.2">
      <c r="A912" s="103"/>
      <c r="B912" s="43"/>
      <c r="C912" s="43"/>
    </row>
    <row r="913" spans="1:3" s="90" customFormat="1" x14ac:dyDescent="0.2">
      <c r="A913" s="103"/>
      <c r="B913" s="43"/>
      <c r="C913" s="43"/>
    </row>
    <row r="914" spans="1:3" s="90" customFormat="1" x14ac:dyDescent="0.2">
      <c r="A914" s="103"/>
      <c r="B914" s="43"/>
      <c r="C914" s="43"/>
    </row>
    <row r="915" spans="1:3" s="90" customFormat="1" x14ac:dyDescent="0.2">
      <c r="A915" s="103"/>
      <c r="B915" s="43"/>
      <c r="C915" s="43"/>
    </row>
    <row r="916" spans="1:3" s="90" customFormat="1" x14ac:dyDescent="0.2">
      <c r="A916" s="103"/>
      <c r="B916" s="43"/>
      <c r="C916" s="43"/>
    </row>
    <row r="917" spans="1:3" s="90" customFormat="1" x14ac:dyDescent="0.2">
      <c r="A917" s="103"/>
      <c r="B917" s="43"/>
      <c r="C917" s="43"/>
    </row>
    <row r="918" spans="1:3" s="90" customFormat="1" x14ac:dyDescent="0.2">
      <c r="A918" s="103"/>
      <c r="B918" s="43"/>
      <c r="C918" s="43"/>
    </row>
    <row r="919" spans="1:3" s="90" customFormat="1" x14ac:dyDescent="0.2">
      <c r="A919" s="103"/>
      <c r="B919" s="43"/>
      <c r="C919" s="43"/>
    </row>
    <row r="920" spans="1:3" s="90" customFormat="1" x14ac:dyDescent="0.2">
      <c r="A920" s="103"/>
      <c r="B920" s="43"/>
      <c r="C920" s="43"/>
    </row>
    <row r="921" spans="1:3" s="90" customFormat="1" x14ac:dyDescent="0.2">
      <c r="A921" s="103"/>
      <c r="B921" s="43"/>
      <c r="C921" s="43"/>
    </row>
    <row r="922" spans="1:3" s="90" customFormat="1" x14ac:dyDescent="0.2">
      <c r="A922" s="103"/>
      <c r="B922" s="43"/>
      <c r="C922" s="43"/>
    </row>
    <row r="923" spans="1:3" s="90" customFormat="1" x14ac:dyDescent="0.2">
      <c r="A923" s="103"/>
      <c r="B923" s="43"/>
      <c r="C923" s="43"/>
    </row>
    <row r="924" spans="1:3" s="90" customFormat="1" x14ac:dyDescent="0.2">
      <c r="A924" s="103"/>
      <c r="B924" s="43"/>
      <c r="C924" s="43"/>
    </row>
    <row r="925" spans="1:3" s="90" customFormat="1" x14ac:dyDescent="0.2">
      <c r="A925" s="103"/>
      <c r="B925" s="43"/>
      <c r="C925" s="43"/>
    </row>
    <row r="926" spans="1:3" s="90" customFormat="1" x14ac:dyDescent="0.2">
      <c r="A926" s="103"/>
      <c r="B926" s="43"/>
      <c r="C926" s="43"/>
    </row>
    <row r="927" spans="1:3" s="90" customFormat="1" x14ac:dyDescent="0.2">
      <c r="A927" s="103"/>
      <c r="B927" s="43"/>
      <c r="C927" s="43"/>
    </row>
    <row r="928" spans="1:3" s="90" customFormat="1" x14ac:dyDescent="0.2">
      <c r="A928" s="103"/>
      <c r="B928" s="43"/>
      <c r="C928" s="43"/>
    </row>
    <row r="929" spans="1:3" s="90" customFormat="1" x14ac:dyDescent="0.2">
      <c r="A929" s="103"/>
      <c r="B929" s="43"/>
      <c r="C929" s="43"/>
    </row>
    <row r="930" spans="1:3" s="90" customFormat="1" x14ac:dyDescent="0.2">
      <c r="A930" s="103"/>
      <c r="B930" s="43"/>
      <c r="C930" s="43"/>
    </row>
    <row r="931" spans="1:3" s="90" customFormat="1" x14ac:dyDescent="0.2">
      <c r="A931" s="103"/>
      <c r="B931" s="43"/>
      <c r="C931" s="43"/>
    </row>
    <row r="932" spans="1:3" s="90" customFormat="1" x14ac:dyDescent="0.2">
      <c r="A932" s="103"/>
      <c r="B932" s="43"/>
      <c r="C932" s="43"/>
    </row>
    <row r="933" spans="1:3" s="90" customFormat="1" x14ac:dyDescent="0.2">
      <c r="A933" s="103"/>
      <c r="B933" s="43"/>
      <c r="C933" s="43"/>
    </row>
    <row r="934" spans="1:3" s="90" customFormat="1" x14ac:dyDescent="0.2">
      <c r="A934" s="103"/>
      <c r="B934" s="43"/>
      <c r="C934" s="43"/>
    </row>
    <row r="935" spans="1:3" s="90" customFormat="1" x14ac:dyDescent="0.2">
      <c r="A935" s="103"/>
      <c r="B935" s="43"/>
      <c r="C935" s="43"/>
    </row>
    <row r="936" spans="1:3" s="90" customFormat="1" x14ac:dyDescent="0.2">
      <c r="A936" s="103"/>
      <c r="B936" s="43"/>
      <c r="C936" s="43"/>
    </row>
    <row r="937" spans="1:3" s="90" customFormat="1" x14ac:dyDescent="0.2">
      <c r="A937" s="103"/>
      <c r="B937" s="43"/>
      <c r="C937" s="43"/>
    </row>
    <row r="938" spans="1:3" s="90" customFormat="1" x14ac:dyDescent="0.2">
      <c r="A938" s="103"/>
      <c r="B938" s="43"/>
      <c r="C938" s="43"/>
    </row>
    <row r="939" spans="1:3" s="90" customFormat="1" x14ac:dyDescent="0.2">
      <c r="A939" s="103"/>
      <c r="B939" s="43"/>
      <c r="C939" s="43"/>
    </row>
    <row r="940" spans="1:3" s="90" customFormat="1" x14ac:dyDescent="0.2">
      <c r="A940" s="103"/>
      <c r="B940" s="43"/>
      <c r="C940" s="43"/>
    </row>
    <row r="941" spans="1:3" s="90" customFormat="1" x14ac:dyDescent="0.2">
      <c r="A941" s="103"/>
      <c r="B941" s="43"/>
      <c r="C941" s="43"/>
    </row>
    <row r="942" spans="1:3" s="90" customFormat="1" x14ac:dyDescent="0.2">
      <c r="A942" s="103"/>
      <c r="B942" s="43"/>
      <c r="C942" s="43"/>
    </row>
    <row r="943" spans="1:3" s="90" customFormat="1" x14ac:dyDescent="0.2">
      <c r="A943" s="103"/>
      <c r="B943" s="43"/>
      <c r="C943" s="43"/>
    </row>
    <row r="944" spans="1:3" s="90" customFormat="1" x14ac:dyDescent="0.2">
      <c r="A944" s="103"/>
      <c r="B944" s="43"/>
      <c r="C944" s="43"/>
    </row>
    <row r="945" spans="1:3" s="90" customFormat="1" x14ac:dyDescent="0.2">
      <c r="A945" s="103"/>
      <c r="B945" s="43"/>
      <c r="C945" s="43"/>
    </row>
    <row r="946" spans="1:3" s="90" customFormat="1" x14ac:dyDescent="0.2">
      <c r="A946" s="103"/>
      <c r="B946" s="43"/>
      <c r="C946" s="43"/>
    </row>
    <row r="947" spans="1:3" s="90" customFormat="1" x14ac:dyDescent="0.2">
      <c r="A947" s="103"/>
      <c r="B947" s="43"/>
      <c r="C947" s="43"/>
    </row>
    <row r="948" spans="1:3" s="90" customFormat="1" x14ac:dyDescent="0.2">
      <c r="A948" s="103"/>
      <c r="B948" s="43"/>
      <c r="C948" s="43"/>
    </row>
    <row r="949" spans="1:3" s="90" customFormat="1" x14ac:dyDescent="0.2">
      <c r="A949" s="103"/>
      <c r="B949" s="43"/>
      <c r="C949" s="43"/>
    </row>
    <row r="950" spans="1:3" s="90" customFormat="1" x14ac:dyDescent="0.2">
      <c r="A950" s="103"/>
      <c r="B950" s="43"/>
      <c r="C950" s="43"/>
    </row>
    <row r="951" spans="1:3" s="90" customFormat="1" x14ac:dyDescent="0.2">
      <c r="A951" s="103"/>
      <c r="B951" s="43"/>
      <c r="C951" s="43"/>
    </row>
    <row r="952" spans="1:3" s="90" customFormat="1" x14ac:dyDescent="0.2">
      <c r="A952" s="103"/>
      <c r="B952" s="43"/>
      <c r="C952" s="43"/>
    </row>
    <row r="953" spans="1:3" s="90" customFormat="1" x14ac:dyDescent="0.2">
      <c r="A953" s="103"/>
      <c r="B953" s="43"/>
      <c r="C953" s="43"/>
    </row>
    <row r="954" spans="1:3" s="90" customFormat="1" x14ac:dyDescent="0.2">
      <c r="A954" s="103"/>
      <c r="B954" s="43"/>
      <c r="C954" s="43"/>
    </row>
    <row r="955" spans="1:3" s="90" customFormat="1" x14ac:dyDescent="0.2">
      <c r="A955" s="103"/>
      <c r="B955" s="43"/>
      <c r="C955" s="43"/>
    </row>
    <row r="956" spans="1:3" s="90" customFormat="1" x14ac:dyDescent="0.2">
      <c r="A956" s="103"/>
      <c r="B956" s="43"/>
      <c r="C956" s="43"/>
    </row>
    <row r="957" spans="1:3" s="90" customFormat="1" x14ac:dyDescent="0.2">
      <c r="A957" s="103"/>
      <c r="B957" s="43"/>
      <c r="C957" s="43"/>
    </row>
    <row r="958" spans="1:3" s="90" customFormat="1" x14ac:dyDescent="0.2">
      <c r="A958" s="103"/>
      <c r="B958" s="43"/>
      <c r="C958" s="43"/>
    </row>
    <row r="959" spans="1:3" s="90" customFormat="1" x14ac:dyDescent="0.2">
      <c r="A959" s="103"/>
      <c r="B959" s="43"/>
      <c r="C959" s="43"/>
    </row>
    <row r="960" spans="1:3" s="90" customFormat="1" x14ac:dyDescent="0.2">
      <c r="A960" s="103"/>
      <c r="B960" s="43"/>
      <c r="C960" s="43"/>
    </row>
    <row r="961" spans="1:3" s="90" customFormat="1" x14ac:dyDescent="0.2">
      <c r="A961" s="103"/>
      <c r="B961" s="43"/>
      <c r="C961" s="43"/>
    </row>
    <row r="962" spans="1:3" s="90" customFormat="1" x14ac:dyDescent="0.2">
      <c r="A962" s="103"/>
      <c r="B962" s="43"/>
      <c r="C962" s="43"/>
    </row>
    <row r="963" spans="1:3" s="90" customFormat="1" x14ac:dyDescent="0.2">
      <c r="A963" s="103"/>
      <c r="B963" s="43"/>
      <c r="C963" s="43"/>
    </row>
    <row r="964" spans="1:3" s="90" customFormat="1" x14ac:dyDescent="0.2">
      <c r="A964" s="103"/>
      <c r="B964" s="43"/>
      <c r="C964" s="43"/>
    </row>
    <row r="965" spans="1:3" s="90" customFormat="1" x14ac:dyDescent="0.2">
      <c r="A965" s="103"/>
      <c r="B965" s="43"/>
      <c r="C965" s="43"/>
    </row>
    <row r="966" spans="1:3" s="90" customFormat="1" x14ac:dyDescent="0.2">
      <c r="A966" s="103"/>
      <c r="B966" s="43"/>
      <c r="C966" s="43"/>
    </row>
    <row r="967" spans="1:3" s="90" customFormat="1" x14ac:dyDescent="0.2">
      <c r="A967" s="103"/>
      <c r="B967" s="43"/>
      <c r="C967" s="43"/>
    </row>
    <row r="968" spans="1:3" s="90" customFormat="1" x14ac:dyDescent="0.2">
      <c r="A968" s="103"/>
      <c r="B968" s="43"/>
      <c r="C968" s="43"/>
    </row>
    <row r="969" spans="1:3" s="90" customFormat="1" x14ac:dyDescent="0.2">
      <c r="A969" s="103"/>
      <c r="B969" s="43"/>
      <c r="C969" s="43"/>
    </row>
    <row r="970" spans="1:3" s="90" customFormat="1" x14ac:dyDescent="0.2">
      <c r="A970" s="103"/>
      <c r="B970" s="43"/>
      <c r="C970" s="43"/>
    </row>
    <row r="971" spans="1:3" s="90" customFormat="1" x14ac:dyDescent="0.2">
      <c r="A971" s="103"/>
      <c r="B971" s="43"/>
      <c r="C971" s="43"/>
    </row>
    <row r="972" spans="1:3" s="90" customFormat="1" x14ac:dyDescent="0.2">
      <c r="A972" s="103"/>
      <c r="B972" s="43"/>
      <c r="C972" s="43"/>
    </row>
    <row r="973" spans="1:3" s="90" customFormat="1" x14ac:dyDescent="0.2">
      <c r="A973" s="103"/>
      <c r="B973" s="43"/>
      <c r="C973" s="43"/>
    </row>
    <row r="974" spans="1:3" s="90" customFormat="1" x14ac:dyDescent="0.2">
      <c r="A974" s="103"/>
      <c r="B974" s="43"/>
      <c r="C974" s="43"/>
    </row>
    <row r="975" spans="1:3" s="90" customFormat="1" x14ac:dyDescent="0.2">
      <c r="A975" s="103"/>
      <c r="B975" s="43"/>
      <c r="C975" s="43"/>
    </row>
    <row r="976" spans="1:3" s="90" customFormat="1" x14ac:dyDescent="0.2">
      <c r="A976" s="103"/>
      <c r="B976" s="43"/>
      <c r="C976" s="43"/>
    </row>
    <row r="977" spans="1:3" s="90" customFormat="1" x14ac:dyDescent="0.2">
      <c r="A977" s="103"/>
      <c r="B977" s="43"/>
      <c r="C977" s="43"/>
    </row>
    <row r="978" spans="1:3" s="90" customFormat="1" x14ac:dyDescent="0.2">
      <c r="A978" s="103"/>
      <c r="B978" s="43"/>
      <c r="C978" s="43"/>
    </row>
    <row r="979" spans="1:3" s="90" customFormat="1" x14ac:dyDescent="0.2">
      <c r="A979" s="103"/>
      <c r="B979" s="43"/>
      <c r="C979" s="43"/>
    </row>
    <row r="980" spans="1:3" s="90" customFormat="1" x14ac:dyDescent="0.2">
      <c r="A980" s="103"/>
      <c r="B980" s="43"/>
      <c r="C980" s="43"/>
    </row>
    <row r="981" spans="1:3" s="90" customFormat="1" x14ac:dyDescent="0.2">
      <c r="A981" s="103"/>
      <c r="B981" s="43"/>
      <c r="C981" s="43"/>
    </row>
    <row r="982" spans="1:3" s="90" customFormat="1" x14ac:dyDescent="0.2">
      <c r="A982" s="103"/>
      <c r="B982" s="43"/>
      <c r="C982" s="43"/>
    </row>
    <row r="983" spans="1:3" s="90" customFormat="1" x14ac:dyDescent="0.2">
      <c r="A983" s="103"/>
      <c r="B983" s="43"/>
      <c r="C983" s="43"/>
    </row>
    <row r="984" spans="1:3" s="90" customFormat="1" x14ac:dyDescent="0.2">
      <c r="A984" s="103"/>
      <c r="B984" s="43"/>
      <c r="C984" s="43"/>
    </row>
    <row r="985" spans="1:3" s="90" customFormat="1" x14ac:dyDescent="0.2">
      <c r="A985" s="103"/>
      <c r="B985" s="43"/>
      <c r="C985" s="43"/>
    </row>
    <row r="986" spans="1:3" s="90" customFormat="1" x14ac:dyDescent="0.2">
      <c r="A986" s="103"/>
      <c r="B986" s="43"/>
      <c r="C986" s="43"/>
    </row>
    <row r="987" spans="1:3" s="90" customFormat="1" x14ac:dyDescent="0.2">
      <c r="A987" s="103"/>
      <c r="B987" s="43"/>
      <c r="C987" s="43"/>
    </row>
    <row r="988" spans="1:3" s="90" customFormat="1" x14ac:dyDescent="0.2">
      <c r="A988" s="103"/>
      <c r="B988" s="43"/>
      <c r="C988" s="43"/>
    </row>
    <row r="989" spans="1:3" s="90" customFormat="1" x14ac:dyDescent="0.2">
      <c r="A989" s="103"/>
      <c r="B989" s="43"/>
      <c r="C989" s="43"/>
    </row>
    <row r="990" spans="1:3" s="90" customFormat="1" x14ac:dyDescent="0.2">
      <c r="A990" s="103"/>
      <c r="B990" s="43"/>
      <c r="C990" s="43"/>
    </row>
    <row r="991" spans="1:3" s="90" customFormat="1" x14ac:dyDescent="0.2">
      <c r="A991" s="103"/>
      <c r="B991" s="43"/>
      <c r="C991" s="43"/>
    </row>
    <row r="992" spans="1:3" s="90" customFormat="1" x14ac:dyDescent="0.2">
      <c r="A992" s="103"/>
      <c r="B992" s="43"/>
      <c r="C992" s="43"/>
    </row>
    <row r="993" spans="1:3" s="90" customFormat="1" x14ac:dyDescent="0.2">
      <c r="A993" s="103"/>
      <c r="B993" s="43"/>
      <c r="C993" s="43"/>
    </row>
    <row r="994" spans="1:3" s="90" customFormat="1" x14ac:dyDescent="0.2">
      <c r="A994" s="103"/>
      <c r="B994" s="43"/>
      <c r="C994" s="43"/>
    </row>
    <row r="995" spans="1:3" s="90" customFormat="1" x14ac:dyDescent="0.2">
      <c r="A995" s="103"/>
      <c r="B995" s="43"/>
      <c r="C995" s="43"/>
    </row>
    <row r="996" spans="1:3" s="90" customFormat="1" x14ac:dyDescent="0.2">
      <c r="A996" s="103"/>
      <c r="B996" s="43"/>
      <c r="C996" s="43"/>
    </row>
    <row r="997" spans="1:3" s="90" customFormat="1" x14ac:dyDescent="0.2">
      <c r="A997" s="103"/>
      <c r="B997" s="43"/>
      <c r="C997" s="43"/>
    </row>
    <row r="998" spans="1:3" s="90" customFormat="1" x14ac:dyDescent="0.2">
      <c r="A998" s="103"/>
      <c r="B998" s="43"/>
      <c r="C998" s="43"/>
    </row>
    <row r="999" spans="1:3" s="90" customFormat="1" x14ac:dyDescent="0.2">
      <c r="A999" s="103"/>
      <c r="B999" s="43"/>
      <c r="C999" s="43"/>
    </row>
    <row r="1000" spans="1:3" s="90" customFormat="1" x14ac:dyDescent="0.2">
      <c r="A1000" s="103"/>
      <c r="B1000" s="43"/>
      <c r="C1000" s="43"/>
    </row>
    <row r="1001" spans="1:3" s="90" customFormat="1" x14ac:dyDescent="0.2">
      <c r="A1001" s="103"/>
      <c r="B1001" s="43"/>
      <c r="C1001" s="43"/>
    </row>
    <row r="1002" spans="1:3" s="90" customFormat="1" x14ac:dyDescent="0.2">
      <c r="A1002" s="103"/>
      <c r="B1002" s="43"/>
      <c r="C1002" s="43"/>
    </row>
    <row r="1003" spans="1:3" s="90" customFormat="1" x14ac:dyDescent="0.2">
      <c r="A1003" s="103"/>
      <c r="B1003" s="43"/>
      <c r="C1003" s="43"/>
    </row>
    <row r="1004" spans="1:3" s="90" customFormat="1" x14ac:dyDescent="0.2">
      <c r="A1004" s="103"/>
      <c r="B1004" s="43"/>
      <c r="C1004" s="43"/>
    </row>
    <row r="1005" spans="1:3" s="90" customFormat="1" x14ac:dyDescent="0.2">
      <c r="A1005" s="103"/>
      <c r="B1005" s="43"/>
      <c r="C1005" s="43"/>
    </row>
    <row r="1006" spans="1:3" s="90" customFormat="1" x14ac:dyDescent="0.2">
      <c r="A1006" s="103"/>
      <c r="B1006" s="43"/>
      <c r="C1006" s="43"/>
    </row>
    <row r="1007" spans="1:3" s="90" customFormat="1" x14ac:dyDescent="0.2">
      <c r="A1007" s="103"/>
      <c r="B1007" s="43"/>
      <c r="C1007" s="43"/>
    </row>
    <row r="1008" spans="1:3" s="90" customFormat="1" x14ac:dyDescent="0.2">
      <c r="A1008" s="103"/>
      <c r="B1008" s="43"/>
      <c r="C1008" s="43"/>
    </row>
    <row r="1009" spans="1:3" s="90" customFormat="1" x14ac:dyDescent="0.2">
      <c r="A1009" s="103"/>
      <c r="B1009" s="43"/>
      <c r="C1009" s="43"/>
    </row>
    <row r="1010" spans="1:3" s="90" customFormat="1" x14ac:dyDescent="0.2">
      <c r="A1010" s="103"/>
      <c r="B1010" s="43"/>
      <c r="C1010" s="43"/>
    </row>
    <row r="1011" spans="1:3" s="90" customFormat="1" x14ac:dyDescent="0.2">
      <c r="A1011" s="103"/>
      <c r="B1011" s="43"/>
      <c r="C1011" s="43"/>
    </row>
    <row r="1012" spans="1:3" s="90" customFormat="1" x14ac:dyDescent="0.2">
      <c r="A1012" s="103"/>
      <c r="B1012" s="43"/>
      <c r="C1012" s="43"/>
    </row>
    <row r="1013" spans="1:3" s="90" customFormat="1" x14ac:dyDescent="0.2">
      <c r="A1013" s="103"/>
      <c r="B1013" s="43"/>
      <c r="C1013" s="43"/>
    </row>
    <row r="1014" spans="1:3" s="90" customFormat="1" x14ac:dyDescent="0.2">
      <c r="A1014" s="103"/>
      <c r="B1014" s="43"/>
      <c r="C1014" s="43"/>
    </row>
    <row r="1015" spans="1:3" s="90" customFormat="1" x14ac:dyDescent="0.2">
      <c r="A1015" s="103"/>
      <c r="B1015" s="43"/>
      <c r="C1015" s="43"/>
    </row>
    <row r="1016" spans="1:3" s="90" customFormat="1" x14ac:dyDescent="0.2">
      <c r="A1016" s="103"/>
      <c r="B1016" s="43"/>
      <c r="C1016" s="43"/>
    </row>
    <row r="1017" spans="1:3" s="90" customFormat="1" x14ac:dyDescent="0.2">
      <c r="A1017" s="103"/>
      <c r="B1017" s="43"/>
      <c r="C1017" s="43"/>
    </row>
    <row r="1018" spans="1:3" s="90" customFormat="1" x14ac:dyDescent="0.2">
      <c r="A1018" s="103"/>
      <c r="B1018" s="43"/>
      <c r="C1018" s="43"/>
    </row>
    <row r="1019" spans="1:3" s="90" customFormat="1" x14ac:dyDescent="0.2">
      <c r="A1019" s="103"/>
      <c r="B1019" s="43"/>
      <c r="C1019" s="43"/>
    </row>
    <row r="1020" spans="1:3" s="90" customFormat="1" x14ac:dyDescent="0.2">
      <c r="A1020" s="103"/>
      <c r="B1020" s="43"/>
      <c r="C1020" s="43"/>
    </row>
    <row r="1021" spans="1:3" s="90" customFormat="1" x14ac:dyDescent="0.2">
      <c r="A1021" s="103"/>
      <c r="B1021" s="43"/>
      <c r="C1021" s="43"/>
    </row>
    <row r="1022" spans="1:3" s="90" customFormat="1" x14ac:dyDescent="0.2">
      <c r="A1022" s="103"/>
      <c r="B1022" s="43"/>
      <c r="C1022" s="43"/>
    </row>
    <row r="1023" spans="1:3" s="90" customFormat="1" x14ac:dyDescent="0.2">
      <c r="A1023" s="103"/>
      <c r="B1023" s="43"/>
      <c r="C1023" s="43"/>
    </row>
    <row r="1024" spans="1:3" s="90" customFormat="1" x14ac:dyDescent="0.2">
      <c r="A1024" s="103"/>
      <c r="B1024" s="43"/>
      <c r="C1024" s="43"/>
    </row>
    <row r="1025" spans="1:3" s="90" customFormat="1" x14ac:dyDescent="0.2">
      <c r="A1025" s="103"/>
      <c r="B1025" s="43"/>
      <c r="C1025" s="43"/>
    </row>
    <row r="1026" spans="1:3" s="90" customFormat="1" x14ac:dyDescent="0.2">
      <c r="A1026" s="103"/>
      <c r="B1026" s="43"/>
      <c r="C1026" s="43"/>
    </row>
    <row r="1027" spans="1:3" s="90" customFormat="1" x14ac:dyDescent="0.2">
      <c r="A1027" s="103"/>
      <c r="B1027" s="43"/>
      <c r="C1027" s="43"/>
    </row>
    <row r="1028" spans="1:3" s="90" customFormat="1" x14ac:dyDescent="0.2">
      <c r="A1028" s="103"/>
      <c r="B1028" s="43"/>
      <c r="C1028" s="43"/>
    </row>
    <row r="1029" spans="1:3" s="90" customFormat="1" x14ac:dyDescent="0.2">
      <c r="A1029" s="103"/>
      <c r="B1029" s="43"/>
      <c r="C1029" s="43"/>
    </row>
    <row r="1030" spans="1:3" s="90" customFormat="1" x14ac:dyDescent="0.2">
      <c r="A1030" s="103"/>
      <c r="B1030" s="43"/>
      <c r="C1030" s="43"/>
    </row>
    <row r="1031" spans="1:3" s="90" customFormat="1" x14ac:dyDescent="0.2">
      <c r="A1031" s="103"/>
      <c r="B1031" s="43"/>
      <c r="C1031" s="43"/>
    </row>
    <row r="1032" spans="1:3" s="90" customFormat="1" x14ac:dyDescent="0.2">
      <c r="A1032" s="103"/>
      <c r="B1032" s="43"/>
      <c r="C1032" s="43"/>
    </row>
    <row r="1033" spans="1:3" s="90" customFormat="1" x14ac:dyDescent="0.2">
      <c r="A1033" s="103"/>
      <c r="B1033" s="43"/>
      <c r="C1033" s="43"/>
    </row>
    <row r="1034" spans="1:3" s="90" customFormat="1" x14ac:dyDescent="0.2">
      <c r="A1034" s="103"/>
      <c r="B1034" s="43"/>
      <c r="C1034" s="43"/>
    </row>
    <row r="1035" spans="1:3" s="90" customFormat="1" x14ac:dyDescent="0.2">
      <c r="A1035" s="103"/>
      <c r="B1035" s="43"/>
      <c r="C1035" s="43"/>
    </row>
    <row r="1036" spans="1:3" s="90" customFormat="1" x14ac:dyDescent="0.2">
      <c r="A1036" s="103"/>
      <c r="B1036" s="43"/>
      <c r="C1036" s="43"/>
    </row>
    <row r="1037" spans="1:3" s="90" customFormat="1" x14ac:dyDescent="0.2">
      <c r="A1037" s="103"/>
      <c r="B1037" s="43"/>
      <c r="C1037" s="43"/>
    </row>
    <row r="1038" spans="1:3" s="90" customFormat="1" x14ac:dyDescent="0.2">
      <c r="A1038" s="103"/>
      <c r="B1038" s="43"/>
      <c r="C1038" s="43"/>
    </row>
    <row r="1039" spans="1:3" s="90" customFormat="1" x14ac:dyDescent="0.2">
      <c r="A1039" s="103"/>
      <c r="B1039" s="43"/>
      <c r="C1039" s="43"/>
    </row>
    <row r="1040" spans="1:3" s="90" customFormat="1" x14ac:dyDescent="0.2">
      <c r="A1040" s="103"/>
      <c r="B1040" s="43"/>
      <c r="C1040" s="43"/>
    </row>
    <row r="1041" spans="1:3" s="90" customFormat="1" x14ac:dyDescent="0.2">
      <c r="A1041" s="103"/>
      <c r="B1041" s="43"/>
      <c r="C1041" s="43"/>
    </row>
    <row r="1042" spans="1:3" s="90" customFormat="1" x14ac:dyDescent="0.2">
      <c r="A1042" s="103"/>
      <c r="B1042" s="43"/>
      <c r="C1042" s="43"/>
    </row>
    <row r="1043" spans="1:3" s="90" customFormat="1" x14ac:dyDescent="0.2">
      <c r="A1043" s="103"/>
      <c r="B1043" s="43"/>
      <c r="C1043" s="43"/>
    </row>
    <row r="1044" spans="1:3" s="90" customFormat="1" x14ac:dyDescent="0.2">
      <c r="A1044" s="103"/>
      <c r="B1044" s="43"/>
      <c r="C1044" s="43"/>
    </row>
    <row r="1045" spans="1:3" s="90" customFormat="1" x14ac:dyDescent="0.2">
      <c r="A1045" s="103"/>
      <c r="B1045" s="43"/>
      <c r="C1045" s="43"/>
    </row>
    <row r="1046" spans="1:3" s="90" customFormat="1" x14ac:dyDescent="0.2">
      <c r="A1046" s="103"/>
      <c r="B1046" s="43"/>
      <c r="C1046" s="43"/>
    </row>
    <row r="1047" spans="1:3" s="90" customFormat="1" x14ac:dyDescent="0.2">
      <c r="A1047" s="103"/>
      <c r="B1047" s="43"/>
      <c r="C1047" s="43"/>
    </row>
    <row r="1048" spans="1:3" s="90" customFormat="1" x14ac:dyDescent="0.2">
      <c r="A1048" s="103"/>
      <c r="B1048" s="43"/>
      <c r="C1048" s="43"/>
    </row>
    <row r="1049" spans="1:3" s="90" customFormat="1" x14ac:dyDescent="0.2">
      <c r="A1049" s="103"/>
      <c r="B1049" s="43"/>
      <c r="C1049" s="43"/>
    </row>
    <row r="1050" spans="1:3" s="90" customFormat="1" x14ac:dyDescent="0.2">
      <c r="A1050" s="103"/>
      <c r="B1050" s="43"/>
      <c r="C1050" s="43"/>
    </row>
    <row r="1051" spans="1:3" s="90" customFormat="1" x14ac:dyDescent="0.2">
      <c r="A1051" s="103"/>
      <c r="B1051" s="43"/>
      <c r="C1051" s="43"/>
    </row>
    <row r="1052" spans="1:3" s="90" customFormat="1" x14ac:dyDescent="0.2">
      <c r="A1052" s="103"/>
      <c r="B1052" s="43"/>
      <c r="C1052" s="43"/>
    </row>
    <row r="1053" spans="1:3" s="90" customFormat="1" x14ac:dyDescent="0.2">
      <c r="A1053" s="103"/>
      <c r="B1053" s="43"/>
      <c r="C1053" s="43"/>
    </row>
    <row r="1054" spans="1:3" s="90" customFormat="1" x14ac:dyDescent="0.2">
      <c r="A1054" s="103"/>
      <c r="B1054" s="43"/>
      <c r="C1054" s="43"/>
    </row>
    <row r="1055" spans="1:3" s="90" customFormat="1" x14ac:dyDescent="0.2">
      <c r="A1055" s="103"/>
      <c r="B1055" s="43"/>
      <c r="C1055" s="43"/>
    </row>
    <row r="1056" spans="1:3" s="90" customFormat="1" x14ac:dyDescent="0.2">
      <c r="A1056" s="103"/>
      <c r="B1056" s="43"/>
      <c r="C1056" s="43"/>
    </row>
    <row r="1057" spans="1:3" s="90" customFormat="1" x14ac:dyDescent="0.2">
      <c r="A1057" s="103"/>
      <c r="B1057" s="43"/>
      <c r="C1057" s="43"/>
    </row>
    <row r="1058" spans="1:3" s="90" customFormat="1" x14ac:dyDescent="0.2">
      <c r="A1058" s="103"/>
      <c r="B1058" s="43"/>
      <c r="C1058" s="43"/>
    </row>
    <row r="1059" spans="1:3" s="90" customFormat="1" x14ac:dyDescent="0.2">
      <c r="A1059" s="103"/>
      <c r="B1059" s="43"/>
      <c r="C1059" s="43"/>
    </row>
    <row r="1060" spans="1:3" s="90" customFormat="1" x14ac:dyDescent="0.2">
      <c r="A1060" s="103"/>
      <c r="B1060" s="43"/>
      <c r="C1060" s="43"/>
    </row>
    <row r="1061" spans="1:3" s="90" customFormat="1" x14ac:dyDescent="0.2">
      <c r="A1061" s="103"/>
      <c r="B1061" s="43"/>
      <c r="C1061" s="43"/>
    </row>
    <row r="1062" spans="1:3" s="90" customFormat="1" x14ac:dyDescent="0.2">
      <c r="A1062" s="103"/>
      <c r="B1062" s="43"/>
      <c r="C1062" s="43"/>
    </row>
    <row r="1063" spans="1:3" s="90" customFormat="1" x14ac:dyDescent="0.2">
      <c r="A1063" s="103"/>
      <c r="B1063" s="43"/>
      <c r="C1063" s="43"/>
    </row>
    <row r="1064" spans="1:3" s="90" customFormat="1" x14ac:dyDescent="0.2">
      <c r="A1064" s="103"/>
      <c r="B1064" s="43"/>
      <c r="C1064" s="43"/>
    </row>
    <row r="1065" spans="1:3" s="90" customFormat="1" x14ac:dyDescent="0.2">
      <c r="A1065" s="103"/>
      <c r="B1065" s="43"/>
      <c r="C1065" s="43"/>
    </row>
    <row r="1066" spans="1:3" s="90" customFormat="1" x14ac:dyDescent="0.2">
      <c r="A1066" s="103"/>
      <c r="B1066" s="43"/>
      <c r="C1066" s="43"/>
    </row>
    <row r="1067" spans="1:3" s="90" customFormat="1" x14ac:dyDescent="0.2">
      <c r="A1067" s="103"/>
      <c r="B1067" s="43"/>
      <c r="C1067" s="43"/>
    </row>
    <row r="1068" spans="1:3" s="90" customFormat="1" x14ac:dyDescent="0.2">
      <c r="A1068" s="103"/>
      <c r="B1068" s="43"/>
      <c r="C1068" s="43"/>
    </row>
    <row r="1069" spans="1:3" s="90" customFormat="1" x14ac:dyDescent="0.2">
      <c r="A1069" s="103"/>
      <c r="B1069" s="43"/>
      <c r="C1069" s="43"/>
    </row>
    <row r="1070" spans="1:3" s="90" customFormat="1" x14ac:dyDescent="0.2">
      <c r="A1070" s="103"/>
      <c r="B1070" s="43"/>
      <c r="C1070" s="43"/>
    </row>
    <row r="1071" spans="1:3" s="90" customFormat="1" x14ac:dyDescent="0.2">
      <c r="A1071" s="103"/>
      <c r="B1071" s="43"/>
      <c r="C1071" s="43"/>
    </row>
    <row r="1072" spans="1:3" s="90" customFormat="1" x14ac:dyDescent="0.2">
      <c r="A1072" s="103"/>
      <c r="B1072" s="43"/>
      <c r="C1072" s="43"/>
    </row>
    <row r="1073" spans="1:3" s="90" customFormat="1" x14ac:dyDescent="0.2">
      <c r="A1073" s="103"/>
      <c r="B1073" s="43"/>
      <c r="C1073" s="43"/>
    </row>
    <row r="1074" spans="1:3" s="90" customFormat="1" x14ac:dyDescent="0.2">
      <c r="A1074" s="103"/>
      <c r="B1074" s="43"/>
      <c r="C1074" s="43"/>
    </row>
    <row r="1075" spans="1:3" s="90" customFormat="1" x14ac:dyDescent="0.2">
      <c r="A1075" s="103"/>
      <c r="B1075" s="43"/>
      <c r="C1075" s="43"/>
    </row>
    <row r="1076" spans="1:3" s="90" customFormat="1" x14ac:dyDescent="0.2">
      <c r="A1076" s="103"/>
      <c r="B1076" s="43"/>
      <c r="C1076" s="43"/>
    </row>
    <row r="1077" spans="1:3" s="90" customFormat="1" x14ac:dyDescent="0.2">
      <c r="A1077" s="103"/>
      <c r="B1077" s="43"/>
      <c r="C1077" s="43"/>
    </row>
    <row r="1078" spans="1:3" s="90" customFormat="1" x14ac:dyDescent="0.2">
      <c r="A1078" s="103"/>
      <c r="B1078" s="43"/>
      <c r="C1078" s="43"/>
    </row>
    <row r="1079" spans="1:3" s="90" customFormat="1" x14ac:dyDescent="0.2">
      <c r="A1079" s="103"/>
      <c r="B1079" s="43"/>
      <c r="C1079" s="43"/>
    </row>
    <row r="1080" spans="1:3" s="90" customFormat="1" x14ac:dyDescent="0.2">
      <c r="A1080" s="103"/>
      <c r="B1080" s="43"/>
      <c r="C1080" s="43"/>
    </row>
    <row r="1081" spans="1:3" s="90" customFormat="1" x14ac:dyDescent="0.2">
      <c r="A1081" s="103"/>
      <c r="B1081" s="43"/>
      <c r="C1081" s="43"/>
    </row>
    <row r="1082" spans="1:3" s="90" customFormat="1" x14ac:dyDescent="0.2">
      <c r="A1082" s="103"/>
      <c r="B1082" s="43"/>
      <c r="C1082" s="43"/>
    </row>
    <row r="1083" spans="1:3" s="90" customFormat="1" x14ac:dyDescent="0.2">
      <c r="A1083" s="103"/>
      <c r="B1083" s="43"/>
      <c r="C1083" s="43"/>
    </row>
    <row r="1084" spans="1:3" s="90" customFormat="1" x14ac:dyDescent="0.2">
      <c r="A1084" s="103"/>
      <c r="B1084" s="43"/>
      <c r="C1084" s="43"/>
    </row>
    <row r="1085" spans="1:3" s="90" customFormat="1" x14ac:dyDescent="0.2">
      <c r="A1085" s="103"/>
      <c r="B1085" s="43"/>
      <c r="C1085" s="43"/>
    </row>
    <row r="1086" spans="1:3" s="90" customFormat="1" x14ac:dyDescent="0.2">
      <c r="A1086" s="103"/>
      <c r="B1086" s="43"/>
      <c r="C1086" s="43"/>
    </row>
    <row r="1087" spans="1:3" s="90" customFormat="1" x14ac:dyDescent="0.2">
      <c r="A1087" s="103"/>
      <c r="B1087" s="43"/>
      <c r="C1087" s="43"/>
    </row>
    <row r="1088" spans="1:3" s="90" customFormat="1" x14ac:dyDescent="0.2">
      <c r="A1088" s="103"/>
      <c r="B1088" s="43"/>
      <c r="C1088" s="43"/>
    </row>
    <row r="1089" spans="1:3" s="90" customFormat="1" x14ac:dyDescent="0.2">
      <c r="A1089" s="103"/>
      <c r="B1089" s="43"/>
      <c r="C1089" s="43"/>
    </row>
    <row r="1090" spans="1:3" s="90" customFormat="1" x14ac:dyDescent="0.2">
      <c r="A1090" s="103"/>
      <c r="B1090" s="43"/>
      <c r="C1090" s="43"/>
    </row>
    <row r="1091" spans="1:3" s="90" customFormat="1" x14ac:dyDescent="0.2">
      <c r="A1091" s="103"/>
      <c r="B1091" s="43"/>
      <c r="C1091" s="43"/>
    </row>
    <row r="1092" spans="1:3" s="90" customFormat="1" x14ac:dyDescent="0.2">
      <c r="A1092" s="103"/>
      <c r="B1092" s="43"/>
      <c r="C1092" s="43"/>
    </row>
    <row r="1093" spans="1:3" s="90" customFormat="1" x14ac:dyDescent="0.2">
      <c r="A1093" s="103"/>
      <c r="B1093" s="43"/>
      <c r="C1093" s="43"/>
    </row>
    <row r="1094" spans="1:3" s="90" customFormat="1" x14ac:dyDescent="0.2">
      <c r="A1094" s="103"/>
      <c r="B1094" s="43"/>
      <c r="C1094" s="43"/>
    </row>
    <row r="1095" spans="1:3" s="90" customFormat="1" x14ac:dyDescent="0.2">
      <c r="A1095" s="103"/>
      <c r="B1095" s="43"/>
      <c r="C1095" s="43"/>
    </row>
    <row r="1096" spans="1:3" s="90" customFormat="1" x14ac:dyDescent="0.2">
      <c r="A1096" s="103"/>
      <c r="B1096" s="43"/>
      <c r="C1096" s="43"/>
    </row>
    <row r="1097" spans="1:3" s="90" customFormat="1" x14ac:dyDescent="0.2">
      <c r="A1097" s="103"/>
      <c r="B1097" s="43"/>
      <c r="C1097" s="43"/>
    </row>
    <row r="1098" spans="1:3" s="90" customFormat="1" x14ac:dyDescent="0.2">
      <c r="A1098" s="103"/>
      <c r="B1098" s="43"/>
      <c r="C1098" s="43"/>
    </row>
    <row r="1099" spans="1:3" s="90" customFormat="1" x14ac:dyDescent="0.2">
      <c r="A1099" s="103"/>
      <c r="B1099" s="43"/>
      <c r="C1099" s="43"/>
    </row>
    <row r="1100" spans="1:3" s="90" customFormat="1" x14ac:dyDescent="0.2">
      <c r="A1100" s="103"/>
      <c r="B1100" s="43"/>
      <c r="C1100" s="43"/>
    </row>
    <row r="1101" spans="1:3" s="90" customFormat="1" x14ac:dyDescent="0.2">
      <c r="A1101" s="103"/>
      <c r="B1101" s="43"/>
      <c r="C1101" s="43"/>
    </row>
    <row r="1102" spans="1:3" s="90" customFormat="1" x14ac:dyDescent="0.2">
      <c r="A1102" s="103"/>
      <c r="B1102" s="43"/>
      <c r="C1102" s="43"/>
    </row>
    <row r="1103" spans="1:3" s="90" customFormat="1" x14ac:dyDescent="0.2">
      <c r="A1103" s="103"/>
      <c r="B1103" s="43"/>
      <c r="C1103" s="43"/>
    </row>
    <row r="1104" spans="1:3" s="90" customFormat="1" x14ac:dyDescent="0.2">
      <c r="A1104" s="103"/>
      <c r="B1104" s="43"/>
      <c r="C1104" s="43"/>
    </row>
    <row r="1105" spans="1:3" s="90" customFormat="1" x14ac:dyDescent="0.2">
      <c r="A1105" s="103"/>
      <c r="B1105" s="43"/>
      <c r="C1105" s="43"/>
    </row>
    <row r="1106" spans="1:3" s="90" customFormat="1" x14ac:dyDescent="0.2">
      <c r="A1106" s="103"/>
      <c r="B1106" s="43"/>
      <c r="C1106" s="43"/>
    </row>
    <row r="1107" spans="1:3" s="90" customFormat="1" x14ac:dyDescent="0.2">
      <c r="A1107" s="103"/>
      <c r="B1107" s="43"/>
      <c r="C1107" s="43"/>
    </row>
    <row r="1108" spans="1:3" s="90" customFormat="1" x14ac:dyDescent="0.2">
      <c r="A1108" s="103"/>
      <c r="B1108" s="43"/>
      <c r="C1108" s="43"/>
    </row>
    <row r="1109" spans="1:3" s="90" customFormat="1" x14ac:dyDescent="0.2">
      <c r="A1109" s="103"/>
      <c r="B1109" s="43"/>
      <c r="C1109" s="43"/>
    </row>
    <row r="1110" spans="1:3" s="90" customFormat="1" x14ac:dyDescent="0.2">
      <c r="A1110" s="103"/>
      <c r="B1110" s="43"/>
      <c r="C1110" s="43"/>
    </row>
    <row r="1111" spans="1:3" s="90" customFormat="1" x14ac:dyDescent="0.2">
      <c r="A1111" s="103"/>
      <c r="B1111" s="43"/>
      <c r="C1111" s="43"/>
    </row>
    <row r="1112" spans="1:3" s="90" customFormat="1" x14ac:dyDescent="0.2">
      <c r="A1112" s="103"/>
      <c r="B1112" s="43"/>
      <c r="C1112" s="43"/>
    </row>
    <row r="1113" spans="1:3" s="90" customFormat="1" x14ac:dyDescent="0.2">
      <c r="A1113" s="103"/>
      <c r="B1113" s="43"/>
      <c r="C1113" s="43"/>
    </row>
    <row r="1114" spans="1:3" s="90" customFormat="1" x14ac:dyDescent="0.2">
      <c r="A1114" s="103"/>
      <c r="B1114" s="43"/>
      <c r="C1114" s="43"/>
    </row>
    <row r="1115" spans="1:3" s="90" customFormat="1" x14ac:dyDescent="0.2">
      <c r="A1115" s="103"/>
      <c r="B1115" s="43"/>
      <c r="C1115" s="43"/>
    </row>
    <row r="1116" spans="1:3" s="90" customFormat="1" x14ac:dyDescent="0.2">
      <c r="A1116" s="103"/>
      <c r="B1116" s="43"/>
      <c r="C1116" s="43"/>
    </row>
    <row r="1117" spans="1:3" s="90" customFormat="1" x14ac:dyDescent="0.2">
      <c r="A1117" s="103"/>
      <c r="B1117" s="43"/>
      <c r="C1117" s="43"/>
    </row>
    <row r="1118" spans="1:3" s="90" customFormat="1" x14ac:dyDescent="0.2">
      <c r="A1118" s="103"/>
      <c r="B1118" s="43"/>
      <c r="C1118" s="43"/>
    </row>
    <row r="1119" spans="1:3" s="90" customFormat="1" x14ac:dyDescent="0.2">
      <c r="A1119" s="103"/>
      <c r="B1119" s="43"/>
      <c r="C1119" s="43"/>
    </row>
    <row r="1120" spans="1:3" s="90" customFormat="1" x14ac:dyDescent="0.2">
      <c r="A1120" s="103"/>
      <c r="B1120" s="43"/>
      <c r="C1120" s="43"/>
    </row>
    <row r="1121" spans="1:3" s="90" customFormat="1" x14ac:dyDescent="0.2">
      <c r="A1121" s="103"/>
      <c r="B1121" s="43"/>
      <c r="C1121" s="43"/>
    </row>
    <row r="1122" spans="1:3" s="90" customFormat="1" x14ac:dyDescent="0.2">
      <c r="A1122" s="103"/>
      <c r="B1122" s="43"/>
      <c r="C1122" s="43"/>
    </row>
    <row r="1123" spans="1:3" s="90" customFormat="1" x14ac:dyDescent="0.2">
      <c r="A1123" s="103"/>
      <c r="B1123" s="43"/>
      <c r="C1123" s="43"/>
    </row>
    <row r="1124" spans="1:3" s="90" customFormat="1" x14ac:dyDescent="0.2">
      <c r="A1124" s="103"/>
      <c r="B1124" s="43"/>
      <c r="C1124" s="43"/>
    </row>
    <row r="1125" spans="1:3" s="90" customFormat="1" x14ac:dyDescent="0.2">
      <c r="A1125" s="103"/>
      <c r="B1125" s="43"/>
      <c r="C1125" s="43"/>
    </row>
    <row r="1126" spans="1:3" s="90" customFormat="1" x14ac:dyDescent="0.2">
      <c r="A1126" s="103"/>
      <c r="B1126" s="43"/>
      <c r="C1126" s="43"/>
    </row>
    <row r="1127" spans="1:3" s="90" customFormat="1" x14ac:dyDescent="0.2">
      <c r="A1127" s="103"/>
      <c r="B1127" s="43"/>
      <c r="C1127" s="43"/>
    </row>
    <row r="1128" spans="1:3" s="90" customFormat="1" x14ac:dyDescent="0.2">
      <c r="A1128" s="103"/>
      <c r="B1128" s="43"/>
      <c r="C1128" s="43"/>
    </row>
    <row r="1129" spans="1:3" s="90" customFormat="1" x14ac:dyDescent="0.2">
      <c r="A1129" s="103"/>
      <c r="B1129" s="43"/>
      <c r="C1129" s="43"/>
    </row>
    <row r="1130" spans="1:3" s="90" customFormat="1" x14ac:dyDescent="0.2">
      <c r="A1130" s="103"/>
      <c r="B1130" s="43"/>
      <c r="C1130" s="43"/>
    </row>
    <row r="1131" spans="1:3" s="90" customFormat="1" x14ac:dyDescent="0.2">
      <c r="A1131" s="103"/>
      <c r="B1131" s="43"/>
      <c r="C1131" s="43"/>
    </row>
    <row r="1132" spans="1:3" s="90" customFormat="1" x14ac:dyDescent="0.2">
      <c r="A1132" s="103"/>
      <c r="B1132" s="43"/>
      <c r="C1132" s="43"/>
    </row>
    <row r="1133" spans="1:3" s="90" customFormat="1" x14ac:dyDescent="0.2">
      <c r="A1133" s="103"/>
      <c r="B1133" s="43"/>
      <c r="C1133" s="43"/>
    </row>
    <row r="1134" spans="1:3" s="90" customFormat="1" x14ac:dyDescent="0.2">
      <c r="A1134" s="103"/>
      <c r="B1134" s="43"/>
      <c r="C1134" s="43"/>
    </row>
    <row r="1135" spans="1:3" s="90" customFormat="1" x14ac:dyDescent="0.2">
      <c r="A1135" s="103"/>
      <c r="B1135" s="43"/>
      <c r="C1135" s="43"/>
    </row>
    <row r="1136" spans="1:3" s="90" customFormat="1" x14ac:dyDescent="0.2">
      <c r="A1136" s="103"/>
      <c r="B1136" s="43"/>
      <c r="C1136" s="43"/>
    </row>
    <row r="1137" spans="1:3" s="90" customFormat="1" x14ac:dyDescent="0.2">
      <c r="A1137" s="103"/>
      <c r="B1137" s="43"/>
      <c r="C1137" s="43"/>
    </row>
    <row r="1138" spans="1:3" s="90" customFormat="1" x14ac:dyDescent="0.2">
      <c r="A1138" s="103"/>
      <c r="B1138" s="43"/>
      <c r="C1138" s="43"/>
    </row>
    <row r="1139" spans="1:3" s="90" customFormat="1" x14ac:dyDescent="0.2">
      <c r="A1139" s="103"/>
      <c r="B1139" s="43"/>
      <c r="C1139" s="43"/>
    </row>
    <row r="1140" spans="1:3" s="90" customFormat="1" x14ac:dyDescent="0.2">
      <c r="A1140" s="103"/>
      <c r="B1140" s="43"/>
      <c r="C1140" s="43"/>
    </row>
    <row r="1141" spans="1:3" s="90" customFormat="1" x14ac:dyDescent="0.2">
      <c r="A1141" s="103"/>
      <c r="B1141" s="43"/>
      <c r="C1141" s="43"/>
    </row>
    <row r="1142" spans="1:3" s="90" customFormat="1" x14ac:dyDescent="0.2">
      <c r="A1142" s="103"/>
      <c r="B1142" s="43"/>
      <c r="C1142" s="43"/>
    </row>
    <row r="1143" spans="1:3" s="90" customFormat="1" x14ac:dyDescent="0.2">
      <c r="A1143" s="103"/>
      <c r="B1143" s="43"/>
      <c r="C1143" s="43"/>
    </row>
    <row r="1144" spans="1:3" s="90" customFormat="1" x14ac:dyDescent="0.2">
      <c r="A1144" s="103"/>
      <c r="B1144" s="43"/>
      <c r="C1144" s="43"/>
    </row>
    <row r="1145" spans="1:3" s="90" customFormat="1" x14ac:dyDescent="0.2">
      <c r="A1145" s="103"/>
      <c r="B1145" s="43"/>
      <c r="C1145" s="43"/>
    </row>
    <row r="1146" spans="1:3" s="90" customFormat="1" x14ac:dyDescent="0.2">
      <c r="A1146" s="103"/>
      <c r="B1146" s="43"/>
      <c r="C1146" s="43"/>
    </row>
    <row r="1147" spans="1:3" s="90" customFormat="1" x14ac:dyDescent="0.2">
      <c r="A1147" s="103"/>
      <c r="B1147" s="43"/>
      <c r="C1147" s="43"/>
    </row>
    <row r="1148" spans="1:3" s="90" customFormat="1" x14ac:dyDescent="0.2">
      <c r="A1148" s="103"/>
      <c r="B1148" s="43"/>
      <c r="C1148" s="43"/>
    </row>
    <row r="1149" spans="1:3" s="90" customFormat="1" x14ac:dyDescent="0.2">
      <c r="A1149" s="103"/>
      <c r="B1149" s="43"/>
      <c r="C1149" s="43"/>
    </row>
    <row r="1150" spans="1:3" s="90" customFormat="1" x14ac:dyDescent="0.2">
      <c r="A1150" s="103"/>
      <c r="B1150" s="43"/>
      <c r="C1150" s="43"/>
    </row>
    <row r="1151" spans="1:3" s="90" customFormat="1" x14ac:dyDescent="0.2">
      <c r="A1151" s="103"/>
      <c r="B1151" s="43"/>
      <c r="C1151" s="43"/>
    </row>
    <row r="1152" spans="1:3" s="90" customFormat="1" x14ac:dyDescent="0.2">
      <c r="A1152" s="103"/>
      <c r="B1152" s="43"/>
      <c r="C1152" s="43"/>
    </row>
    <row r="1153" spans="1:3" s="90" customFormat="1" x14ac:dyDescent="0.2">
      <c r="A1153" s="103"/>
      <c r="B1153" s="43"/>
      <c r="C1153" s="43"/>
    </row>
    <row r="1154" spans="1:3" s="90" customFormat="1" x14ac:dyDescent="0.2">
      <c r="A1154" s="103"/>
      <c r="B1154" s="43"/>
      <c r="C1154" s="43"/>
    </row>
    <row r="1155" spans="1:3" s="90" customFormat="1" x14ac:dyDescent="0.2">
      <c r="A1155" s="103"/>
      <c r="B1155" s="43"/>
      <c r="C1155" s="43"/>
    </row>
    <row r="1156" spans="1:3" s="90" customFormat="1" x14ac:dyDescent="0.2">
      <c r="A1156" s="103"/>
      <c r="B1156" s="43"/>
      <c r="C1156" s="43"/>
    </row>
    <row r="1157" spans="1:3" s="90" customFormat="1" x14ac:dyDescent="0.2">
      <c r="A1157" s="103"/>
      <c r="B1157" s="43"/>
      <c r="C1157" s="43"/>
    </row>
    <row r="1158" spans="1:3" s="90" customFormat="1" x14ac:dyDescent="0.2">
      <c r="A1158" s="103"/>
      <c r="B1158" s="43"/>
      <c r="C1158" s="43"/>
    </row>
    <row r="1159" spans="1:3" s="90" customFormat="1" x14ac:dyDescent="0.2">
      <c r="A1159" s="103"/>
      <c r="B1159" s="43"/>
      <c r="C1159" s="43"/>
    </row>
    <row r="1160" spans="1:3" s="90" customFormat="1" x14ac:dyDescent="0.2">
      <c r="A1160" s="103"/>
      <c r="B1160" s="43"/>
      <c r="C1160" s="43"/>
    </row>
    <row r="1161" spans="1:3" s="90" customFormat="1" x14ac:dyDescent="0.2">
      <c r="A1161" s="103"/>
      <c r="B1161" s="43"/>
      <c r="C1161" s="43"/>
    </row>
    <row r="1162" spans="1:3" s="90" customFormat="1" x14ac:dyDescent="0.2">
      <c r="A1162" s="103"/>
      <c r="B1162" s="43"/>
      <c r="C1162" s="43"/>
    </row>
    <row r="1163" spans="1:3" s="90" customFormat="1" x14ac:dyDescent="0.2">
      <c r="A1163" s="103"/>
      <c r="B1163" s="43"/>
      <c r="C1163" s="43"/>
    </row>
    <row r="1164" spans="1:3" s="90" customFormat="1" x14ac:dyDescent="0.2">
      <c r="A1164" s="103"/>
      <c r="B1164" s="43"/>
      <c r="C1164" s="43"/>
    </row>
    <row r="1165" spans="1:3" s="90" customFormat="1" x14ac:dyDescent="0.2">
      <c r="A1165" s="103"/>
      <c r="B1165" s="43"/>
      <c r="C1165" s="43"/>
    </row>
    <row r="1166" spans="1:3" s="90" customFormat="1" x14ac:dyDescent="0.2">
      <c r="A1166" s="103"/>
      <c r="B1166" s="43"/>
      <c r="C1166" s="43"/>
    </row>
    <row r="1167" spans="1:3" s="90" customFormat="1" x14ac:dyDescent="0.2">
      <c r="A1167" s="103"/>
      <c r="B1167" s="43"/>
      <c r="C1167" s="43"/>
    </row>
    <row r="1168" spans="1:3" s="90" customFormat="1" x14ac:dyDescent="0.2">
      <c r="A1168" s="103"/>
      <c r="B1168" s="43"/>
      <c r="C1168" s="43"/>
    </row>
    <row r="1169" spans="1:3" s="90" customFormat="1" x14ac:dyDescent="0.2">
      <c r="A1169" s="103"/>
      <c r="B1169" s="43"/>
      <c r="C1169" s="43"/>
    </row>
    <row r="1170" spans="1:3" s="90" customFormat="1" x14ac:dyDescent="0.2">
      <c r="A1170" s="103"/>
      <c r="B1170" s="43"/>
      <c r="C1170" s="43"/>
    </row>
    <row r="1171" spans="1:3" s="90" customFormat="1" x14ac:dyDescent="0.2">
      <c r="A1171" s="103"/>
      <c r="B1171" s="43"/>
      <c r="C1171" s="43"/>
    </row>
    <row r="1172" spans="1:3" s="90" customFormat="1" x14ac:dyDescent="0.2">
      <c r="A1172" s="103"/>
      <c r="B1172" s="43"/>
      <c r="C1172" s="43"/>
    </row>
    <row r="1173" spans="1:3" s="90" customFormat="1" x14ac:dyDescent="0.2">
      <c r="A1173" s="103"/>
      <c r="B1173" s="43"/>
      <c r="C1173" s="43"/>
    </row>
    <row r="1174" spans="1:3" s="90" customFormat="1" x14ac:dyDescent="0.2">
      <c r="A1174" s="103"/>
      <c r="B1174" s="43"/>
      <c r="C1174" s="43"/>
    </row>
    <row r="1175" spans="1:3" s="90" customFormat="1" x14ac:dyDescent="0.2">
      <c r="A1175" s="103"/>
      <c r="B1175" s="43"/>
      <c r="C1175" s="43"/>
    </row>
    <row r="1176" spans="1:3" s="90" customFormat="1" x14ac:dyDescent="0.2">
      <c r="A1176" s="103"/>
      <c r="B1176" s="43"/>
      <c r="C1176" s="43"/>
    </row>
    <row r="1177" spans="1:3" s="90" customFormat="1" x14ac:dyDescent="0.2">
      <c r="A1177" s="103"/>
      <c r="B1177" s="43"/>
      <c r="C1177" s="43"/>
    </row>
    <row r="1178" spans="1:3" s="90" customFormat="1" x14ac:dyDescent="0.2">
      <c r="A1178" s="103"/>
      <c r="B1178" s="43"/>
      <c r="C1178" s="43"/>
    </row>
    <row r="1179" spans="1:3" s="90" customFormat="1" x14ac:dyDescent="0.2">
      <c r="A1179" s="103"/>
      <c r="B1179" s="43"/>
      <c r="C1179" s="43"/>
    </row>
    <row r="1180" spans="1:3" s="90" customFormat="1" x14ac:dyDescent="0.2">
      <c r="A1180" s="103"/>
      <c r="B1180" s="43"/>
      <c r="C1180" s="43"/>
    </row>
    <row r="1181" spans="1:3" s="90" customFormat="1" x14ac:dyDescent="0.2">
      <c r="A1181" s="103"/>
      <c r="B1181" s="43"/>
      <c r="C1181" s="43"/>
    </row>
    <row r="1182" spans="1:3" s="90" customFormat="1" x14ac:dyDescent="0.2">
      <c r="A1182" s="103"/>
      <c r="B1182" s="43"/>
      <c r="C1182" s="43"/>
    </row>
    <row r="1183" spans="1:3" s="90" customFormat="1" x14ac:dyDescent="0.2">
      <c r="A1183" s="103"/>
      <c r="B1183" s="43"/>
      <c r="C1183" s="43"/>
    </row>
    <row r="1184" spans="1:3" s="90" customFormat="1" x14ac:dyDescent="0.2">
      <c r="A1184" s="103"/>
      <c r="B1184" s="43"/>
      <c r="C1184" s="43"/>
    </row>
    <row r="1185" spans="1:3" s="90" customFormat="1" x14ac:dyDescent="0.2">
      <c r="A1185" s="103"/>
      <c r="B1185" s="43"/>
      <c r="C1185" s="43"/>
    </row>
    <row r="1186" spans="1:3" s="90" customFormat="1" x14ac:dyDescent="0.2">
      <c r="A1186" s="103"/>
      <c r="B1186" s="43"/>
      <c r="C1186" s="43"/>
    </row>
    <row r="1187" spans="1:3" s="90" customFormat="1" x14ac:dyDescent="0.2">
      <c r="A1187" s="103"/>
      <c r="B1187" s="43"/>
      <c r="C1187" s="43"/>
    </row>
    <row r="1188" spans="1:3" s="90" customFormat="1" x14ac:dyDescent="0.2">
      <c r="A1188" s="103"/>
      <c r="B1188" s="43"/>
      <c r="C1188" s="43"/>
    </row>
    <row r="1189" spans="1:3" s="90" customFormat="1" x14ac:dyDescent="0.2">
      <c r="A1189" s="103"/>
      <c r="B1189" s="43"/>
      <c r="C1189" s="43"/>
    </row>
    <row r="1190" spans="1:3" s="90" customFormat="1" x14ac:dyDescent="0.2">
      <c r="A1190" s="103"/>
      <c r="B1190" s="43"/>
      <c r="C1190" s="43"/>
    </row>
    <row r="1191" spans="1:3" s="90" customFormat="1" x14ac:dyDescent="0.2">
      <c r="A1191" s="103"/>
      <c r="B1191" s="43"/>
      <c r="C1191" s="43"/>
    </row>
    <row r="1192" spans="1:3" s="90" customFormat="1" x14ac:dyDescent="0.2">
      <c r="A1192" s="103"/>
      <c r="B1192" s="43"/>
      <c r="C1192" s="43"/>
    </row>
    <row r="1193" spans="1:3" s="90" customFormat="1" x14ac:dyDescent="0.2">
      <c r="A1193" s="103"/>
      <c r="B1193" s="43"/>
      <c r="C1193" s="43"/>
    </row>
    <row r="1194" spans="1:3" s="90" customFormat="1" x14ac:dyDescent="0.2">
      <c r="A1194" s="103"/>
      <c r="B1194" s="43"/>
      <c r="C1194" s="43"/>
    </row>
    <row r="1195" spans="1:3" s="90" customFormat="1" x14ac:dyDescent="0.2">
      <c r="A1195" s="103"/>
      <c r="B1195" s="43"/>
      <c r="C1195" s="43"/>
    </row>
    <row r="1196" spans="1:3" s="90" customFormat="1" x14ac:dyDescent="0.2">
      <c r="A1196" s="103"/>
      <c r="B1196" s="43"/>
      <c r="C1196" s="43"/>
    </row>
    <row r="1197" spans="1:3" s="90" customFormat="1" x14ac:dyDescent="0.2">
      <c r="A1197" s="103"/>
      <c r="B1197" s="43"/>
      <c r="C1197" s="43"/>
    </row>
    <row r="1198" spans="1:3" s="90" customFormat="1" x14ac:dyDescent="0.2">
      <c r="A1198" s="103"/>
      <c r="B1198" s="43"/>
      <c r="C1198" s="43"/>
    </row>
    <row r="1199" spans="1:3" s="90" customFormat="1" x14ac:dyDescent="0.2">
      <c r="A1199" s="103"/>
      <c r="B1199" s="43"/>
      <c r="C1199" s="43"/>
    </row>
    <row r="1200" spans="1:3" s="90" customFormat="1" x14ac:dyDescent="0.2">
      <c r="A1200" s="103"/>
      <c r="B1200" s="43"/>
      <c r="C1200" s="43"/>
    </row>
    <row r="1201" spans="1:3" s="90" customFormat="1" x14ac:dyDescent="0.2">
      <c r="A1201" s="103"/>
      <c r="B1201" s="43"/>
      <c r="C1201" s="43"/>
    </row>
    <row r="1202" spans="1:3" s="90" customFormat="1" x14ac:dyDescent="0.2">
      <c r="A1202" s="103"/>
      <c r="B1202" s="43"/>
      <c r="C1202" s="43"/>
    </row>
    <row r="1203" spans="1:3" s="90" customFormat="1" x14ac:dyDescent="0.2">
      <c r="A1203" s="103"/>
      <c r="B1203" s="43"/>
      <c r="C1203" s="43"/>
    </row>
    <row r="1204" spans="1:3" s="90" customFormat="1" x14ac:dyDescent="0.2">
      <c r="A1204" s="103"/>
      <c r="B1204" s="43"/>
      <c r="C1204" s="43"/>
    </row>
    <row r="1205" spans="1:3" s="90" customFormat="1" x14ac:dyDescent="0.2">
      <c r="A1205" s="103"/>
      <c r="B1205" s="43"/>
      <c r="C1205" s="43"/>
    </row>
    <row r="1206" spans="1:3" s="90" customFormat="1" x14ac:dyDescent="0.2">
      <c r="A1206" s="103"/>
      <c r="B1206" s="43"/>
      <c r="C1206" s="43"/>
    </row>
    <row r="1207" spans="1:3" s="90" customFormat="1" x14ac:dyDescent="0.2">
      <c r="A1207" s="103"/>
      <c r="B1207" s="43"/>
      <c r="C1207" s="43"/>
    </row>
    <row r="1208" spans="1:3" s="90" customFormat="1" x14ac:dyDescent="0.2">
      <c r="A1208" s="103"/>
      <c r="B1208" s="43"/>
      <c r="C1208" s="43"/>
    </row>
    <row r="1209" spans="1:3" s="90" customFormat="1" x14ac:dyDescent="0.2">
      <c r="A1209" s="103"/>
      <c r="B1209" s="43"/>
      <c r="C1209" s="43"/>
    </row>
    <row r="1210" spans="1:3" s="90" customFormat="1" x14ac:dyDescent="0.2">
      <c r="A1210" s="103"/>
      <c r="B1210" s="43"/>
      <c r="C1210" s="43"/>
    </row>
    <row r="1211" spans="1:3" s="90" customFormat="1" x14ac:dyDescent="0.2">
      <c r="A1211" s="103"/>
      <c r="B1211" s="43"/>
      <c r="C1211" s="43"/>
    </row>
    <row r="1212" spans="1:3" s="90" customFormat="1" x14ac:dyDescent="0.2">
      <c r="A1212" s="103"/>
      <c r="B1212" s="43"/>
      <c r="C1212" s="43"/>
    </row>
    <row r="1213" spans="1:3" s="90" customFormat="1" x14ac:dyDescent="0.2">
      <c r="A1213" s="103"/>
      <c r="B1213" s="43"/>
      <c r="C1213" s="43"/>
    </row>
    <row r="1214" spans="1:3" s="90" customFormat="1" x14ac:dyDescent="0.2">
      <c r="A1214" s="103"/>
      <c r="B1214" s="43"/>
      <c r="C1214" s="43"/>
    </row>
    <row r="1215" spans="1:3" s="90" customFormat="1" x14ac:dyDescent="0.2">
      <c r="A1215" s="103"/>
      <c r="B1215" s="43"/>
      <c r="C1215" s="43"/>
    </row>
    <row r="1216" spans="1:3" s="90" customFormat="1" x14ac:dyDescent="0.2">
      <c r="A1216" s="103"/>
      <c r="B1216" s="43"/>
      <c r="C1216" s="43"/>
    </row>
    <row r="1217" spans="1:3" s="90" customFormat="1" x14ac:dyDescent="0.2">
      <c r="A1217" s="103"/>
      <c r="B1217" s="43"/>
      <c r="C1217" s="43"/>
    </row>
    <row r="1218" spans="1:3" s="90" customFormat="1" x14ac:dyDescent="0.2">
      <c r="A1218" s="103"/>
      <c r="B1218" s="43"/>
      <c r="C1218" s="43"/>
    </row>
    <row r="1219" spans="1:3" s="90" customFormat="1" x14ac:dyDescent="0.2">
      <c r="A1219" s="103"/>
      <c r="B1219" s="43"/>
      <c r="C1219" s="43"/>
    </row>
    <row r="1220" spans="1:3" s="90" customFormat="1" x14ac:dyDescent="0.2">
      <c r="A1220" s="103"/>
      <c r="B1220" s="43"/>
      <c r="C1220" s="43"/>
    </row>
    <row r="1221" spans="1:3" s="90" customFormat="1" x14ac:dyDescent="0.2">
      <c r="A1221" s="103"/>
      <c r="B1221" s="43"/>
      <c r="C1221" s="43"/>
    </row>
    <row r="1222" spans="1:3" s="90" customFormat="1" x14ac:dyDescent="0.2">
      <c r="A1222" s="103"/>
      <c r="B1222" s="43"/>
      <c r="C1222" s="43"/>
    </row>
    <row r="1223" spans="1:3" s="90" customFormat="1" x14ac:dyDescent="0.2">
      <c r="A1223" s="103"/>
      <c r="B1223" s="43"/>
      <c r="C1223" s="43"/>
    </row>
    <row r="1224" spans="1:3" s="90" customFormat="1" x14ac:dyDescent="0.2">
      <c r="A1224" s="103"/>
      <c r="B1224" s="43"/>
      <c r="C1224" s="43"/>
    </row>
    <row r="1225" spans="1:3" s="90" customFormat="1" x14ac:dyDescent="0.2">
      <c r="A1225" s="103"/>
      <c r="B1225" s="43"/>
      <c r="C1225" s="43"/>
    </row>
    <row r="1226" spans="1:3" s="90" customFormat="1" x14ac:dyDescent="0.2">
      <c r="A1226" s="103"/>
      <c r="B1226" s="43"/>
      <c r="C1226" s="43"/>
    </row>
    <row r="1227" spans="1:3" s="90" customFormat="1" x14ac:dyDescent="0.2">
      <c r="A1227" s="103"/>
      <c r="B1227" s="43"/>
      <c r="C1227" s="43"/>
    </row>
    <row r="1228" spans="1:3" s="90" customFormat="1" x14ac:dyDescent="0.2">
      <c r="A1228" s="103"/>
      <c r="B1228" s="43"/>
      <c r="C1228" s="43"/>
    </row>
    <row r="1229" spans="1:3" s="90" customFormat="1" x14ac:dyDescent="0.2">
      <c r="A1229" s="103"/>
      <c r="B1229" s="43"/>
      <c r="C1229" s="43"/>
    </row>
    <row r="1230" spans="1:3" s="90" customFormat="1" x14ac:dyDescent="0.2">
      <c r="A1230" s="103"/>
      <c r="B1230" s="43"/>
      <c r="C1230" s="43"/>
    </row>
    <row r="1231" spans="1:3" s="90" customFormat="1" x14ac:dyDescent="0.2">
      <c r="A1231" s="103"/>
      <c r="B1231" s="43"/>
      <c r="C1231" s="43"/>
    </row>
    <row r="1232" spans="1:3" s="90" customFormat="1" x14ac:dyDescent="0.2">
      <c r="A1232" s="103"/>
      <c r="B1232" s="43"/>
      <c r="C1232" s="43"/>
    </row>
    <row r="1233" spans="1:3" s="90" customFormat="1" x14ac:dyDescent="0.2">
      <c r="A1233" s="103"/>
      <c r="B1233" s="43"/>
      <c r="C1233" s="43"/>
    </row>
    <row r="1234" spans="1:3" s="90" customFormat="1" x14ac:dyDescent="0.2">
      <c r="A1234" s="103"/>
      <c r="B1234" s="43"/>
      <c r="C1234" s="43"/>
    </row>
    <row r="1235" spans="1:3" s="90" customFormat="1" x14ac:dyDescent="0.2">
      <c r="A1235" s="103"/>
      <c r="B1235" s="43"/>
      <c r="C1235" s="43"/>
    </row>
    <row r="1236" spans="1:3" s="90" customFormat="1" x14ac:dyDescent="0.2">
      <c r="A1236" s="103"/>
      <c r="B1236" s="43"/>
      <c r="C1236" s="43"/>
    </row>
    <row r="1237" spans="1:3" s="90" customFormat="1" x14ac:dyDescent="0.2">
      <c r="A1237" s="103"/>
      <c r="B1237" s="43"/>
      <c r="C1237" s="43"/>
    </row>
    <row r="1238" spans="1:3" s="90" customFormat="1" x14ac:dyDescent="0.2">
      <c r="A1238" s="103"/>
      <c r="B1238" s="43"/>
      <c r="C1238" s="43"/>
    </row>
    <row r="1239" spans="1:3" s="90" customFormat="1" x14ac:dyDescent="0.2">
      <c r="A1239" s="103"/>
      <c r="B1239" s="43"/>
      <c r="C1239" s="43"/>
    </row>
    <row r="1240" spans="1:3" s="90" customFormat="1" x14ac:dyDescent="0.2">
      <c r="A1240" s="103"/>
      <c r="B1240" s="43"/>
      <c r="C1240" s="43"/>
    </row>
    <row r="1241" spans="1:3" s="90" customFormat="1" x14ac:dyDescent="0.2">
      <c r="A1241" s="103"/>
      <c r="B1241" s="43"/>
      <c r="C1241" s="43"/>
    </row>
    <row r="1242" spans="1:3" s="90" customFormat="1" x14ac:dyDescent="0.2">
      <c r="A1242" s="103"/>
      <c r="B1242" s="43"/>
      <c r="C1242" s="43"/>
    </row>
    <row r="1243" spans="1:3" s="90" customFormat="1" x14ac:dyDescent="0.2">
      <c r="A1243" s="103"/>
      <c r="B1243" s="43"/>
      <c r="C1243" s="43"/>
    </row>
    <row r="1244" spans="1:3" s="90" customFormat="1" x14ac:dyDescent="0.2">
      <c r="A1244" s="103"/>
      <c r="B1244" s="43"/>
      <c r="C1244" s="43"/>
    </row>
    <row r="1245" spans="1:3" s="90" customFormat="1" x14ac:dyDescent="0.2">
      <c r="A1245" s="103"/>
      <c r="B1245" s="43"/>
      <c r="C1245" s="43"/>
    </row>
    <row r="1246" spans="1:3" s="90" customFormat="1" x14ac:dyDescent="0.2">
      <c r="A1246" s="103"/>
      <c r="B1246" s="43"/>
      <c r="C1246" s="43"/>
    </row>
    <row r="1247" spans="1:3" s="90" customFormat="1" x14ac:dyDescent="0.2">
      <c r="A1247" s="103"/>
      <c r="B1247" s="43"/>
      <c r="C1247" s="43"/>
    </row>
    <row r="1248" spans="1:3" s="90" customFormat="1" x14ac:dyDescent="0.2">
      <c r="A1248" s="103"/>
      <c r="B1248" s="43"/>
      <c r="C1248" s="43"/>
    </row>
    <row r="1249" spans="1:3" s="90" customFormat="1" x14ac:dyDescent="0.2">
      <c r="A1249" s="103"/>
      <c r="B1249" s="43"/>
      <c r="C1249" s="43"/>
    </row>
    <row r="1250" spans="1:3" s="90" customFormat="1" x14ac:dyDescent="0.2">
      <c r="A1250" s="103"/>
      <c r="B1250" s="43"/>
      <c r="C1250" s="43"/>
    </row>
    <row r="1251" spans="1:3" s="90" customFormat="1" x14ac:dyDescent="0.2">
      <c r="A1251" s="103"/>
      <c r="B1251" s="43"/>
      <c r="C1251" s="43"/>
    </row>
    <row r="1252" spans="1:3" s="90" customFormat="1" x14ac:dyDescent="0.2">
      <c r="A1252" s="103"/>
      <c r="B1252" s="43"/>
      <c r="C1252" s="43"/>
    </row>
    <row r="1253" spans="1:3" s="90" customFormat="1" x14ac:dyDescent="0.2">
      <c r="A1253" s="103"/>
      <c r="B1253" s="43"/>
      <c r="C1253" s="43"/>
    </row>
    <row r="1254" spans="1:3" s="90" customFormat="1" x14ac:dyDescent="0.2">
      <c r="A1254" s="103"/>
      <c r="B1254" s="43"/>
      <c r="C1254" s="43"/>
    </row>
    <row r="1255" spans="1:3" s="90" customFormat="1" x14ac:dyDescent="0.2">
      <c r="A1255" s="103"/>
      <c r="B1255" s="43"/>
      <c r="C1255" s="43"/>
    </row>
    <row r="1256" spans="1:3" s="90" customFormat="1" x14ac:dyDescent="0.2">
      <c r="A1256" s="103"/>
      <c r="B1256" s="43"/>
      <c r="C1256" s="43"/>
    </row>
    <row r="1257" spans="1:3" s="90" customFormat="1" x14ac:dyDescent="0.2">
      <c r="A1257" s="103"/>
      <c r="B1257" s="43"/>
      <c r="C1257" s="43"/>
    </row>
    <row r="1258" spans="1:3" s="90" customFormat="1" x14ac:dyDescent="0.2">
      <c r="A1258" s="103"/>
      <c r="B1258" s="43"/>
      <c r="C1258" s="43"/>
    </row>
    <row r="1259" spans="1:3" s="90" customFormat="1" x14ac:dyDescent="0.2">
      <c r="A1259" s="103"/>
      <c r="B1259" s="43"/>
      <c r="C1259" s="43"/>
    </row>
    <row r="1260" spans="1:3" s="90" customFormat="1" x14ac:dyDescent="0.2">
      <c r="A1260" s="103"/>
      <c r="B1260" s="43"/>
      <c r="C1260" s="43"/>
    </row>
    <row r="1261" spans="1:3" s="90" customFormat="1" x14ac:dyDescent="0.2">
      <c r="A1261" s="103"/>
      <c r="B1261" s="43"/>
      <c r="C1261" s="43"/>
    </row>
    <row r="1262" spans="1:3" s="90" customFormat="1" x14ac:dyDescent="0.2">
      <c r="A1262" s="103"/>
      <c r="B1262" s="43"/>
      <c r="C1262" s="43"/>
    </row>
    <row r="1263" spans="1:3" s="90" customFormat="1" x14ac:dyDescent="0.2">
      <c r="A1263" s="103"/>
      <c r="B1263" s="43"/>
      <c r="C1263" s="43"/>
    </row>
    <row r="1264" spans="1:3" s="90" customFormat="1" x14ac:dyDescent="0.2">
      <c r="A1264" s="103"/>
      <c r="B1264" s="43"/>
      <c r="C1264" s="43"/>
    </row>
    <row r="1265" spans="1:3" s="90" customFormat="1" x14ac:dyDescent="0.2">
      <c r="A1265" s="103"/>
      <c r="B1265" s="43"/>
      <c r="C1265" s="43"/>
    </row>
    <row r="1266" spans="1:3" s="90" customFormat="1" x14ac:dyDescent="0.2">
      <c r="A1266" s="103"/>
      <c r="B1266" s="43"/>
      <c r="C1266" s="43"/>
    </row>
    <row r="1267" spans="1:3" s="90" customFormat="1" x14ac:dyDescent="0.2">
      <c r="A1267" s="103"/>
      <c r="B1267" s="43"/>
      <c r="C1267" s="43"/>
    </row>
    <row r="1268" spans="1:3" s="90" customFormat="1" x14ac:dyDescent="0.2">
      <c r="A1268" s="103"/>
      <c r="B1268" s="43"/>
      <c r="C1268" s="43"/>
    </row>
    <row r="1269" spans="1:3" s="90" customFormat="1" x14ac:dyDescent="0.2">
      <c r="A1269" s="103"/>
      <c r="B1269" s="43"/>
      <c r="C1269" s="43"/>
    </row>
    <row r="1270" spans="1:3" s="90" customFormat="1" x14ac:dyDescent="0.2">
      <c r="A1270" s="103"/>
      <c r="B1270" s="43"/>
      <c r="C1270" s="43"/>
    </row>
    <row r="1271" spans="1:3" s="90" customFormat="1" x14ac:dyDescent="0.2">
      <c r="A1271" s="103"/>
      <c r="B1271" s="43"/>
      <c r="C1271" s="43"/>
    </row>
    <row r="1272" spans="1:3" s="90" customFormat="1" x14ac:dyDescent="0.2">
      <c r="A1272" s="103"/>
      <c r="B1272" s="43"/>
      <c r="C1272" s="43"/>
    </row>
    <row r="1273" spans="1:3" s="90" customFormat="1" x14ac:dyDescent="0.2">
      <c r="A1273" s="103"/>
      <c r="B1273" s="43"/>
      <c r="C1273" s="43"/>
    </row>
    <row r="1274" spans="1:3" s="90" customFormat="1" x14ac:dyDescent="0.2">
      <c r="A1274" s="103"/>
      <c r="B1274" s="43"/>
      <c r="C1274" s="43"/>
    </row>
    <row r="1275" spans="1:3" s="90" customFormat="1" x14ac:dyDescent="0.2">
      <c r="A1275" s="103"/>
      <c r="B1275" s="43"/>
      <c r="C1275" s="43"/>
    </row>
    <row r="1276" spans="1:3" s="90" customFormat="1" x14ac:dyDescent="0.2">
      <c r="A1276" s="103"/>
      <c r="B1276" s="43"/>
      <c r="C1276" s="43"/>
    </row>
    <row r="1277" spans="1:3" s="90" customFormat="1" x14ac:dyDescent="0.2">
      <c r="A1277" s="103"/>
      <c r="B1277" s="43"/>
      <c r="C1277" s="43"/>
    </row>
    <row r="1278" spans="1:3" s="90" customFormat="1" x14ac:dyDescent="0.2">
      <c r="A1278" s="103"/>
      <c r="B1278" s="43"/>
      <c r="C1278" s="43"/>
    </row>
    <row r="1279" spans="1:3" s="90" customFormat="1" x14ac:dyDescent="0.2">
      <c r="A1279" s="103"/>
      <c r="B1279" s="43"/>
      <c r="C1279" s="43"/>
    </row>
    <row r="1280" spans="1:3" s="90" customFormat="1" x14ac:dyDescent="0.2">
      <c r="A1280" s="103"/>
      <c r="B1280" s="43"/>
      <c r="C1280" s="43"/>
    </row>
    <row r="1281" spans="1:3" s="90" customFormat="1" x14ac:dyDescent="0.2">
      <c r="A1281" s="103"/>
      <c r="B1281" s="43"/>
      <c r="C1281" s="43"/>
    </row>
    <row r="1282" spans="1:3" s="90" customFormat="1" x14ac:dyDescent="0.2">
      <c r="A1282" s="103"/>
      <c r="B1282" s="43"/>
      <c r="C1282" s="43"/>
    </row>
    <row r="1283" spans="1:3" s="90" customFormat="1" x14ac:dyDescent="0.2">
      <c r="A1283" s="103"/>
      <c r="B1283" s="43"/>
      <c r="C1283" s="43"/>
    </row>
    <row r="1284" spans="1:3" s="90" customFormat="1" x14ac:dyDescent="0.2">
      <c r="A1284" s="103"/>
      <c r="B1284" s="43"/>
      <c r="C1284" s="43"/>
    </row>
    <row r="1285" spans="1:3" s="90" customFormat="1" x14ac:dyDescent="0.2">
      <c r="A1285" s="103"/>
      <c r="B1285" s="43"/>
      <c r="C1285" s="43"/>
    </row>
    <row r="1286" spans="1:3" s="90" customFormat="1" x14ac:dyDescent="0.2">
      <c r="A1286" s="103"/>
      <c r="B1286" s="43"/>
      <c r="C1286" s="43"/>
    </row>
    <row r="1287" spans="1:3" s="90" customFormat="1" x14ac:dyDescent="0.2">
      <c r="A1287" s="103"/>
      <c r="B1287" s="43"/>
      <c r="C1287" s="43"/>
    </row>
    <row r="1288" spans="1:3" s="90" customFormat="1" x14ac:dyDescent="0.2">
      <c r="A1288" s="103"/>
      <c r="B1288" s="43"/>
      <c r="C1288" s="43"/>
    </row>
    <row r="1289" spans="1:3" s="90" customFormat="1" x14ac:dyDescent="0.2">
      <c r="A1289" s="103"/>
      <c r="B1289" s="43"/>
      <c r="C1289" s="43"/>
    </row>
    <row r="1290" spans="1:3" s="90" customFormat="1" x14ac:dyDescent="0.2">
      <c r="A1290" s="103"/>
      <c r="B1290" s="43"/>
      <c r="C1290" s="43"/>
    </row>
    <row r="1291" spans="1:3" s="90" customFormat="1" x14ac:dyDescent="0.2">
      <c r="A1291" s="103"/>
      <c r="B1291" s="43"/>
      <c r="C1291" s="43"/>
    </row>
    <row r="1292" spans="1:3" s="90" customFormat="1" x14ac:dyDescent="0.2">
      <c r="A1292" s="103"/>
      <c r="B1292" s="43"/>
      <c r="C1292" s="43"/>
    </row>
    <row r="1293" spans="1:3" s="90" customFormat="1" x14ac:dyDescent="0.2">
      <c r="A1293" s="103"/>
      <c r="B1293" s="43"/>
      <c r="C1293" s="43"/>
    </row>
    <row r="1294" spans="1:3" s="90" customFormat="1" x14ac:dyDescent="0.2">
      <c r="A1294" s="103"/>
      <c r="B1294" s="43"/>
      <c r="C1294" s="43"/>
    </row>
    <row r="1295" spans="1:3" s="90" customFormat="1" x14ac:dyDescent="0.2">
      <c r="A1295" s="103"/>
      <c r="B1295" s="43"/>
      <c r="C1295" s="43"/>
    </row>
    <row r="1296" spans="1:3" s="90" customFormat="1" x14ac:dyDescent="0.2">
      <c r="A1296" s="103"/>
      <c r="B1296" s="43"/>
      <c r="C1296" s="43"/>
    </row>
    <row r="1297" spans="1:3" s="90" customFormat="1" x14ac:dyDescent="0.2">
      <c r="A1297" s="103"/>
      <c r="B1297" s="43"/>
      <c r="C1297" s="43"/>
    </row>
    <row r="1298" spans="1:3" s="90" customFormat="1" x14ac:dyDescent="0.2">
      <c r="A1298" s="103"/>
      <c r="B1298" s="43"/>
      <c r="C1298" s="43"/>
    </row>
    <row r="1299" spans="1:3" s="90" customFormat="1" x14ac:dyDescent="0.2">
      <c r="A1299" s="103"/>
      <c r="B1299" s="43"/>
      <c r="C1299" s="43"/>
    </row>
    <row r="1300" spans="1:3" s="90" customFormat="1" x14ac:dyDescent="0.2">
      <c r="A1300" s="103"/>
      <c r="B1300" s="43"/>
      <c r="C1300" s="43"/>
    </row>
    <row r="1301" spans="1:3" s="90" customFormat="1" x14ac:dyDescent="0.2">
      <c r="A1301" s="103"/>
      <c r="B1301" s="43"/>
      <c r="C1301" s="43"/>
    </row>
    <row r="1302" spans="1:3" s="90" customFormat="1" x14ac:dyDescent="0.2">
      <c r="A1302" s="103"/>
      <c r="B1302" s="43"/>
      <c r="C1302" s="43"/>
    </row>
    <row r="1303" spans="1:3" s="90" customFormat="1" x14ac:dyDescent="0.2">
      <c r="A1303" s="103"/>
      <c r="B1303" s="43"/>
      <c r="C1303" s="43"/>
    </row>
    <row r="1304" spans="1:3" s="90" customFormat="1" x14ac:dyDescent="0.2">
      <c r="A1304" s="103"/>
      <c r="B1304" s="43"/>
      <c r="C1304" s="43"/>
    </row>
    <row r="1305" spans="1:3" s="90" customFormat="1" x14ac:dyDescent="0.2">
      <c r="A1305" s="103"/>
      <c r="B1305" s="43"/>
      <c r="C1305" s="43"/>
    </row>
    <row r="1306" spans="1:3" s="90" customFormat="1" x14ac:dyDescent="0.2">
      <c r="A1306" s="103"/>
      <c r="B1306" s="43"/>
      <c r="C1306" s="43"/>
    </row>
    <row r="1307" spans="1:3" s="90" customFormat="1" x14ac:dyDescent="0.2">
      <c r="A1307" s="103"/>
      <c r="B1307" s="43"/>
      <c r="C1307" s="43"/>
    </row>
    <row r="1308" spans="1:3" s="90" customFormat="1" x14ac:dyDescent="0.2">
      <c r="A1308" s="103"/>
      <c r="B1308" s="43"/>
      <c r="C1308" s="43"/>
    </row>
    <row r="1309" spans="1:3" s="90" customFormat="1" x14ac:dyDescent="0.2">
      <c r="A1309" s="103"/>
      <c r="B1309" s="43"/>
      <c r="C1309" s="43"/>
    </row>
    <row r="1310" spans="1:3" s="90" customFormat="1" x14ac:dyDescent="0.2">
      <c r="A1310" s="103"/>
      <c r="B1310" s="43"/>
      <c r="C1310" s="43"/>
    </row>
    <row r="1311" spans="1:3" s="90" customFormat="1" x14ac:dyDescent="0.2">
      <c r="A1311" s="103"/>
      <c r="B1311" s="43"/>
      <c r="C1311" s="43"/>
    </row>
    <row r="1312" spans="1:3" s="90" customFormat="1" x14ac:dyDescent="0.2">
      <c r="A1312" s="103"/>
      <c r="B1312" s="43"/>
      <c r="C1312" s="43"/>
    </row>
    <row r="1313" spans="1:3" s="90" customFormat="1" x14ac:dyDescent="0.2">
      <c r="A1313" s="103"/>
      <c r="B1313" s="43"/>
      <c r="C1313" s="43"/>
    </row>
    <row r="1314" spans="1:3" s="90" customFormat="1" x14ac:dyDescent="0.2">
      <c r="A1314" s="103"/>
      <c r="B1314" s="43"/>
      <c r="C1314" s="43"/>
    </row>
    <row r="1315" spans="1:3" s="90" customFormat="1" x14ac:dyDescent="0.2">
      <c r="A1315" s="103"/>
      <c r="B1315" s="43"/>
      <c r="C1315" s="43"/>
    </row>
    <row r="1316" spans="1:3" s="90" customFormat="1" x14ac:dyDescent="0.2">
      <c r="A1316" s="103"/>
      <c r="B1316" s="43"/>
      <c r="C1316" s="43"/>
    </row>
    <row r="1317" spans="1:3" s="90" customFormat="1" x14ac:dyDescent="0.2">
      <c r="A1317" s="103"/>
      <c r="B1317" s="43"/>
      <c r="C1317" s="43"/>
    </row>
    <row r="1318" spans="1:3" s="90" customFormat="1" x14ac:dyDescent="0.2">
      <c r="A1318" s="103"/>
      <c r="B1318" s="43"/>
      <c r="C1318" s="43"/>
    </row>
    <row r="1319" spans="1:3" s="90" customFormat="1" x14ac:dyDescent="0.2">
      <c r="A1319" s="103"/>
      <c r="B1319" s="43"/>
      <c r="C1319" s="43"/>
    </row>
    <row r="1320" spans="1:3" s="90" customFormat="1" x14ac:dyDescent="0.2">
      <c r="A1320" s="103"/>
      <c r="B1320" s="43"/>
      <c r="C1320" s="43"/>
    </row>
    <row r="1321" spans="1:3" s="90" customFormat="1" x14ac:dyDescent="0.2">
      <c r="A1321" s="103"/>
      <c r="B1321" s="43"/>
      <c r="C1321" s="43"/>
    </row>
    <row r="1322" spans="1:3" s="90" customFormat="1" x14ac:dyDescent="0.2">
      <c r="A1322" s="103"/>
      <c r="B1322" s="43"/>
      <c r="C1322" s="43"/>
    </row>
    <row r="1323" spans="1:3" s="90" customFormat="1" x14ac:dyDescent="0.2">
      <c r="A1323" s="103"/>
      <c r="B1323" s="43"/>
      <c r="C1323" s="43"/>
    </row>
    <row r="1324" spans="1:3" s="90" customFormat="1" x14ac:dyDescent="0.2">
      <c r="A1324" s="103"/>
      <c r="B1324" s="43"/>
      <c r="C1324" s="43"/>
    </row>
    <row r="1325" spans="1:3" s="90" customFormat="1" x14ac:dyDescent="0.2">
      <c r="A1325" s="103"/>
      <c r="B1325" s="43"/>
      <c r="C1325" s="43"/>
    </row>
    <row r="1326" spans="1:3" s="90" customFormat="1" x14ac:dyDescent="0.2">
      <c r="A1326" s="103"/>
      <c r="B1326" s="43"/>
      <c r="C1326" s="43"/>
    </row>
    <row r="1327" spans="1:3" s="90" customFormat="1" x14ac:dyDescent="0.2">
      <c r="A1327" s="103"/>
      <c r="B1327" s="43"/>
      <c r="C1327" s="43"/>
    </row>
    <row r="1328" spans="1:3" s="90" customFormat="1" x14ac:dyDescent="0.2">
      <c r="A1328" s="103"/>
      <c r="B1328" s="43"/>
      <c r="C1328" s="43"/>
    </row>
    <row r="1329" spans="1:3" s="90" customFormat="1" x14ac:dyDescent="0.2">
      <c r="A1329" s="103"/>
      <c r="B1329" s="43"/>
      <c r="C1329" s="43"/>
    </row>
    <row r="1330" spans="1:3" s="90" customFormat="1" x14ac:dyDescent="0.2">
      <c r="A1330" s="103"/>
      <c r="B1330" s="43"/>
      <c r="C1330" s="43"/>
    </row>
    <row r="1331" spans="1:3" s="90" customFormat="1" x14ac:dyDescent="0.2">
      <c r="A1331" s="103"/>
      <c r="B1331" s="43"/>
      <c r="C1331" s="43"/>
    </row>
    <row r="1332" spans="1:3" s="90" customFormat="1" x14ac:dyDescent="0.2">
      <c r="A1332" s="103"/>
      <c r="B1332" s="43"/>
      <c r="C1332" s="43"/>
    </row>
    <row r="1333" spans="1:3" s="90" customFormat="1" x14ac:dyDescent="0.2">
      <c r="A1333" s="103"/>
      <c r="B1333" s="43"/>
      <c r="C1333" s="43"/>
    </row>
    <row r="1334" spans="1:3" s="90" customFormat="1" x14ac:dyDescent="0.2">
      <c r="A1334" s="103"/>
      <c r="B1334" s="43"/>
      <c r="C1334" s="43"/>
    </row>
    <row r="1335" spans="1:3" s="90" customFormat="1" x14ac:dyDescent="0.2">
      <c r="A1335" s="103"/>
      <c r="B1335" s="43"/>
      <c r="C1335" s="43"/>
    </row>
    <row r="1336" spans="1:3" s="90" customFormat="1" x14ac:dyDescent="0.2">
      <c r="A1336" s="103"/>
      <c r="B1336" s="43"/>
      <c r="C1336" s="43"/>
    </row>
    <row r="1337" spans="1:3" s="90" customFormat="1" x14ac:dyDescent="0.2">
      <c r="A1337" s="103"/>
      <c r="B1337" s="43"/>
      <c r="C1337" s="43"/>
    </row>
    <row r="1338" spans="1:3" s="90" customFormat="1" x14ac:dyDescent="0.2">
      <c r="A1338" s="103"/>
      <c r="B1338" s="43"/>
      <c r="C1338" s="43"/>
    </row>
    <row r="1339" spans="1:3" s="90" customFormat="1" x14ac:dyDescent="0.2">
      <c r="A1339" s="103"/>
      <c r="B1339" s="43"/>
      <c r="C1339" s="43"/>
    </row>
    <row r="1340" spans="1:3" s="90" customFormat="1" x14ac:dyDescent="0.2">
      <c r="A1340" s="103"/>
      <c r="B1340" s="43"/>
      <c r="C1340" s="43"/>
    </row>
    <row r="1341" spans="1:3" s="90" customFormat="1" x14ac:dyDescent="0.2">
      <c r="A1341" s="103"/>
      <c r="B1341" s="43"/>
      <c r="C1341" s="43"/>
    </row>
    <row r="1342" spans="1:3" s="90" customFormat="1" x14ac:dyDescent="0.2">
      <c r="A1342" s="103"/>
      <c r="B1342" s="43"/>
      <c r="C1342" s="43"/>
    </row>
    <row r="1343" spans="1:3" s="90" customFormat="1" x14ac:dyDescent="0.2">
      <c r="A1343" s="103"/>
      <c r="B1343" s="43"/>
      <c r="C1343" s="43"/>
    </row>
    <row r="1344" spans="1:3" s="90" customFormat="1" x14ac:dyDescent="0.2">
      <c r="A1344" s="103"/>
      <c r="B1344" s="43"/>
      <c r="C1344" s="43"/>
    </row>
    <row r="1345" spans="1:3" s="90" customFormat="1" x14ac:dyDescent="0.2">
      <c r="A1345" s="103"/>
      <c r="B1345" s="43"/>
      <c r="C1345" s="43"/>
    </row>
    <row r="1346" spans="1:3" s="90" customFormat="1" x14ac:dyDescent="0.2">
      <c r="A1346" s="103"/>
      <c r="B1346" s="43"/>
      <c r="C1346" s="43"/>
    </row>
    <row r="1347" spans="1:3" s="90" customFormat="1" x14ac:dyDescent="0.2">
      <c r="A1347" s="103"/>
      <c r="B1347" s="43"/>
      <c r="C1347" s="43"/>
    </row>
    <row r="1348" spans="1:3" s="90" customFormat="1" x14ac:dyDescent="0.2">
      <c r="A1348" s="103"/>
      <c r="B1348" s="43"/>
      <c r="C1348" s="43"/>
    </row>
    <row r="1349" spans="1:3" s="90" customFormat="1" x14ac:dyDescent="0.2">
      <c r="A1349" s="103"/>
      <c r="B1349" s="43"/>
      <c r="C1349" s="43"/>
    </row>
    <row r="1350" spans="1:3" s="90" customFormat="1" x14ac:dyDescent="0.2">
      <c r="A1350" s="103"/>
      <c r="B1350" s="43"/>
      <c r="C1350" s="43"/>
    </row>
    <row r="1351" spans="1:3" s="90" customFormat="1" x14ac:dyDescent="0.2">
      <c r="A1351" s="103"/>
      <c r="B1351" s="43"/>
      <c r="C1351" s="43"/>
    </row>
    <row r="1352" spans="1:3" s="90" customFormat="1" x14ac:dyDescent="0.2">
      <c r="A1352" s="103"/>
      <c r="B1352" s="43"/>
      <c r="C1352" s="43"/>
    </row>
    <row r="1353" spans="1:3" s="90" customFormat="1" x14ac:dyDescent="0.2">
      <c r="A1353" s="103"/>
      <c r="B1353" s="43"/>
      <c r="C1353" s="43"/>
    </row>
    <row r="1354" spans="1:3" s="90" customFormat="1" x14ac:dyDescent="0.2">
      <c r="A1354" s="103"/>
      <c r="B1354" s="43"/>
      <c r="C1354" s="43"/>
    </row>
    <row r="1355" spans="1:3" s="90" customFormat="1" x14ac:dyDescent="0.2">
      <c r="A1355" s="103"/>
      <c r="B1355" s="43"/>
      <c r="C1355" s="43"/>
    </row>
    <row r="1356" spans="1:3" s="90" customFormat="1" x14ac:dyDescent="0.2">
      <c r="A1356" s="103"/>
      <c r="B1356" s="43"/>
      <c r="C1356" s="43"/>
    </row>
    <row r="1357" spans="1:3" s="90" customFormat="1" x14ac:dyDescent="0.2">
      <c r="A1357" s="103"/>
      <c r="B1357" s="43"/>
      <c r="C1357" s="43"/>
    </row>
    <row r="1358" spans="1:3" s="90" customFormat="1" x14ac:dyDescent="0.2">
      <c r="A1358" s="103"/>
      <c r="B1358" s="43"/>
      <c r="C1358" s="43"/>
    </row>
    <row r="1359" spans="1:3" s="90" customFormat="1" x14ac:dyDescent="0.2">
      <c r="A1359" s="103"/>
      <c r="B1359" s="43"/>
      <c r="C1359" s="43"/>
    </row>
    <row r="1360" spans="1:3" s="90" customFormat="1" x14ac:dyDescent="0.2">
      <c r="A1360" s="103"/>
      <c r="B1360" s="43"/>
      <c r="C1360" s="43"/>
    </row>
    <row r="1361" spans="1:3" s="90" customFormat="1" x14ac:dyDescent="0.2">
      <c r="A1361" s="103"/>
      <c r="B1361" s="43"/>
      <c r="C1361" s="43"/>
    </row>
    <row r="1362" spans="1:3" s="90" customFormat="1" x14ac:dyDescent="0.2">
      <c r="A1362" s="103"/>
      <c r="B1362" s="43"/>
      <c r="C1362" s="43"/>
    </row>
    <row r="1363" spans="1:3" s="90" customFormat="1" x14ac:dyDescent="0.2">
      <c r="A1363" s="103"/>
      <c r="B1363" s="43"/>
      <c r="C1363" s="43"/>
    </row>
    <row r="1364" spans="1:3" s="90" customFormat="1" x14ac:dyDescent="0.2">
      <c r="A1364" s="103"/>
      <c r="B1364" s="43"/>
      <c r="C1364" s="43"/>
    </row>
    <row r="1365" spans="1:3" s="90" customFormat="1" x14ac:dyDescent="0.2">
      <c r="A1365" s="103"/>
      <c r="B1365" s="43"/>
      <c r="C1365" s="43"/>
    </row>
    <row r="1366" spans="1:3" s="90" customFormat="1" x14ac:dyDescent="0.2">
      <c r="A1366" s="103"/>
      <c r="B1366" s="43"/>
      <c r="C1366" s="43"/>
    </row>
    <row r="1367" spans="1:3" s="90" customFormat="1" x14ac:dyDescent="0.2">
      <c r="A1367" s="103"/>
      <c r="B1367" s="43"/>
      <c r="C1367" s="43"/>
    </row>
    <row r="1368" spans="1:3" s="90" customFormat="1" x14ac:dyDescent="0.2">
      <c r="A1368" s="103"/>
      <c r="B1368" s="43"/>
      <c r="C1368" s="43"/>
    </row>
    <row r="1369" spans="1:3" s="90" customFormat="1" x14ac:dyDescent="0.2">
      <c r="A1369" s="103"/>
      <c r="B1369" s="43"/>
      <c r="C1369" s="43"/>
    </row>
    <row r="1370" spans="1:3" s="90" customFormat="1" x14ac:dyDescent="0.2">
      <c r="A1370" s="103"/>
      <c r="B1370" s="43"/>
      <c r="C1370" s="43"/>
    </row>
    <row r="1371" spans="1:3" s="90" customFormat="1" x14ac:dyDescent="0.2">
      <c r="A1371" s="103"/>
      <c r="B1371" s="43"/>
      <c r="C1371" s="43"/>
    </row>
    <row r="1372" spans="1:3" s="90" customFormat="1" x14ac:dyDescent="0.2">
      <c r="A1372" s="103"/>
      <c r="B1372" s="43"/>
      <c r="C1372" s="43"/>
    </row>
    <row r="1373" spans="1:3" s="90" customFormat="1" x14ac:dyDescent="0.2">
      <c r="A1373" s="103"/>
      <c r="B1373" s="43"/>
      <c r="C1373" s="43"/>
    </row>
    <row r="1374" spans="1:3" s="90" customFormat="1" x14ac:dyDescent="0.2">
      <c r="A1374" s="103"/>
      <c r="B1374" s="43"/>
      <c r="C1374" s="43"/>
    </row>
    <row r="1375" spans="1:3" s="90" customFormat="1" x14ac:dyDescent="0.2">
      <c r="A1375" s="103"/>
      <c r="B1375" s="43"/>
      <c r="C1375" s="43"/>
    </row>
    <row r="1376" spans="1:3" s="90" customFormat="1" x14ac:dyDescent="0.2">
      <c r="A1376" s="103"/>
      <c r="B1376" s="43"/>
      <c r="C1376" s="43"/>
    </row>
    <row r="1377" spans="1:3" s="90" customFormat="1" x14ac:dyDescent="0.2">
      <c r="A1377" s="103"/>
      <c r="B1377" s="43"/>
      <c r="C1377" s="43"/>
    </row>
    <row r="1378" spans="1:3" s="90" customFormat="1" x14ac:dyDescent="0.2">
      <c r="A1378" s="103"/>
      <c r="B1378" s="43"/>
      <c r="C1378" s="43"/>
    </row>
    <row r="1379" spans="1:3" s="90" customFormat="1" x14ac:dyDescent="0.2">
      <c r="A1379" s="103"/>
      <c r="B1379" s="43"/>
      <c r="C1379" s="43"/>
    </row>
    <row r="1380" spans="1:3" s="90" customFormat="1" x14ac:dyDescent="0.2">
      <c r="A1380" s="103"/>
      <c r="B1380" s="43"/>
      <c r="C1380" s="43"/>
    </row>
    <row r="1381" spans="1:3" s="90" customFormat="1" x14ac:dyDescent="0.2">
      <c r="A1381" s="103"/>
      <c r="B1381" s="43"/>
      <c r="C1381" s="43"/>
    </row>
    <row r="1382" spans="1:3" s="90" customFormat="1" x14ac:dyDescent="0.2">
      <c r="A1382" s="103"/>
      <c r="B1382" s="43"/>
      <c r="C1382" s="43"/>
    </row>
    <row r="1383" spans="1:3" s="90" customFormat="1" x14ac:dyDescent="0.2">
      <c r="A1383" s="103"/>
      <c r="B1383" s="43"/>
      <c r="C1383" s="43"/>
    </row>
    <row r="1384" spans="1:3" s="90" customFormat="1" x14ac:dyDescent="0.2">
      <c r="A1384" s="103"/>
      <c r="B1384" s="43"/>
      <c r="C1384" s="43"/>
    </row>
    <row r="1385" spans="1:3" s="90" customFormat="1" x14ac:dyDescent="0.2">
      <c r="A1385" s="103"/>
      <c r="B1385" s="43"/>
      <c r="C1385" s="43"/>
    </row>
    <row r="1386" spans="1:3" s="90" customFormat="1" x14ac:dyDescent="0.2">
      <c r="A1386" s="103"/>
      <c r="B1386" s="43"/>
      <c r="C1386" s="43"/>
    </row>
    <row r="1387" spans="1:3" s="90" customFormat="1" x14ac:dyDescent="0.2">
      <c r="A1387" s="103"/>
      <c r="B1387" s="43"/>
      <c r="C1387" s="43"/>
    </row>
    <row r="1388" spans="1:3" s="90" customFormat="1" x14ac:dyDescent="0.2">
      <c r="A1388" s="103"/>
      <c r="B1388" s="43"/>
      <c r="C1388" s="43"/>
    </row>
    <row r="1389" spans="1:3" s="90" customFormat="1" x14ac:dyDescent="0.2">
      <c r="A1389" s="103"/>
      <c r="B1389" s="43"/>
      <c r="C1389" s="43"/>
    </row>
    <row r="1390" spans="1:3" s="90" customFormat="1" x14ac:dyDescent="0.2">
      <c r="A1390" s="103"/>
      <c r="B1390" s="43"/>
      <c r="C1390" s="43"/>
    </row>
    <row r="1391" spans="1:3" s="90" customFormat="1" x14ac:dyDescent="0.2">
      <c r="A1391" s="103"/>
      <c r="B1391" s="43"/>
      <c r="C1391" s="43"/>
    </row>
    <row r="1392" spans="1:3" s="90" customFormat="1" x14ac:dyDescent="0.2">
      <c r="A1392" s="103"/>
      <c r="B1392" s="43"/>
      <c r="C1392" s="43"/>
    </row>
    <row r="1393" spans="1:3" s="90" customFormat="1" x14ac:dyDescent="0.2">
      <c r="A1393" s="103"/>
      <c r="B1393" s="43"/>
      <c r="C1393" s="43"/>
    </row>
    <row r="1394" spans="1:3" s="90" customFormat="1" x14ac:dyDescent="0.2">
      <c r="A1394" s="103"/>
      <c r="B1394" s="43"/>
      <c r="C1394" s="43"/>
    </row>
    <row r="1395" spans="1:3" s="90" customFormat="1" x14ac:dyDescent="0.2">
      <c r="A1395" s="103"/>
      <c r="B1395" s="43"/>
      <c r="C1395" s="43"/>
    </row>
    <row r="1396" spans="1:3" s="90" customFormat="1" x14ac:dyDescent="0.2">
      <c r="A1396" s="103"/>
      <c r="B1396" s="43"/>
      <c r="C1396" s="43"/>
    </row>
    <row r="1397" spans="1:3" s="90" customFormat="1" x14ac:dyDescent="0.2">
      <c r="A1397" s="103"/>
      <c r="B1397" s="43"/>
      <c r="C1397" s="43"/>
    </row>
    <row r="1398" spans="1:3" s="90" customFormat="1" x14ac:dyDescent="0.2">
      <c r="A1398" s="103"/>
      <c r="B1398" s="43"/>
      <c r="C1398" s="43"/>
    </row>
    <row r="1399" spans="1:3" s="90" customFormat="1" x14ac:dyDescent="0.2">
      <c r="A1399" s="103"/>
      <c r="B1399" s="43"/>
      <c r="C1399" s="43"/>
    </row>
    <row r="1400" spans="1:3" s="90" customFormat="1" x14ac:dyDescent="0.2">
      <c r="A1400" s="103"/>
      <c r="B1400" s="43"/>
      <c r="C1400" s="43"/>
    </row>
    <row r="1401" spans="1:3" s="90" customFormat="1" x14ac:dyDescent="0.2">
      <c r="A1401" s="103"/>
      <c r="B1401" s="43"/>
      <c r="C1401" s="43"/>
    </row>
    <row r="1402" spans="1:3" s="90" customFormat="1" x14ac:dyDescent="0.2">
      <c r="A1402" s="103"/>
      <c r="B1402" s="43"/>
      <c r="C1402" s="43"/>
    </row>
    <row r="1403" spans="1:3" s="90" customFormat="1" x14ac:dyDescent="0.2">
      <c r="A1403" s="103"/>
      <c r="B1403" s="43"/>
      <c r="C1403" s="43"/>
    </row>
    <row r="1404" spans="1:3" s="90" customFormat="1" x14ac:dyDescent="0.2">
      <c r="A1404" s="103"/>
      <c r="B1404" s="43"/>
      <c r="C1404" s="43"/>
    </row>
    <row r="1405" spans="1:3" s="90" customFormat="1" x14ac:dyDescent="0.2">
      <c r="A1405" s="103"/>
      <c r="B1405" s="43"/>
      <c r="C1405" s="43"/>
    </row>
    <row r="1406" spans="1:3" s="90" customFormat="1" x14ac:dyDescent="0.2">
      <c r="A1406" s="103"/>
      <c r="B1406" s="43"/>
      <c r="C1406" s="43"/>
    </row>
    <row r="1407" spans="1:3" s="90" customFormat="1" x14ac:dyDescent="0.2">
      <c r="A1407" s="103"/>
      <c r="B1407" s="43"/>
      <c r="C1407" s="43"/>
    </row>
    <row r="1408" spans="1:3" s="90" customFormat="1" x14ac:dyDescent="0.2">
      <c r="A1408" s="103"/>
      <c r="B1408" s="43"/>
      <c r="C1408" s="43"/>
    </row>
    <row r="1409" spans="1:3" s="90" customFormat="1" x14ac:dyDescent="0.2">
      <c r="A1409" s="103"/>
      <c r="B1409" s="43"/>
      <c r="C1409" s="43"/>
    </row>
    <row r="1410" spans="1:3" s="90" customFormat="1" x14ac:dyDescent="0.2">
      <c r="A1410" s="103"/>
      <c r="B1410" s="43"/>
      <c r="C1410" s="43"/>
    </row>
    <row r="1411" spans="1:3" s="90" customFormat="1" x14ac:dyDescent="0.2">
      <c r="A1411" s="103"/>
      <c r="B1411" s="43"/>
      <c r="C1411" s="43"/>
    </row>
    <row r="1412" spans="1:3" s="90" customFormat="1" x14ac:dyDescent="0.2">
      <c r="A1412" s="103"/>
      <c r="B1412" s="43"/>
      <c r="C1412" s="43"/>
    </row>
    <row r="1413" spans="1:3" s="90" customFormat="1" x14ac:dyDescent="0.2">
      <c r="A1413" s="103"/>
      <c r="B1413" s="43"/>
      <c r="C1413" s="43"/>
    </row>
    <row r="1414" spans="1:3" s="90" customFormat="1" x14ac:dyDescent="0.2">
      <c r="A1414" s="103"/>
      <c r="B1414" s="43"/>
      <c r="C1414" s="43"/>
    </row>
    <row r="1415" spans="1:3" s="90" customFormat="1" x14ac:dyDescent="0.2">
      <c r="A1415" s="103"/>
      <c r="B1415" s="43"/>
      <c r="C1415" s="43"/>
    </row>
    <row r="1416" spans="1:3" s="90" customFormat="1" x14ac:dyDescent="0.2">
      <c r="A1416" s="103"/>
      <c r="B1416" s="43"/>
      <c r="C1416" s="43"/>
    </row>
    <row r="1417" spans="1:3" s="90" customFormat="1" x14ac:dyDescent="0.2">
      <c r="A1417" s="103"/>
      <c r="B1417" s="43"/>
      <c r="C1417" s="43"/>
    </row>
    <row r="1418" spans="1:3" s="90" customFormat="1" x14ac:dyDescent="0.2">
      <c r="A1418" s="103"/>
      <c r="B1418" s="43"/>
      <c r="C1418" s="43"/>
    </row>
    <row r="1419" spans="1:3" s="90" customFormat="1" x14ac:dyDescent="0.2">
      <c r="A1419" s="103"/>
      <c r="B1419" s="43"/>
      <c r="C1419" s="43"/>
    </row>
    <row r="1420" spans="1:3" s="90" customFormat="1" x14ac:dyDescent="0.2">
      <c r="A1420" s="103"/>
      <c r="B1420" s="43"/>
      <c r="C1420" s="43"/>
    </row>
    <row r="1421" spans="1:3" s="90" customFormat="1" x14ac:dyDescent="0.2">
      <c r="A1421" s="103"/>
      <c r="B1421" s="43"/>
      <c r="C1421" s="43"/>
    </row>
    <row r="1422" spans="1:3" s="90" customFormat="1" x14ac:dyDescent="0.2">
      <c r="A1422" s="103"/>
      <c r="B1422" s="43"/>
      <c r="C1422" s="43"/>
    </row>
    <row r="1423" spans="1:3" s="90" customFormat="1" x14ac:dyDescent="0.2">
      <c r="A1423" s="103"/>
      <c r="B1423" s="43"/>
      <c r="C1423" s="43"/>
    </row>
    <row r="1424" spans="1:3" s="90" customFormat="1" x14ac:dyDescent="0.2">
      <c r="A1424" s="103"/>
      <c r="B1424" s="43"/>
      <c r="C1424" s="43"/>
    </row>
    <row r="1425" spans="1:3" s="90" customFormat="1" x14ac:dyDescent="0.2">
      <c r="A1425" s="103"/>
      <c r="B1425" s="43"/>
      <c r="C1425" s="43"/>
    </row>
    <row r="1426" spans="1:3" s="90" customFormat="1" x14ac:dyDescent="0.2">
      <c r="A1426" s="103"/>
      <c r="B1426" s="43"/>
      <c r="C1426" s="43"/>
    </row>
    <row r="1427" spans="1:3" s="90" customFormat="1" x14ac:dyDescent="0.2">
      <c r="A1427" s="103"/>
      <c r="B1427" s="43"/>
      <c r="C1427" s="43"/>
    </row>
    <row r="1428" spans="1:3" s="90" customFormat="1" x14ac:dyDescent="0.2">
      <c r="A1428" s="103"/>
      <c r="B1428" s="43"/>
      <c r="C1428" s="43"/>
    </row>
    <row r="1429" spans="1:3" s="90" customFormat="1" x14ac:dyDescent="0.2">
      <c r="A1429" s="103"/>
      <c r="B1429" s="43"/>
      <c r="C1429" s="43"/>
    </row>
    <row r="1430" spans="1:3" s="90" customFormat="1" x14ac:dyDescent="0.2">
      <c r="A1430" s="103"/>
      <c r="B1430" s="43"/>
      <c r="C1430" s="43"/>
    </row>
    <row r="1431" spans="1:3" s="90" customFormat="1" x14ac:dyDescent="0.2">
      <c r="A1431" s="103"/>
      <c r="B1431" s="43"/>
      <c r="C1431" s="43"/>
    </row>
    <row r="1432" spans="1:3" s="90" customFormat="1" x14ac:dyDescent="0.2">
      <c r="A1432" s="103"/>
      <c r="B1432" s="43"/>
      <c r="C1432" s="43"/>
    </row>
    <row r="1433" spans="1:3" s="90" customFormat="1" x14ac:dyDescent="0.2">
      <c r="A1433" s="103"/>
      <c r="B1433" s="43"/>
      <c r="C1433" s="43"/>
    </row>
    <row r="1434" spans="1:3" s="90" customFormat="1" x14ac:dyDescent="0.2">
      <c r="A1434" s="103"/>
      <c r="B1434" s="43"/>
      <c r="C1434" s="43"/>
    </row>
    <row r="1435" spans="1:3" s="90" customFormat="1" x14ac:dyDescent="0.2">
      <c r="A1435" s="103"/>
      <c r="B1435" s="43"/>
      <c r="C1435" s="43"/>
    </row>
    <row r="1436" spans="1:3" s="90" customFormat="1" x14ac:dyDescent="0.2">
      <c r="A1436" s="103"/>
      <c r="B1436" s="43"/>
      <c r="C1436" s="43"/>
    </row>
    <row r="1437" spans="1:3" s="90" customFormat="1" x14ac:dyDescent="0.2">
      <c r="A1437" s="103"/>
      <c r="B1437" s="43"/>
      <c r="C1437" s="43"/>
    </row>
    <row r="1438" spans="1:3" s="90" customFormat="1" x14ac:dyDescent="0.2">
      <c r="A1438" s="103"/>
      <c r="B1438" s="43"/>
      <c r="C1438" s="43"/>
    </row>
    <row r="1439" spans="1:3" s="90" customFormat="1" x14ac:dyDescent="0.2">
      <c r="A1439" s="103"/>
      <c r="B1439" s="43"/>
      <c r="C1439" s="43"/>
    </row>
    <row r="1440" spans="1:3" s="90" customFormat="1" x14ac:dyDescent="0.2">
      <c r="A1440" s="103"/>
      <c r="B1440" s="43"/>
      <c r="C1440" s="43"/>
    </row>
    <row r="1441" spans="1:3" s="90" customFormat="1" x14ac:dyDescent="0.2">
      <c r="A1441" s="103"/>
      <c r="B1441" s="43"/>
      <c r="C1441" s="43"/>
    </row>
    <row r="1442" spans="1:3" s="90" customFormat="1" x14ac:dyDescent="0.2">
      <c r="A1442" s="103"/>
      <c r="B1442" s="43"/>
      <c r="C1442" s="43"/>
    </row>
    <row r="1443" spans="1:3" s="90" customFormat="1" x14ac:dyDescent="0.2">
      <c r="A1443" s="103"/>
      <c r="B1443" s="43"/>
      <c r="C1443" s="43"/>
    </row>
    <row r="1444" spans="1:3" s="90" customFormat="1" x14ac:dyDescent="0.2">
      <c r="A1444" s="103"/>
      <c r="B1444" s="43"/>
      <c r="C1444" s="43"/>
    </row>
    <row r="1445" spans="1:3" s="90" customFormat="1" x14ac:dyDescent="0.2">
      <c r="A1445" s="103"/>
      <c r="B1445" s="43"/>
      <c r="C1445" s="43"/>
    </row>
    <row r="1446" spans="1:3" s="90" customFormat="1" x14ac:dyDescent="0.2">
      <c r="A1446" s="103"/>
      <c r="B1446" s="43"/>
      <c r="C1446" s="43"/>
    </row>
    <row r="1447" spans="1:3" s="90" customFormat="1" x14ac:dyDescent="0.2">
      <c r="A1447" s="103"/>
      <c r="B1447" s="43"/>
      <c r="C1447" s="43"/>
    </row>
    <row r="1448" spans="1:3" s="90" customFormat="1" x14ac:dyDescent="0.2">
      <c r="A1448" s="103"/>
      <c r="B1448" s="43"/>
      <c r="C1448" s="43"/>
    </row>
    <row r="1449" spans="1:3" s="90" customFormat="1" x14ac:dyDescent="0.2">
      <c r="A1449" s="103"/>
      <c r="B1449" s="43"/>
      <c r="C1449" s="43"/>
    </row>
    <row r="1450" spans="1:3" s="90" customFormat="1" x14ac:dyDescent="0.2">
      <c r="A1450" s="103"/>
      <c r="B1450" s="43"/>
      <c r="C1450" s="43"/>
    </row>
    <row r="1451" spans="1:3" s="90" customFormat="1" x14ac:dyDescent="0.2">
      <c r="A1451" s="103"/>
      <c r="B1451" s="43"/>
      <c r="C1451" s="43"/>
    </row>
    <row r="1452" spans="1:3" s="90" customFormat="1" x14ac:dyDescent="0.2">
      <c r="A1452" s="103"/>
      <c r="B1452" s="43"/>
      <c r="C1452" s="43"/>
    </row>
    <row r="1453" spans="1:3" s="90" customFormat="1" x14ac:dyDescent="0.2">
      <c r="A1453" s="103"/>
      <c r="B1453" s="43"/>
      <c r="C1453" s="43"/>
    </row>
    <row r="1454" spans="1:3" s="90" customFormat="1" x14ac:dyDescent="0.2">
      <c r="A1454" s="103"/>
      <c r="B1454" s="43"/>
      <c r="C1454" s="43"/>
    </row>
    <row r="1455" spans="1:3" s="90" customFormat="1" x14ac:dyDescent="0.2">
      <c r="A1455" s="103"/>
      <c r="B1455" s="43"/>
      <c r="C1455" s="43"/>
    </row>
    <row r="1456" spans="1:3" s="90" customFormat="1" x14ac:dyDescent="0.2">
      <c r="A1456" s="103"/>
      <c r="B1456" s="43"/>
      <c r="C1456" s="43"/>
    </row>
    <row r="1457" spans="1:3" s="90" customFormat="1" x14ac:dyDescent="0.2">
      <c r="A1457" s="103"/>
      <c r="B1457" s="43"/>
      <c r="C1457" s="43"/>
    </row>
    <row r="1458" spans="1:3" s="90" customFormat="1" x14ac:dyDescent="0.2">
      <c r="A1458" s="103"/>
      <c r="B1458" s="43"/>
      <c r="C1458" s="43"/>
    </row>
    <row r="1459" spans="1:3" s="90" customFormat="1" x14ac:dyDescent="0.2">
      <c r="A1459" s="103"/>
      <c r="B1459" s="43"/>
      <c r="C1459" s="43"/>
    </row>
    <row r="1460" spans="1:3" s="90" customFormat="1" x14ac:dyDescent="0.2">
      <c r="A1460" s="103"/>
      <c r="B1460" s="43"/>
      <c r="C1460" s="43"/>
    </row>
    <row r="1461" spans="1:3" s="90" customFormat="1" x14ac:dyDescent="0.2">
      <c r="A1461" s="103"/>
      <c r="B1461" s="43"/>
      <c r="C1461" s="43"/>
    </row>
    <row r="1462" spans="1:3" s="90" customFormat="1" x14ac:dyDescent="0.2">
      <c r="A1462" s="103"/>
      <c r="B1462" s="43"/>
      <c r="C1462" s="43"/>
    </row>
    <row r="1463" spans="1:3" s="90" customFormat="1" x14ac:dyDescent="0.2">
      <c r="A1463" s="103"/>
      <c r="B1463" s="43"/>
      <c r="C1463" s="43"/>
    </row>
    <row r="1464" spans="1:3" s="90" customFormat="1" x14ac:dyDescent="0.2">
      <c r="A1464" s="103"/>
      <c r="B1464" s="43"/>
      <c r="C1464" s="43"/>
    </row>
    <row r="1465" spans="1:3" s="90" customFormat="1" x14ac:dyDescent="0.2">
      <c r="A1465" s="103"/>
      <c r="B1465" s="43"/>
      <c r="C1465" s="43"/>
    </row>
    <row r="1466" spans="1:3" s="90" customFormat="1" x14ac:dyDescent="0.2">
      <c r="A1466" s="103"/>
      <c r="B1466" s="43"/>
      <c r="C1466" s="43"/>
    </row>
    <row r="1467" spans="1:3" s="90" customFormat="1" x14ac:dyDescent="0.2">
      <c r="A1467" s="103"/>
      <c r="B1467" s="43"/>
      <c r="C1467" s="43"/>
    </row>
    <row r="1468" spans="1:3" s="90" customFormat="1" x14ac:dyDescent="0.2">
      <c r="A1468" s="103"/>
      <c r="B1468" s="43"/>
      <c r="C1468" s="43"/>
    </row>
    <row r="1469" spans="1:3" s="90" customFormat="1" x14ac:dyDescent="0.2">
      <c r="A1469" s="103"/>
      <c r="B1469" s="43"/>
      <c r="C1469" s="43"/>
    </row>
    <row r="1470" spans="1:3" s="90" customFormat="1" x14ac:dyDescent="0.2">
      <c r="A1470" s="103"/>
      <c r="B1470" s="43"/>
      <c r="C1470" s="43"/>
    </row>
    <row r="1471" spans="1:3" s="90" customFormat="1" x14ac:dyDescent="0.2">
      <c r="A1471" s="103"/>
      <c r="B1471" s="43"/>
      <c r="C1471" s="43"/>
    </row>
    <row r="1472" spans="1:3" s="90" customFormat="1" x14ac:dyDescent="0.2">
      <c r="A1472" s="103"/>
      <c r="B1472" s="43"/>
      <c r="C1472" s="43"/>
    </row>
    <row r="1473" spans="1:3" s="90" customFormat="1" x14ac:dyDescent="0.2">
      <c r="A1473" s="103"/>
      <c r="B1473" s="43"/>
      <c r="C1473" s="43"/>
    </row>
    <row r="1474" spans="1:3" s="90" customFormat="1" x14ac:dyDescent="0.2">
      <c r="A1474" s="103"/>
      <c r="B1474" s="43"/>
      <c r="C1474" s="43"/>
    </row>
    <row r="1475" spans="1:3" s="90" customFormat="1" x14ac:dyDescent="0.2">
      <c r="A1475" s="103"/>
      <c r="B1475" s="43"/>
      <c r="C1475" s="43"/>
    </row>
    <row r="1476" spans="1:3" s="90" customFormat="1" x14ac:dyDescent="0.2">
      <c r="A1476" s="103"/>
      <c r="B1476" s="43"/>
      <c r="C1476" s="43"/>
    </row>
    <row r="1477" spans="1:3" s="90" customFormat="1" x14ac:dyDescent="0.2">
      <c r="A1477" s="103"/>
      <c r="B1477" s="43"/>
      <c r="C1477" s="43"/>
    </row>
    <row r="1478" spans="1:3" s="90" customFormat="1" x14ac:dyDescent="0.2">
      <c r="A1478" s="103"/>
      <c r="B1478" s="43"/>
      <c r="C1478" s="43"/>
    </row>
    <row r="1479" spans="1:3" s="90" customFormat="1" x14ac:dyDescent="0.2">
      <c r="A1479" s="103"/>
      <c r="B1479" s="43"/>
      <c r="C1479" s="43"/>
    </row>
    <row r="1480" spans="1:3" s="90" customFormat="1" x14ac:dyDescent="0.2">
      <c r="A1480" s="103"/>
      <c r="B1480" s="43"/>
      <c r="C1480" s="43"/>
    </row>
    <row r="1481" spans="1:3" s="90" customFormat="1" x14ac:dyDescent="0.2">
      <c r="A1481" s="103"/>
      <c r="B1481" s="43"/>
      <c r="C1481" s="43"/>
    </row>
    <row r="1482" spans="1:3" s="90" customFormat="1" x14ac:dyDescent="0.2">
      <c r="A1482" s="103"/>
      <c r="B1482" s="43"/>
      <c r="C1482" s="43"/>
    </row>
    <row r="1483" spans="1:3" s="90" customFormat="1" x14ac:dyDescent="0.2">
      <c r="A1483" s="103"/>
      <c r="B1483" s="43"/>
      <c r="C1483" s="43"/>
    </row>
    <row r="1484" spans="1:3" s="90" customFormat="1" x14ac:dyDescent="0.2">
      <c r="A1484" s="103"/>
      <c r="B1484" s="43"/>
      <c r="C1484" s="43"/>
    </row>
    <row r="1485" spans="1:3" s="90" customFormat="1" x14ac:dyDescent="0.2">
      <c r="A1485" s="103"/>
      <c r="B1485" s="43"/>
      <c r="C1485" s="43"/>
    </row>
    <row r="1486" spans="1:3" s="90" customFormat="1" x14ac:dyDescent="0.2">
      <c r="A1486" s="103"/>
      <c r="B1486" s="43"/>
      <c r="C1486" s="43"/>
    </row>
    <row r="1487" spans="1:3" s="90" customFormat="1" x14ac:dyDescent="0.2">
      <c r="A1487" s="103"/>
      <c r="B1487" s="43"/>
      <c r="C1487" s="43"/>
    </row>
    <row r="1488" spans="1:3" s="90" customFormat="1" x14ac:dyDescent="0.2">
      <c r="A1488" s="103"/>
      <c r="B1488" s="43"/>
      <c r="C1488" s="43"/>
    </row>
    <row r="1489" spans="1:3" s="90" customFormat="1" x14ac:dyDescent="0.2">
      <c r="A1489" s="103"/>
      <c r="B1489" s="43"/>
      <c r="C1489" s="43"/>
    </row>
    <row r="1490" spans="1:3" s="90" customFormat="1" x14ac:dyDescent="0.2">
      <c r="A1490" s="103"/>
      <c r="B1490" s="43"/>
      <c r="C1490" s="43"/>
    </row>
    <row r="1491" spans="1:3" s="90" customFormat="1" x14ac:dyDescent="0.2">
      <c r="A1491" s="103"/>
      <c r="B1491" s="43"/>
      <c r="C1491" s="43"/>
    </row>
    <row r="1492" spans="1:3" s="90" customFormat="1" x14ac:dyDescent="0.2">
      <c r="A1492" s="103"/>
      <c r="B1492" s="43"/>
      <c r="C1492" s="43"/>
    </row>
    <row r="1493" spans="1:3" s="90" customFormat="1" x14ac:dyDescent="0.2">
      <c r="A1493" s="103"/>
      <c r="B1493" s="43"/>
      <c r="C1493" s="43"/>
    </row>
    <row r="1494" spans="1:3" s="90" customFormat="1" x14ac:dyDescent="0.2">
      <c r="A1494" s="103"/>
      <c r="B1494" s="43"/>
      <c r="C1494" s="43"/>
    </row>
    <row r="1495" spans="1:3" s="90" customFormat="1" x14ac:dyDescent="0.2">
      <c r="A1495" s="103"/>
      <c r="B1495" s="43"/>
      <c r="C1495" s="43"/>
    </row>
    <row r="1496" spans="1:3" s="90" customFormat="1" x14ac:dyDescent="0.2">
      <c r="A1496" s="103"/>
      <c r="B1496" s="43"/>
      <c r="C1496" s="43"/>
    </row>
    <row r="1497" spans="1:3" s="90" customFormat="1" x14ac:dyDescent="0.2">
      <c r="A1497" s="103"/>
      <c r="B1497" s="43"/>
      <c r="C1497" s="43"/>
    </row>
    <row r="1498" spans="1:3" s="90" customFormat="1" x14ac:dyDescent="0.2">
      <c r="A1498" s="103"/>
      <c r="B1498" s="43"/>
      <c r="C1498" s="43"/>
    </row>
    <row r="1499" spans="1:3" s="90" customFormat="1" x14ac:dyDescent="0.2">
      <c r="A1499" s="103"/>
      <c r="B1499" s="43"/>
      <c r="C1499" s="43"/>
    </row>
    <row r="1500" spans="1:3" s="90" customFormat="1" x14ac:dyDescent="0.2">
      <c r="A1500" s="103"/>
      <c r="B1500" s="43"/>
      <c r="C1500" s="43"/>
    </row>
    <row r="1501" spans="1:3" s="90" customFormat="1" x14ac:dyDescent="0.2">
      <c r="A1501" s="103"/>
      <c r="B1501" s="43"/>
      <c r="C1501" s="43"/>
    </row>
    <row r="1502" spans="1:3" s="90" customFormat="1" x14ac:dyDescent="0.2">
      <c r="A1502" s="103"/>
      <c r="B1502" s="43"/>
      <c r="C1502" s="43"/>
    </row>
    <row r="1503" spans="1:3" s="90" customFormat="1" x14ac:dyDescent="0.2">
      <c r="A1503" s="103"/>
      <c r="B1503" s="43"/>
      <c r="C1503" s="43"/>
    </row>
    <row r="1504" spans="1:3" s="90" customFormat="1" x14ac:dyDescent="0.2">
      <c r="A1504" s="103"/>
      <c r="B1504" s="43"/>
      <c r="C1504" s="43"/>
    </row>
    <row r="1505" spans="1:3" s="90" customFormat="1" x14ac:dyDescent="0.2">
      <c r="A1505" s="103"/>
      <c r="B1505" s="43"/>
      <c r="C1505" s="43"/>
    </row>
    <row r="1506" spans="1:3" s="90" customFormat="1" x14ac:dyDescent="0.2">
      <c r="A1506" s="103"/>
      <c r="B1506" s="43"/>
      <c r="C1506" s="43"/>
    </row>
    <row r="1507" spans="1:3" s="90" customFormat="1" x14ac:dyDescent="0.2">
      <c r="A1507" s="103"/>
      <c r="B1507" s="43"/>
      <c r="C1507" s="43"/>
    </row>
    <row r="1508" spans="1:3" s="90" customFormat="1" x14ac:dyDescent="0.2">
      <c r="A1508" s="103"/>
      <c r="B1508" s="43"/>
      <c r="C1508" s="43"/>
    </row>
    <row r="1509" spans="1:3" s="90" customFormat="1" x14ac:dyDescent="0.2">
      <c r="A1509" s="103"/>
      <c r="B1509" s="43"/>
      <c r="C1509" s="43"/>
    </row>
    <row r="1510" spans="1:3" s="90" customFormat="1" x14ac:dyDescent="0.2">
      <c r="A1510" s="103"/>
      <c r="B1510" s="43"/>
      <c r="C1510" s="43"/>
    </row>
    <row r="1511" spans="1:3" s="90" customFormat="1" x14ac:dyDescent="0.2">
      <c r="A1511" s="103"/>
      <c r="B1511" s="43"/>
      <c r="C1511" s="43"/>
    </row>
    <row r="1512" spans="1:3" s="90" customFormat="1" x14ac:dyDescent="0.2">
      <c r="A1512" s="103"/>
      <c r="B1512" s="43"/>
      <c r="C1512" s="43"/>
    </row>
    <row r="1513" spans="1:3" s="90" customFormat="1" x14ac:dyDescent="0.2">
      <c r="A1513" s="103"/>
      <c r="B1513" s="43"/>
      <c r="C1513" s="43"/>
    </row>
    <row r="1514" spans="1:3" s="90" customFormat="1" x14ac:dyDescent="0.2">
      <c r="A1514" s="103"/>
      <c r="B1514" s="43"/>
      <c r="C1514" s="43"/>
    </row>
    <row r="1515" spans="1:3" s="90" customFormat="1" x14ac:dyDescent="0.2">
      <c r="A1515" s="103"/>
      <c r="B1515" s="43"/>
      <c r="C1515" s="43"/>
    </row>
    <row r="1516" spans="1:3" s="90" customFormat="1" x14ac:dyDescent="0.2">
      <c r="A1516" s="103"/>
      <c r="B1516" s="43"/>
      <c r="C1516" s="43"/>
    </row>
    <row r="1517" spans="1:3" s="90" customFormat="1" x14ac:dyDescent="0.2">
      <c r="A1517" s="103"/>
      <c r="B1517" s="43"/>
      <c r="C1517" s="43"/>
    </row>
    <row r="1518" spans="1:3" s="90" customFormat="1" x14ac:dyDescent="0.2">
      <c r="A1518" s="103"/>
      <c r="B1518" s="43"/>
      <c r="C1518" s="43"/>
    </row>
    <row r="1519" spans="1:3" s="90" customFormat="1" x14ac:dyDescent="0.2">
      <c r="A1519" s="103"/>
      <c r="B1519" s="43"/>
      <c r="C1519" s="43"/>
    </row>
    <row r="1520" spans="1:3" s="90" customFormat="1" x14ac:dyDescent="0.2">
      <c r="A1520" s="103"/>
      <c r="B1520" s="43"/>
      <c r="C1520" s="43"/>
    </row>
    <row r="1521" spans="1:3" s="90" customFormat="1" x14ac:dyDescent="0.2">
      <c r="A1521" s="103"/>
      <c r="B1521" s="43"/>
      <c r="C1521" s="43"/>
    </row>
    <row r="1522" spans="1:3" s="90" customFormat="1" x14ac:dyDescent="0.2">
      <c r="A1522" s="103"/>
      <c r="B1522" s="43"/>
      <c r="C1522" s="43"/>
    </row>
    <row r="1523" spans="1:3" s="90" customFormat="1" x14ac:dyDescent="0.2">
      <c r="A1523" s="103"/>
      <c r="B1523" s="43"/>
      <c r="C1523" s="43"/>
    </row>
    <row r="1524" spans="1:3" s="90" customFormat="1" x14ac:dyDescent="0.2">
      <c r="A1524" s="103"/>
      <c r="B1524" s="43"/>
      <c r="C1524" s="43"/>
    </row>
    <row r="1525" spans="1:3" s="90" customFormat="1" x14ac:dyDescent="0.2">
      <c r="A1525" s="103"/>
      <c r="B1525" s="43"/>
      <c r="C1525" s="43"/>
    </row>
    <row r="1526" spans="1:3" s="90" customFormat="1" x14ac:dyDescent="0.2">
      <c r="A1526" s="103"/>
      <c r="B1526" s="43"/>
      <c r="C1526" s="43"/>
    </row>
    <row r="1527" spans="1:3" s="90" customFormat="1" x14ac:dyDescent="0.2">
      <c r="A1527" s="103"/>
      <c r="B1527" s="43"/>
      <c r="C1527" s="43"/>
    </row>
    <row r="1528" spans="1:3" s="90" customFormat="1" x14ac:dyDescent="0.2">
      <c r="A1528" s="103"/>
      <c r="B1528" s="43"/>
      <c r="C1528" s="43"/>
    </row>
    <row r="1529" spans="1:3" s="90" customFormat="1" x14ac:dyDescent="0.2">
      <c r="A1529" s="103"/>
      <c r="B1529" s="43"/>
      <c r="C1529" s="43"/>
    </row>
    <row r="1530" spans="1:3" s="90" customFormat="1" x14ac:dyDescent="0.2">
      <c r="A1530" s="103"/>
      <c r="B1530" s="43"/>
      <c r="C1530" s="43"/>
    </row>
    <row r="1531" spans="1:3" s="90" customFormat="1" x14ac:dyDescent="0.2">
      <c r="A1531" s="103"/>
      <c r="B1531" s="43"/>
      <c r="C1531" s="43"/>
    </row>
    <row r="1532" spans="1:3" s="90" customFormat="1" x14ac:dyDescent="0.2">
      <c r="A1532" s="103"/>
      <c r="B1532" s="43"/>
      <c r="C1532" s="43"/>
    </row>
    <row r="1533" spans="1:3" s="90" customFormat="1" x14ac:dyDescent="0.2">
      <c r="A1533" s="103"/>
      <c r="B1533" s="43"/>
      <c r="C1533" s="43"/>
    </row>
    <row r="1534" spans="1:3" s="90" customFormat="1" x14ac:dyDescent="0.2">
      <c r="A1534" s="103"/>
      <c r="B1534" s="43"/>
      <c r="C1534" s="43"/>
    </row>
    <row r="1535" spans="1:3" s="90" customFormat="1" x14ac:dyDescent="0.2">
      <c r="A1535" s="103"/>
      <c r="B1535" s="43"/>
      <c r="C1535" s="43"/>
    </row>
    <row r="1536" spans="1:3" s="90" customFormat="1" x14ac:dyDescent="0.2">
      <c r="A1536" s="103"/>
      <c r="B1536" s="43"/>
      <c r="C1536" s="43"/>
    </row>
    <row r="1537" spans="1:3" s="90" customFormat="1" x14ac:dyDescent="0.2">
      <c r="A1537" s="103"/>
      <c r="B1537" s="43"/>
      <c r="C1537" s="43"/>
    </row>
    <row r="1538" spans="1:3" s="90" customFormat="1" x14ac:dyDescent="0.2">
      <c r="A1538" s="103"/>
      <c r="B1538" s="43"/>
      <c r="C1538" s="43"/>
    </row>
    <row r="1539" spans="1:3" s="90" customFormat="1" x14ac:dyDescent="0.2">
      <c r="A1539" s="103"/>
      <c r="B1539" s="43"/>
      <c r="C1539" s="43"/>
    </row>
    <row r="1540" spans="1:3" s="90" customFormat="1" x14ac:dyDescent="0.2">
      <c r="A1540" s="103"/>
      <c r="B1540" s="43"/>
      <c r="C1540" s="43"/>
    </row>
    <row r="1541" spans="1:3" s="90" customFormat="1" x14ac:dyDescent="0.2">
      <c r="A1541" s="103"/>
      <c r="B1541" s="43"/>
      <c r="C1541" s="43"/>
    </row>
    <row r="1542" spans="1:3" s="90" customFormat="1" x14ac:dyDescent="0.2">
      <c r="A1542" s="103"/>
      <c r="B1542" s="43"/>
      <c r="C1542" s="43"/>
    </row>
    <row r="1543" spans="1:3" s="90" customFormat="1" x14ac:dyDescent="0.2">
      <c r="A1543" s="103"/>
      <c r="B1543" s="43"/>
      <c r="C1543" s="43"/>
    </row>
    <row r="1544" spans="1:3" s="90" customFormat="1" x14ac:dyDescent="0.2">
      <c r="A1544" s="103"/>
      <c r="B1544" s="43"/>
      <c r="C1544" s="43"/>
    </row>
    <row r="1545" spans="1:3" s="90" customFormat="1" x14ac:dyDescent="0.2">
      <c r="A1545" s="103"/>
      <c r="B1545" s="43"/>
      <c r="C1545" s="43"/>
    </row>
    <row r="1546" spans="1:3" s="90" customFormat="1" x14ac:dyDescent="0.2">
      <c r="A1546" s="103"/>
      <c r="B1546" s="43"/>
      <c r="C1546" s="43"/>
    </row>
    <row r="1547" spans="1:3" s="90" customFormat="1" x14ac:dyDescent="0.2">
      <c r="A1547" s="103"/>
      <c r="B1547" s="43"/>
      <c r="C1547" s="43"/>
    </row>
    <row r="1548" spans="1:3" s="90" customFormat="1" x14ac:dyDescent="0.2">
      <c r="A1548" s="103"/>
      <c r="B1548" s="43"/>
      <c r="C1548" s="43"/>
    </row>
    <row r="1549" spans="1:3" s="90" customFormat="1" x14ac:dyDescent="0.2">
      <c r="A1549" s="103"/>
      <c r="B1549" s="43"/>
      <c r="C1549" s="43"/>
    </row>
    <row r="1550" spans="1:3" s="90" customFormat="1" x14ac:dyDescent="0.2">
      <c r="A1550" s="103"/>
      <c r="B1550" s="43"/>
      <c r="C1550" s="43"/>
    </row>
    <row r="1551" spans="1:3" s="90" customFormat="1" x14ac:dyDescent="0.2">
      <c r="A1551" s="103"/>
      <c r="B1551" s="43"/>
      <c r="C1551" s="43"/>
    </row>
    <row r="1552" spans="1:3" s="90" customFormat="1" x14ac:dyDescent="0.2">
      <c r="A1552" s="103"/>
      <c r="B1552" s="43"/>
      <c r="C1552" s="43"/>
    </row>
    <row r="1553" spans="1:3" s="90" customFormat="1" x14ac:dyDescent="0.2">
      <c r="A1553" s="103"/>
      <c r="B1553" s="43"/>
      <c r="C1553" s="43"/>
    </row>
    <row r="1554" spans="1:3" s="90" customFormat="1" x14ac:dyDescent="0.2">
      <c r="A1554" s="103"/>
      <c r="B1554" s="43"/>
      <c r="C1554" s="43"/>
    </row>
    <row r="1555" spans="1:3" s="90" customFormat="1" x14ac:dyDescent="0.2">
      <c r="A1555" s="103"/>
      <c r="B1555" s="43"/>
      <c r="C1555" s="43"/>
    </row>
    <row r="1556" spans="1:3" s="90" customFormat="1" x14ac:dyDescent="0.2">
      <c r="A1556" s="103"/>
      <c r="B1556" s="43"/>
      <c r="C1556" s="43"/>
    </row>
    <row r="1557" spans="1:3" s="90" customFormat="1" x14ac:dyDescent="0.2">
      <c r="A1557" s="103"/>
      <c r="B1557" s="43"/>
      <c r="C1557" s="43"/>
    </row>
    <row r="1558" spans="1:3" s="90" customFormat="1" x14ac:dyDescent="0.2">
      <c r="A1558" s="103"/>
      <c r="B1558" s="43"/>
      <c r="C1558" s="43"/>
    </row>
    <row r="1559" spans="1:3" s="90" customFormat="1" x14ac:dyDescent="0.2">
      <c r="A1559" s="103"/>
      <c r="B1559" s="43"/>
      <c r="C1559" s="43"/>
    </row>
    <row r="1560" spans="1:3" s="90" customFormat="1" x14ac:dyDescent="0.2">
      <c r="A1560" s="103"/>
      <c r="B1560" s="43"/>
      <c r="C1560" s="43"/>
    </row>
    <row r="1561" spans="1:3" s="90" customFormat="1" x14ac:dyDescent="0.2">
      <c r="A1561" s="103"/>
      <c r="B1561" s="43"/>
      <c r="C1561" s="43"/>
    </row>
    <row r="1562" spans="1:3" s="90" customFormat="1" x14ac:dyDescent="0.2">
      <c r="A1562" s="103"/>
      <c r="B1562" s="43"/>
      <c r="C1562" s="43"/>
    </row>
    <row r="1563" spans="1:3" s="90" customFormat="1" x14ac:dyDescent="0.2">
      <c r="A1563" s="103"/>
      <c r="B1563" s="43"/>
      <c r="C1563" s="43"/>
    </row>
    <row r="1564" spans="1:3" s="90" customFormat="1" x14ac:dyDescent="0.2">
      <c r="A1564" s="103"/>
      <c r="B1564" s="43"/>
      <c r="C1564" s="43"/>
    </row>
    <row r="1565" spans="1:3" s="90" customFormat="1" x14ac:dyDescent="0.2">
      <c r="A1565" s="103"/>
      <c r="B1565" s="43"/>
      <c r="C1565" s="43"/>
    </row>
    <row r="1566" spans="1:3" s="90" customFormat="1" x14ac:dyDescent="0.2">
      <c r="A1566" s="103"/>
      <c r="B1566" s="43"/>
      <c r="C1566" s="43"/>
    </row>
    <row r="1567" spans="1:3" s="90" customFormat="1" x14ac:dyDescent="0.2">
      <c r="A1567" s="103"/>
      <c r="B1567" s="43"/>
      <c r="C1567" s="43"/>
    </row>
    <row r="1568" spans="1:3" s="90" customFormat="1" x14ac:dyDescent="0.2">
      <c r="A1568" s="103"/>
      <c r="B1568" s="43"/>
      <c r="C1568" s="43"/>
    </row>
    <row r="1569" spans="1:3" s="90" customFormat="1" x14ac:dyDescent="0.2">
      <c r="A1569" s="103"/>
      <c r="B1569" s="43"/>
      <c r="C1569" s="43"/>
    </row>
    <row r="1570" spans="1:3" s="90" customFormat="1" x14ac:dyDescent="0.2">
      <c r="A1570" s="103"/>
      <c r="B1570" s="43"/>
      <c r="C1570" s="43"/>
    </row>
    <row r="1571" spans="1:3" s="90" customFormat="1" x14ac:dyDescent="0.2">
      <c r="A1571" s="103"/>
      <c r="B1571" s="43"/>
      <c r="C1571" s="43"/>
    </row>
    <row r="1572" spans="1:3" s="90" customFormat="1" x14ac:dyDescent="0.2">
      <c r="A1572" s="103"/>
      <c r="B1572" s="43"/>
      <c r="C1572" s="43"/>
    </row>
    <row r="1573" spans="1:3" s="90" customFormat="1" x14ac:dyDescent="0.2">
      <c r="A1573" s="103"/>
      <c r="B1573" s="43"/>
      <c r="C1573" s="43"/>
    </row>
    <row r="1574" spans="1:3" s="90" customFormat="1" x14ac:dyDescent="0.2">
      <c r="A1574" s="103"/>
      <c r="B1574" s="43"/>
      <c r="C1574" s="43"/>
    </row>
    <row r="1575" spans="1:3" s="90" customFormat="1" x14ac:dyDescent="0.2">
      <c r="A1575" s="103"/>
      <c r="B1575" s="43"/>
      <c r="C1575" s="43"/>
    </row>
    <row r="1576" spans="1:3" s="90" customFormat="1" x14ac:dyDescent="0.2">
      <c r="A1576" s="103"/>
      <c r="B1576" s="43"/>
      <c r="C1576" s="43"/>
    </row>
    <row r="1577" spans="1:3" s="90" customFormat="1" x14ac:dyDescent="0.2">
      <c r="A1577" s="103"/>
      <c r="B1577" s="43"/>
      <c r="C1577" s="43"/>
    </row>
    <row r="1578" spans="1:3" s="90" customFormat="1" x14ac:dyDescent="0.2">
      <c r="A1578" s="103"/>
      <c r="B1578" s="43"/>
      <c r="C1578" s="43"/>
    </row>
    <row r="1579" spans="1:3" s="90" customFormat="1" x14ac:dyDescent="0.2">
      <c r="A1579" s="103"/>
      <c r="B1579" s="43"/>
      <c r="C1579" s="43"/>
    </row>
    <row r="1580" spans="1:3" s="90" customFormat="1" x14ac:dyDescent="0.2">
      <c r="A1580" s="103"/>
      <c r="B1580" s="43"/>
      <c r="C1580" s="43"/>
    </row>
    <row r="1581" spans="1:3" s="90" customFormat="1" x14ac:dyDescent="0.2">
      <c r="A1581" s="103"/>
      <c r="B1581" s="43"/>
      <c r="C1581" s="43"/>
    </row>
    <row r="1582" spans="1:3" s="90" customFormat="1" x14ac:dyDescent="0.2">
      <c r="A1582" s="103"/>
      <c r="B1582" s="43"/>
      <c r="C1582" s="43"/>
    </row>
    <row r="1583" spans="1:3" s="90" customFormat="1" x14ac:dyDescent="0.2">
      <c r="A1583" s="103"/>
      <c r="B1583" s="43"/>
      <c r="C1583" s="43"/>
    </row>
    <row r="1584" spans="1:3" s="90" customFormat="1" x14ac:dyDescent="0.2">
      <c r="A1584" s="103"/>
      <c r="B1584" s="43"/>
      <c r="C1584" s="43"/>
    </row>
    <row r="1585" spans="1:3" s="90" customFormat="1" x14ac:dyDescent="0.2">
      <c r="A1585" s="103"/>
      <c r="B1585" s="43"/>
      <c r="C1585" s="43"/>
    </row>
    <row r="1586" spans="1:3" s="90" customFormat="1" x14ac:dyDescent="0.2">
      <c r="A1586" s="103"/>
      <c r="B1586" s="43"/>
      <c r="C1586" s="43"/>
    </row>
    <row r="1587" spans="1:3" s="90" customFormat="1" x14ac:dyDescent="0.2">
      <c r="A1587" s="103"/>
      <c r="B1587" s="43"/>
      <c r="C1587" s="43"/>
    </row>
    <row r="1588" spans="1:3" s="90" customFormat="1" x14ac:dyDescent="0.2">
      <c r="A1588" s="103"/>
      <c r="B1588" s="43"/>
      <c r="C1588" s="43"/>
    </row>
    <row r="1589" spans="1:3" s="90" customFormat="1" x14ac:dyDescent="0.2">
      <c r="A1589" s="103"/>
      <c r="B1589" s="43"/>
      <c r="C1589" s="43"/>
    </row>
    <row r="1590" spans="1:3" s="90" customFormat="1" x14ac:dyDescent="0.2">
      <c r="A1590" s="103"/>
      <c r="B1590" s="43"/>
      <c r="C1590" s="43"/>
    </row>
    <row r="1591" spans="1:3" s="90" customFormat="1" x14ac:dyDescent="0.2">
      <c r="A1591" s="103"/>
      <c r="B1591" s="43"/>
      <c r="C1591" s="43"/>
    </row>
    <row r="1592" spans="1:3" s="90" customFormat="1" x14ac:dyDescent="0.2">
      <c r="A1592" s="103"/>
      <c r="B1592" s="43"/>
      <c r="C1592" s="43"/>
    </row>
    <row r="1593" spans="1:3" s="90" customFormat="1" x14ac:dyDescent="0.2">
      <c r="A1593" s="103"/>
      <c r="B1593" s="43"/>
      <c r="C1593" s="43"/>
    </row>
    <row r="1594" spans="1:3" s="90" customFormat="1" x14ac:dyDescent="0.2">
      <c r="A1594" s="103"/>
      <c r="B1594" s="43"/>
      <c r="C1594" s="43"/>
    </row>
    <row r="1595" spans="1:3" s="90" customFormat="1" x14ac:dyDescent="0.2">
      <c r="A1595" s="103"/>
      <c r="B1595" s="43"/>
      <c r="C1595" s="43"/>
    </row>
    <row r="1596" spans="1:3" s="90" customFormat="1" x14ac:dyDescent="0.2">
      <c r="A1596" s="103"/>
      <c r="B1596" s="43"/>
      <c r="C1596" s="43"/>
    </row>
    <row r="1597" spans="1:3" s="90" customFormat="1" x14ac:dyDescent="0.2">
      <c r="A1597" s="103"/>
      <c r="B1597" s="43"/>
      <c r="C1597" s="43"/>
    </row>
    <row r="1598" spans="1:3" s="90" customFormat="1" x14ac:dyDescent="0.2">
      <c r="A1598" s="103"/>
      <c r="B1598" s="43"/>
      <c r="C1598" s="43"/>
    </row>
    <row r="1599" spans="1:3" s="90" customFormat="1" x14ac:dyDescent="0.2">
      <c r="A1599" s="103"/>
      <c r="B1599" s="43"/>
      <c r="C1599" s="43"/>
    </row>
    <row r="1600" spans="1:3" s="90" customFormat="1" x14ac:dyDescent="0.2">
      <c r="A1600" s="103"/>
      <c r="B1600" s="43"/>
      <c r="C1600" s="43"/>
    </row>
    <row r="1601" spans="1:3" s="90" customFormat="1" x14ac:dyDescent="0.2">
      <c r="A1601" s="103"/>
      <c r="B1601" s="43"/>
      <c r="C1601" s="43"/>
    </row>
    <row r="1602" spans="1:3" s="90" customFormat="1" x14ac:dyDescent="0.2">
      <c r="A1602" s="103"/>
      <c r="B1602" s="43"/>
      <c r="C1602" s="43"/>
    </row>
    <row r="1603" spans="1:3" s="90" customFormat="1" x14ac:dyDescent="0.2">
      <c r="A1603" s="103"/>
      <c r="B1603" s="43"/>
      <c r="C1603" s="43"/>
    </row>
    <row r="1604" spans="1:3" s="90" customFormat="1" x14ac:dyDescent="0.2">
      <c r="A1604" s="103"/>
      <c r="B1604" s="43"/>
      <c r="C1604" s="43"/>
    </row>
    <row r="1605" spans="1:3" s="90" customFormat="1" x14ac:dyDescent="0.2">
      <c r="A1605" s="103"/>
      <c r="B1605" s="43"/>
      <c r="C1605" s="43"/>
    </row>
    <row r="1606" spans="1:3" s="90" customFormat="1" x14ac:dyDescent="0.2">
      <c r="A1606" s="103"/>
      <c r="B1606" s="43"/>
      <c r="C1606" s="43"/>
    </row>
    <row r="1607" spans="1:3" s="90" customFormat="1" x14ac:dyDescent="0.2">
      <c r="A1607" s="103"/>
      <c r="B1607" s="43"/>
      <c r="C1607" s="43"/>
    </row>
    <row r="1608" spans="1:3" s="90" customFormat="1" x14ac:dyDescent="0.2">
      <c r="A1608" s="103"/>
      <c r="B1608" s="43"/>
      <c r="C1608" s="43"/>
    </row>
    <row r="1609" spans="1:3" s="90" customFormat="1" x14ac:dyDescent="0.2">
      <c r="A1609" s="103"/>
      <c r="B1609" s="43"/>
      <c r="C1609" s="43"/>
    </row>
    <row r="1610" spans="1:3" s="90" customFormat="1" x14ac:dyDescent="0.2">
      <c r="A1610" s="103"/>
      <c r="B1610" s="43"/>
      <c r="C1610" s="43"/>
    </row>
    <row r="1611" spans="1:3" s="90" customFormat="1" x14ac:dyDescent="0.2">
      <c r="A1611" s="103"/>
      <c r="B1611" s="43"/>
      <c r="C1611" s="43"/>
    </row>
    <row r="1612" spans="1:3" s="90" customFormat="1" x14ac:dyDescent="0.2">
      <c r="A1612" s="103"/>
      <c r="B1612" s="43"/>
      <c r="C1612" s="43"/>
    </row>
    <row r="1613" spans="1:3" s="90" customFormat="1" x14ac:dyDescent="0.2">
      <c r="A1613" s="103"/>
      <c r="B1613" s="43"/>
      <c r="C1613" s="43"/>
    </row>
    <row r="1614" spans="1:3" s="90" customFormat="1" x14ac:dyDescent="0.2">
      <c r="A1614" s="103"/>
      <c r="B1614" s="43"/>
      <c r="C1614" s="43"/>
    </row>
    <row r="1615" spans="1:3" s="90" customFormat="1" x14ac:dyDescent="0.2">
      <c r="A1615" s="103"/>
      <c r="B1615" s="43"/>
      <c r="C1615" s="43"/>
    </row>
    <row r="1616" spans="1:3" s="90" customFormat="1" x14ac:dyDescent="0.2">
      <c r="A1616" s="103"/>
      <c r="B1616" s="43"/>
      <c r="C1616" s="43"/>
    </row>
    <row r="1617" spans="1:3" s="90" customFormat="1" x14ac:dyDescent="0.2">
      <c r="A1617" s="103"/>
      <c r="B1617" s="43"/>
      <c r="C1617" s="43"/>
    </row>
    <row r="1618" spans="1:3" s="90" customFormat="1" x14ac:dyDescent="0.2">
      <c r="A1618" s="103"/>
      <c r="B1618" s="43"/>
      <c r="C1618" s="43"/>
    </row>
    <row r="1619" spans="1:3" s="90" customFormat="1" x14ac:dyDescent="0.2">
      <c r="A1619" s="103"/>
      <c r="B1619" s="43"/>
      <c r="C1619" s="43"/>
    </row>
    <row r="1620" spans="1:3" s="90" customFormat="1" x14ac:dyDescent="0.2">
      <c r="A1620" s="103"/>
      <c r="B1620" s="43"/>
      <c r="C1620" s="43"/>
    </row>
    <row r="1621" spans="1:3" s="90" customFormat="1" x14ac:dyDescent="0.2">
      <c r="A1621" s="103"/>
      <c r="B1621" s="43"/>
      <c r="C1621" s="43"/>
    </row>
    <row r="1622" spans="1:3" s="90" customFormat="1" x14ac:dyDescent="0.2">
      <c r="A1622" s="103"/>
      <c r="B1622" s="43"/>
      <c r="C1622" s="43"/>
    </row>
    <row r="1623" spans="1:3" s="90" customFormat="1" x14ac:dyDescent="0.2">
      <c r="A1623" s="103"/>
      <c r="B1623" s="43"/>
      <c r="C1623" s="43"/>
    </row>
    <row r="1624" spans="1:3" s="90" customFormat="1" x14ac:dyDescent="0.2">
      <c r="A1624" s="103"/>
      <c r="B1624" s="43"/>
      <c r="C1624" s="43"/>
    </row>
    <row r="1625" spans="1:3" s="90" customFormat="1" x14ac:dyDescent="0.2">
      <c r="A1625" s="103"/>
      <c r="B1625" s="43"/>
      <c r="C1625" s="43"/>
    </row>
    <row r="1626" spans="1:3" s="90" customFormat="1" x14ac:dyDescent="0.2">
      <c r="A1626" s="103"/>
      <c r="B1626" s="43"/>
      <c r="C1626" s="43"/>
    </row>
    <row r="1627" spans="1:3" s="90" customFormat="1" x14ac:dyDescent="0.2">
      <c r="A1627" s="103"/>
      <c r="B1627" s="43"/>
      <c r="C1627" s="43"/>
    </row>
    <row r="1628" spans="1:3" s="90" customFormat="1" x14ac:dyDescent="0.2">
      <c r="A1628" s="103"/>
      <c r="B1628" s="43"/>
      <c r="C1628" s="43"/>
    </row>
    <row r="1629" spans="1:3" s="90" customFormat="1" x14ac:dyDescent="0.2">
      <c r="A1629" s="103"/>
      <c r="B1629" s="43"/>
      <c r="C1629" s="43"/>
    </row>
    <row r="1630" spans="1:3" s="90" customFormat="1" x14ac:dyDescent="0.2">
      <c r="A1630" s="103"/>
      <c r="B1630" s="43"/>
      <c r="C1630" s="43"/>
    </row>
    <row r="1631" spans="1:3" s="90" customFormat="1" x14ac:dyDescent="0.2">
      <c r="A1631" s="103"/>
      <c r="B1631" s="43"/>
      <c r="C1631" s="43"/>
    </row>
    <row r="1632" spans="1:3" s="90" customFormat="1" x14ac:dyDescent="0.2">
      <c r="A1632" s="103"/>
      <c r="B1632" s="43"/>
      <c r="C1632" s="43"/>
    </row>
    <row r="1633" spans="1:3" s="90" customFormat="1" x14ac:dyDescent="0.2">
      <c r="A1633" s="103"/>
      <c r="B1633" s="43"/>
      <c r="C1633" s="43"/>
    </row>
    <row r="1634" spans="1:3" s="90" customFormat="1" x14ac:dyDescent="0.2">
      <c r="A1634" s="103"/>
      <c r="B1634" s="43"/>
      <c r="C1634" s="43"/>
    </row>
    <row r="1635" spans="1:3" s="90" customFormat="1" x14ac:dyDescent="0.2">
      <c r="A1635" s="103"/>
      <c r="B1635" s="43"/>
      <c r="C1635" s="43"/>
    </row>
    <row r="1636" spans="1:3" s="90" customFormat="1" x14ac:dyDescent="0.2">
      <c r="A1636" s="103"/>
      <c r="B1636" s="43"/>
      <c r="C1636" s="43"/>
    </row>
    <row r="1637" spans="1:3" s="90" customFormat="1" x14ac:dyDescent="0.2">
      <c r="A1637" s="103"/>
      <c r="B1637" s="43"/>
      <c r="C1637" s="43"/>
    </row>
    <row r="1638" spans="1:3" s="90" customFormat="1" x14ac:dyDescent="0.2">
      <c r="A1638" s="103"/>
      <c r="B1638" s="43"/>
      <c r="C1638" s="43"/>
    </row>
    <row r="1639" spans="1:3" s="90" customFormat="1" x14ac:dyDescent="0.2">
      <c r="A1639" s="103"/>
      <c r="B1639" s="43"/>
      <c r="C1639" s="43"/>
    </row>
    <row r="1640" spans="1:3" s="90" customFormat="1" x14ac:dyDescent="0.2">
      <c r="A1640" s="103"/>
      <c r="B1640" s="43"/>
      <c r="C1640" s="43"/>
    </row>
    <row r="1641" spans="1:3" s="90" customFormat="1" x14ac:dyDescent="0.2">
      <c r="A1641" s="103"/>
      <c r="B1641" s="43"/>
      <c r="C1641" s="43"/>
    </row>
    <row r="1642" spans="1:3" s="90" customFormat="1" x14ac:dyDescent="0.2">
      <c r="A1642" s="103"/>
      <c r="B1642" s="43"/>
      <c r="C1642" s="43"/>
    </row>
    <row r="1643" spans="1:3" s="90" customFormat="1" x14ac:dyDescent="0.2">
      <c r="A1643" s="103"/>
      <c r="B1643" s="43"/>
      <c r="C1643" s="43"/>
    </row>
    <row r="1644" spans="1:3" s="90" customFormat="1" x14ac:dyDescent="0.2">
      <c r="A1644" s="103"/>
      <c r="B1644" s="43"/>
      <c r="C1644" s="43"/>
    </row>
    <row r="1645" spans="1:3" s="90" customFormat="1" x14ac:dyDescent="0.2">
      <c r="A1645" s="103"/>
      <c r="B1645" s="43"/>
      <c r="C1645" s="43"/>
    </row>
    <row r="1646" spans="1:3" s="90" customFormat="1" x14ac:dyDescent="0.2">
      <c r="A1646" s="103"/>
      <c r="B1646" s="43"/>
      <c r="C1646" s="43"/>
    </row>
    <row r="1647" spans="1:3" s="90" customFormat="1" x14ac:dyDescent="0.2">
      <c r="A1647" s="103"/>
      <c r="B1647" s="43"/>
      <c r="C1647" s="43"/>
    </row>
    <row r="1648" spans="1:3" s="90" customFormat="1" x14ac:dyDescent="0.2">
      <c r="A1648" s="103"/>
      <c r="B1648" s="43"/>
      <c r="C1648" s="43"/>
    </row>
    <row r="1649" spans="1:3" s="90" customFormat="1" x14ac:dyDescent="0.2">
      <c r="A1649" s="103"/>
      <c r="B1649" s="43"/>
      <c r="C1649" s="43"/>
    </row>
    <row r="1650" spans="1:3" s="90" customFormat="1" x14ac:dyDescent="0.2">
      <c r="A1650" s="103"/>
      <c r="B1650" s="43"/>
      <c r="C1650" s="43"/>
    </row>
    <row r="1651" spans="1:3" s="90" customFormat="1" x14ac:dyDescent="0.2">
      <c r="A1651" s="103"/>
      <c r="B1651" s="43"/>
      <c r="C1651" s="43"/>
    </row>
    <row r="1652" spans="1:3" s="90" customFormat="1" x14ac:dyDescent="0.2">
      <c r="A1652" s="103"/>
      <c r="B1652" s="43"/>
      <c r="C1652" s="43"/>
    </row>
    <row r="1653" spans="1:3" s="90" customFormat="1" x14ac:dyDescent="0.2">
      <c r="A1653" s="103"/>
      <c r="B1653" s="43"/>
      <c r="C1653" s="43"/>
    </row>
    <row r="1654" spans="1:3" s="90" customFormat="1" x14ac:dyDescent="0.2">
      <c r="A1654" s="103"/>
      <c r="B1654" s="43"/>
      <c r="C1654" s="43"/>
    </row>
    <row r="1655" spans="1:3" s="90" customFormat="1" x14ac:dyDescent="0.2">
      <c r="A1655" s="103"/>
      <c r="B1655" s="43"/>
      <c r="C1655" s="43"/>
    </row>
    <row r="1656" spans="1:3" s="90" customFormat="1" x14ac:dyDescent="0.2">
      <c r="A1656" s="103"/>
      <c r="B1656" s="43"/>
      <c r="C1656" s="43"/>
    </row>
    <row r="1657" spans="1:3" s="90" customFormat="1" x14ac:dyDescent="0.2">
      <c r="A1657" s="103"/>
      <c r="B1657" s="43"/>
      <c r="C1657" s="43"/>
    </row>
    <row r="1658" spans="1:3" s="90" customFormat="1" x14ac:dyDescent="0.2">
      <c r="A1658" s="103"/>
      <c r="B1658" s="43"/>
      <c r="C1658" s="43"/>
    </row>
    <row r="1659" spans="1:3" s="90" customFormat="1" x14ac:dyDescent="0.2">
      <c r="A1659" s="103"/>
      <c r="B1659" s="43"/>
      <c r="C1659" s="43"/>
    </row>
    <row r="1660" spans="1:3" s="90" customFormat="1" x14ac:dyDescent="0.2">
      <c r="A1660" s="103"/>
      <c r="B1660" s="43"/>
      <c r="C1660" s="43"/>
    </row>
    <row r="1661" spans="1:3" s="90" customFormat="1" x14ac:dyDescent="0.2">
      <c r="A1661" s="103"/>
      <c r="B1661" s="43"/>
      <c r="C1661" s="43"/>
    </row>
    <row r="1662" spans="1:3" s="90" customFormat="1" x14ac:dyDescent="0.2">
      <c r="A1662" s="103"/>
      <c r="B1662" s="43"/>
      <c r="C1662" s="43"/>
    </row>
    <row r="1663" spans="1:3" s="90" customFormat="1" x14ac:dyDescent="0.2">
      <c r="A1663" s="103"/>
      <c r="B1663" s="43"/>
      <c r="C1663" s="43"/>
    </row>
    <row r="1664" spans="1:3" s="90" customFormat="1" x14ac:dyDescent="0.2">
      <c r="A1664" s="103"/>
      <c r="B1664" s="43"/>
      <c r="C1664" s="43"/>
    </row>
    <row r="1665" spans="1:3" s="90" customFormat="1" x14ac:dyDescent="0.2">
      <c r="A1665" s="103"/>
      <c r="B1665" s="43"/>
      <c r="C1665" s="43"/>
    </row>
    <row r="1666" spans="1:3" s="90" customFormat="1" x14ac:dyDescent="0.2">
      <c r="A1666" s="103"/>
      <c r="B1666" s="43"/>
      <c r="C1666" s="43"/>
    </row>
    <row r="1667" spans="1:3" s="90" customFormat="1" x14ac:dyDescent="0.2">
      <c r="A1667" s="103"/>
      <c r="B1667" s="43"/>
      <c r="C1667" s="43"/>
    </row>
    <row r="1668" spans="1:3" s="90" customFormat="1" x14ac:dyDescent="0.2">
      <c r="A1668" s="103"/>
      <c r="B1668" s="43"/>
      <c r="C1668" s="43"/>
    </row>
    <row r="1669" spans="1:3" s="90" customFormat="1" x14ac:dyDescent="0.2">
      <c r="A1669" s="103"/>
      <c r="B1669" s="43"/>
      <c r="C1669" s="43"/>
    </row>
    <row r="1670" spans="1:3" s="90" customFormat="1" x14ac:dyDescent="0.2">
      <c r="A1670" s="103"/>
      <c r="B1670" s="43"/>
      <c r="C1670" s="43"/>
    </row>
    <row r="1671" spans="1:3" s="90" customFormat="1" x14ac:dyDescent="0.2">
      <c r="A1671" s="103"/>
      <c r="B1671" s="43"/>
      <c r="C1671" s="43"/>
    </row>
    <row r="1672" spans="1:3" s="90" customFormat="1" x14ac:dyDescent="0.2">
      <c r="A1672" s="103"/>
      <c r="B1672" s="43"/>
      <c r="C1672" s="43"/>
    </row>
    <row r="1673" spans="1:3" s="90" customFormat="1" x14ac:dyDescent="0.2">
      <c r="A1673" s="103"/>
      <c r="B1673" s="43"/>
      <c r="C1673" s="43"/>
    </row>
    <row r="1674" spans="1:3" s="90" customFormat="1" x14ac:dyDescent="0.2">
      <c r="A1674" s="103"/>
      <c r="B1674" s="43"/>
      <c r="C1674" s="43"/>
    </row>
    <row r="1675" spans="1:3" s="90" customFormat="1" x14ac:dyDescent="0.2">
      <c r="A1675" s="103"/>
      <c r="B1675" s="43"/>
      <c r="C1675" s="43"/>
    </row>
    <row r="1676" spans="1:3" s="90" customFormat="1" x14ac:dyDescent="0.2">
      <c r="A1676" s="103"/>
      <c r="B1676" s="43"/>
      <c r="C1676" s="43"/>
    </row>
    <row r="1677" spans="1:3" s="90" customFormat="1" x14ac:dyDescent="0.2">
      <c r="A1677" s="103"/>
      <c r="B1677" s="43"/>
      <c r="C1677" s="43"/>
    </row>
    <row r="1678" spans="1:3" s="90" customFormat="1" x14ac:dyDescent="0.2">
      <c r="A1678" s="103"/>
      <c r="B1678" s="43"/>
      <c r="C1678" s="43"/>
    </row>
    <row r="1679" spans="1:3" s="90" customFormat="1" x14ac:dyDescent="0.2">
      <c r="A1679" s="103"/>
      <c r="B1679" s="43"/>
      <c r="C1679" s="43"/>
    </row>
    <row r="1680" spans="1:3" s="90" customFormat="1" x14ac:dyDescent="0.2">
      <c r="A1680" s="103"/>
      <c r="B1680" s="43"/>
      <c r="C1680" s="43"/>
    </row>
    <row r="1681" spans="1:3" s="90" customFormat="1" x14ac:dyDescent="0.2">
      <c r="A1681" s="103"/>
      <c r="B1681" s="43"/>
      <c r="C1681" s="43"/>
    </row>
    <row r="1682" spans="1:3" s="90" customFormat="1" x14ac:dyDescent="0.2">
      <c r="A1682" s="103"/>
      <c r="B1682" s="43"/>
      <c r="C1682" s="43"/>
    </row>
    <row r="1683" spans="1:3" s="90" customFormat="1" x14ac:dyDescent="0.2">
      <c r="A1683" s="103"/>
      <c r="B1683" s="43"/>
      <c r="C1683" s="43"/>
    </row>
    <row r="1684" spans="1:3" s="90" customFormat="1" x14ac:dyDescent="0.2">
      <c r="A1684" s="103"/>
      <c r="B1684" s="43"/>
      <c r="C1684" s="43"/>
    </row>
    <row r="1685" spans="1:3" s="90" customFormat="1" x14ac:dyDescent="0.2">
      <c r="A1685" s="103"/>
      <c r="B1685" s="43"/>
      <c r="C1685" s="43"/>
    </row>
    <row r="1686" spans="1:3" s="90" customFormat="1" x14ac:dyDescent="0.2">
      <c r="A1686" s="103"/>
      <c r="B1686" s="43"/>
      <c r="C1686" s="43"/>
    </row>
    <row r="1687" spans="1:3" s="90" customFormat="1" x14ac:dyDescent="0.2">
      <c r="A1687" s="103"/>
      <c r="B1687" s="43"/>
      <c r="C1687" s="43"/>
    </row>
    <row r="1688" spans="1:3" s="90" customFormat="1" x14ac:dyDescent="0.2">
      <c r="A1688" s="103"/>
      <c r="B1688" s="43"/>
      <c r="C1688" s="43"/>
    </row>
    <row r="1689" spans="1:3" s="90" customFormat="1" x14ac:dyDescent="0.2">
      <c r="A1689" s="103"/>
      <c r="B1689" s="43"/>
      <c r="C1689" s="43"/>
    </row>
    <row r="1690" spans="1:3" s="90" customFormat="1" x14ac:dyDescent="0.2">
      <c r="A1690" s="103"/>
      <c r="B1690" s="43"/>
      <c r="C1690" s="43"/>
    </row>
    <row r="1691" spans="1:3" s="90" customFormat="1" x14ac:dyDescent="0.2">
      <c r="A1691" s="103"/>
      <c r="B1691" s="43"/>
      <c r="C1691" s="43"/>
    </row>
    <row r="1692" spans="1:3" s="90" customFormat="1" x14ac:dyDescent="0.2">
      <c r="A1692" s="103"/>
      <c r="B1692" s="43"/>
      <c r="C1692" s="43"/>
    </row>
    <row r="1693" spans="1:3" s="90" customFormat="1" x14ac:dyDescent="0.2">
      <c r="A1693" s="103"/>
      <c r="B1693" s="43"/>
      <c r="C1693" s="43"/>
    </row>
    <row r="1694" spans="1:3" s="90" customFormat="1" x14ac:dyDescent="0.2">
      <c r="A1694" s="103"/>
      <c r="B1694" s="43"/>
      <c r="C1694" s="43"/>
    </row>
    <row r="1695" spans="1:3" s="90" customFormat="1" x14ac:dyDescent="0.2">
      <c r="A1695" s="103"/>
      <c r="B1695" s="43"/>
      <c r="C1695" s="43"/>
    </row>
    <row r="1696" spans="1:3" s="90" customFormat="1" x14ac:dyDescent="0.2">
      <c r="A1696" s="103"/>
      <c r="B1696" s="43"/>
      <c r="C1696" s="43"/>
    </row>
    <row r="1697" spans="1:3" s="90" customFormat="1" x14ac:dyDescent="0.2">
      <c r="A1697" s="103"/>
      <c r="B1697" s="43"/>
      <c r="C1697" s="43"/>
    </row>
    <row r="1698" spans="1:3" s="90" customFormat="1" x14ac:dyDescent="0.2">
      <c r="A1698" s="103"/>
      <c r="B1698" s="43"/>
      <c r="C1698" s="43"/>
    </row>
    <row r="1699" spans="1:3" s="90" customFormat="1" x14ac:dyDescent="0.2">
      <c r="A1699" s="103"/>
      <c r="B1699" s="43"/>
      <c r="C1699" s="43"/>
    </row>
    <row r="1700" spans="1:3" s="90" customFormat="1" x14ac:dyDescent="0.2">
      <c r="A1700" s="103"/>
      <c r="B1700" s="43"/>
      <c r="C1700" s="43"/>
    </row>
    <row r="1701" spans="1:3" s="90" customFormat="1" x14ac:dyDescent="0.2">
      <c r="A1701" s="103"/>
      <c r="B1701" s="43"/>
      <c r="C1701" s="43"/>
    </row>
    <row r="1702" spans="1:3" s="90" customFormat="1" x14ac:dyDescent="0.2">
      <c r="A1702" s="103"/>
      <c r="B1702" s="43"/>
      <c r="C1702" s="43"/>
    </row>
    <row r="1703" spans="1:3" s="90" customFormat="1" x14ac:dyDescent="0.2">
      <c r="A1703" s="103"/>
      <c r="B1703" s="43"/>
      <c r="C1703" s="43"/>
    </row>
    <row r="1704" spans="1:3" s="90" customFormat="1" x14ac:dyDescent="0.2">
      <c r="A1704" s="103"/>
      <c r="B1704" s="43"/>
      <c r="C1704" s="43"/>
    </row>
    <row r="1705" spans="1:3" s="90" customFormat="1" x14ac:dyDescent="0.2">
      <c r="A1705" s="103"/>
      <c r="B1705" s="43"/>
      <c r="C1705" s="43"/>
    </row>
    <row r="1706" spans="1:3" s="90" customFormat="1" x14ac:dyDescent="0.2">
      <c r="A1706" s="103"/>
      <c r="B1706" s="43"/>
      <c r="C1706" s="43"/>
    </row>
    <row r="1707" spans="1:3" s="90" customFormat="1" x14ac:dyDescent="0.2">
      <c r="A1707" s="103"/>
      <c r="B1707" s="43"/>
      <c r="C1707" s="43"/>
    </row>
    <row r="1708" spans="1:3" s="90" customFormat="1" x14ac:dyDescent="0.2">
      <c r="A1708" s="103"/>
      <c r="B1708" s="43"/>
      <c r="C1708" s="43"/>
    </row>
    <row r="1709" spans="1:3" s="90" customFormat="1" x14ac:dyDescent="0.2">
      <c r="A1709" s="103"/>
      <c r="B1709" s="43"/>
      <c r="C1709" s="43"/>
    </row>
    <row r="1710" spans="1:3" s="90" customFormat="1" x14ac:dyDescent="0.2">
      <c r="A1710" s="103"/>
      <c r="B1710" s="43"/>
      <c r="C1710" s="43"/>
    </row>
    <row r="1711" spans="1:3" s="90" customFormat="1" x14ac:dyDescent="0.2">
      <c r="A1711" s="103"/>
      <c r="B1711" s="43"/>
      <c r="C1711" s="43"/>
    </row>
    <row r="1712" spans="1:3" s="90" customFormat="1" x14ac:dyDescent="0.2">
      <c r="A1712" s="103"/>
      <c r="B1712" s="43"/>
      <c r="C1712" s="43"/>
    </row>
    <row r="1713" spans="1:3" s="90" customFormat="1" x14ac:dyDescent="0.2">
      <c r="A1713" s="103"/>
      <c r="B1713" s="43"/>
      <c r="C1713" s="43"/>
    </row>
    <row r="1714" spans="1:3" s="90" customFormat="1" x14ac:dyDescent="0.2">
      <c r="A1714" s="103"/>
      <c r="B1714" s="43"/>
      <c r="C1714" s="43"/>
    </row>
    <row r="1715" spans="1:3" s="90" customFormat="1" x14ac:dyDescent="0.2">
      <c r="A1715" s="103"/>
      <c r="B1715" s="43"/>
      <c r="C1715" s="43"/>
    </row>
    <row r="1716" spans="1:3" s="90" customFormat="1" x14ac:dyDescent="0.2">
      <c r="A1716" s="103"/>
      <c r="B1716" s="43"/>
      <c r="C1716" s="43"/>
    </row>
    <row r="1717" spans="1:3" s="90" customFormat="1" x14ac:dyDescent="0.2">
      <c r="A1717" s="103"/>
      <c r="B1717" s="43"/>
      <c r="C1717" s="43"/>
    </row>
    <row r="1718" spans="1:3" s="90" customFormat="1" x14ac:dyDescent="0.2">
      <c r="A1718" s="103"/>
      <c r="B1718" s="43"/>
      <c r="C1718" s="43"/>
    </row>
    <row r="1719" spans="1:3" s="90" customFormat="1" x14ac:dyDescent="0.2">
      <c r="A1719" s="103"/>
      <c r="B1719" s="43"/>
      <c r="C1719" s="43"/>
    </row>
    <row r="1720" spans="1:3" s="90" customFormat="1" x14ac:dyDescent="0.2">
      <c r="A1720" s="103"/>
      <c r="B1720" s="43"/>
      <c r="C1720" s="43"/>
    </row>
    <row r="1721" spans="1:3" s="90" customFormat="1" x14ac:dyDescent="0.2">
      <c r="A1721" s="103"/>
      <c r="B1721" s="43"/>
      <c r="C1721" s="43"/>
    </row>
    <row r="1722" spans="1:3" s="90" customFormat="1" x14ac:dyDescent="0.2">
      <c r="A1722" s="103"/>
      <c r="B1722" s="43"/>
      <c r="C1722" s="43"/>
    </row>
    <row r="1723" spans="1:3" s="90" customFormat="1" x14ac:dyDescent="0.2">
      <c r="A1723" s="103"/>
      <c r="B1723" s="43"/>
      <c r="C1723" s="43"/>
    </row>
    <row r="1724" spans="1:3" s="90" customFormat="1" x14ac:dyDescent="0.2">
      <c r="A1724" s="103"/>
      <c r="B1724" s="43"/>
      <c r="C1724" s="43"/>
    </row>
    <row r="1725" spans="1:3" s="90" customFormat="1" x14ac:dyDescent="0.2">
      <c r="A1725" s="103"/>
      <c r="B1725" s="43"/>
      <c r="C1725" s="43"/>
    </row>
    <row r="1726" spans="1:3" s="90" customFormat="1" x14ac:dyDescent="0.2">
      <c r="A1726" s="103"/>
      <c r="B1726" s="43"/>
      <c r="C1726" s="43"/>
    </row>
    <row r="1727" spans="1:3" s="90" customFormat="1" x14ac:dyDescent="0.2">
      <c r="A1727" s="103"/>
      <c r="B1727" s="43"/>
      <c r="C1727" s="43"/>
    </row>
    <row r="1728" spans="1:3" s="90" customFormat="1" x14ac:dyDescent="0.2">
      <c r="A1728" s="103"/>
      <c r="B1728" s="43"/>
      <c r="C1728" s="43"/>
    </row>
    <row r="1729" spans="1:3" s="90" customFormat="1" x14ac:dyDescent="0.2">
      <c r="A1729" s="103"/>
      <c r="B1729" s="43"/>
      <c r="C1729" s="43"/>
    </row>
    <row r="1730" spans="1:3" s="90" customFormat="1" x14ac:dyDescent="0.2">
      <c r="A1730" s="103"/>
      <c r="B1730" s="43"/>
      <c r="C1730" s="43"/>
    </row>
    <row r="1731" spans="1:3" s="90" customFormat="1" x14ac:dyDescent="0.2">
      <c r="A1731" s="103"/>
      <c r="B1731" s="43"/>
      <c r="C1731" s="43"/>
    </row>
    <row r="1732" spans="1:3" s="90" customFormat="1" x14ac:dyDescent="0.2">
      <c r="A1732" s="103"/>
      <c r="B1732" s="43"/>
      <c r="C1732" s="43"/>
    </row>
    <row r="1733" spans="1:3" s="90" customFormat="1" x14ac:dyDescent="0.2">
      <c r="A1733" s="103"/>
      <c r="B1733" s="43"/>
      <c r="C1733" s="43"/>
    </row>
    <row r="1734" spans="1:3" s="90" customFormat="1" x14ac:dyDescent="0.2">
      <c r="A1734" s="103"/>
      <c r="B1734" s="43"/>
      <c r="C1734" s="43"/>
    </row>
    <row r="1735" spans="1:3" s="90" customFormat="1" x14ac:dyDescent="0.2">
      <c r="A1735" s="103"/>
      <c r="B1735" s="43"/>
      <c r="C1735" s="43"/>
    </row>
    <row r="1736" spans="1:3" s="90" customFormat="1" x14ac:dyDescent="0.2">
      <c r="A1736" s="103"/>
      <c r="B1736" s="43"/>
      <c r="C1736" s="43"/>
    </row>
    <row r="1737" spans="1:3" s="90" customFormat="1" x14ac:dyDescent="0.2">
      <c r="A1737" s="103"/>
      <c r="B1737" s="43"/>
      <c r="C1737" s="43"/>
    </row>
    <row r="1738" spans="1:3" s="90" customFormat="1" x14ac:dyDescent="0.2">
      <c r="A1738" s="103"/>
      <c r="B1738" s="43"/>
      <c r="C1738" s="43"/>
    </row>
    <row r="1739" spans="1:3" s="90" customFormat="1" x14ac:dyDescent="0.2">
      <c r="A1739" s="103"/>
      <c r="B1739" s="43"/>
      <c r="C1739" s="43"/>
    </row>
    <row r="1740" spans="1:3" s="90" customFormat="1" x14ac:dyDescent="0.2">
      <c r="A1740" s="103"/>
      <c r="B1740" s="43"/>
      <c r="C1740" s="43"/>
    </row>
    <row r="1741" spans="1:3" s="90" customFormat="1" x14ac:dyDescent="0.2">
      <c r="A1741" s="103"/>
      <c r="B1741" s="43"/>
      <c r="C1741" s="43"/>
    </row>
    <row r="1742" spans="1:3" s="90" customFormat="1" x14ac:dyDescent="0.2">
      <c r="A1742" s="103"/>
      <c r="B1742" s="43"/>
      <c r="C1742" s="43"/>
    </row>
    <row r="1743" spans="1:3" s="90" customFormat="1" x14ac:dyDescent="0.2">
      <c r="A1743" s="103"/>
      <c r="B1743" s="43"/>
      <c r="C1743" s="43"/>
    </row>
    <row r="1744" spans="1:3" s="90" customFormat="1" x14ac:dyDescent="0.2">
      <c r="A1744" s="103"/>
      <c r="B1744" s="43"/>
      <c r="C1744" s="43"/>
    </row>
    <row r="1745" spans="1:3" s="90" customFormat="1" x14ac:dyDescent="0.2">
      <c r="A1745" s="103"/>
      <c r="B1745" s="43"/>
      <c r="C1745" s="43"/>
    </row>
    <row r="1746" spans="1:3" s="90" customFormat="1" x14ac:dyDescent="0.2">
      <c r="A1746" s="103"/>
      <c r="B1746" s="43"/>
      <c r="C1746" s="43"/>
    </row>
    <row r="1747" spans="1:3" s="90" customFormat="1" x14ac:dyDescent="0.2">
      <c r="A1747" s="103"/>
      <c r="B1747" s="43"/>
      <c r="C1747" s="43"/>
    </row>
    <row r="1748" spans="1:3" s="90" customFormat="1" x14ac:dyDescent="0.2">
      <c r="A1748" s="103"/>
      <c r="B1748" s="43"/>
      <c r="C1748" s="43"/>
    </row>
    <row r="1749" spans="1:3" s="90" customFormat="1" x14ac:dyDescent="0.2">
      <c r="A1749" s="103"/>
      <c r="B1749" s="43"/>
      <c r="C1749" s="43"/>
    </row>
    <row r="1750" spans="1:3" s="90" customFormat="1" x14ac:dyDescent="0.2">
      <c r="A1750" s="103"/>
      <c r="B1750" s="43"/>
      <c r="C1750" s="43"/>
    </row>
    <row r="1751" spans="1:3" s="90" customFormat="1" x14ac:dyDescent="0.2">
      <c r="A1751" s="103"/>
      <c r="B1751" s="43"/>
      <c r="C1751" s="43"/>
    </row>
    <row r="1752" spans="1:3" s="90" customFormat="1" x14ac:dyDescent="0.2">
      <c r="A1752" s="103"/>
      <c r="B1752" s="43"/>
      <c r="C1752" s="43"/>
    </row>
    <row r="1753" spans="1:3" s="90" customFormat="1" x14ac:dyDescent="0.2">
      <c r="A1753" s="103"/>
      <c r="B1753" s="43"/>
      <c r="C1753" s="43"/>
    </row>
    <row r="1754" spans="1:3" s="90" customFormat="1" x14ac:dyDescent="0.2">
      <c r="A1754" s="103"/>
      <c r="B1754" s="43"/>
      <c r="C1754" s="43"/>
    </row>
    <row r="1755" spans="1:3" s="90" customFormat="1" x14ac:dyDescent="0.2">
      <c r="A1755" s="103"/>
      <c r="B1755" s="43"/>
      <c r="C1755" s="43"/>
    </row>
    <row r="1756" spans="1:3" s="90" customFormat="1" x14ac:dyDescent="0.2">
      <c r="A1756" s="103"/>
      <c r="B1756" s="43"/>
      <c r="C1756" s="43"/>
    </row>
    <row r="1757" spans="1:3" s="90" customFormat="1" x14ac:dyDescent="0.2">
      <c r="A1757" s="103"/>
      <c r="B1757" s="43"/>
      <c r="C1757" s="43"/>
    </row>
    <row r="1758" spans="1:3" s="90" customFormat="1" x14ac:dyDescent="0.2">
      <c r="A1758" s="103"/>
      <c r="B1758" s="43"/>
      <c r="C1758" s="43"/>
    </row>
    <row r="1759" spans="1:3" s="90" customFormat="1" x14ac:dyDescent="0.2">
      <c r="A1759" s="103"/>
      <c r="B1759" s="43"/>
      <c r="C1759" s="43"/>
    </row>
    <row r="1760" spans="1:3" s="90" customFormat="1" x14ac:dyDescent="0.2">
      <c r="A1760" s="103"/>
      <c r="B1760" s="43"/>
      <c r="C1760" s="43"/>
    </row>
    <row r="1761" spans="1:3" s="90" customFormat="1" x14ac:dyDescent="0.2">
      <c r="A1761" s="103"/>
      <c r="B1761" s="43"/>
      <c r="C1761" s="43"/>
    </row>
    <row r="1762" spans="1:3" s="90" customFormat="1" x14ac:dyDescent="0.2">
      <c r="A1762" s="103"/>
      <c r="B1762" s="43"/>
      <c r="C1762" s="43"/>
    </row>
    <row r="1763" spans="1:3" s="90" customFormat="1" x14ac:dyDescent="0.2">
      <c r="A1763" s="103"/>
      <c r="B1763" s="43"/>
      <c r="C1763" s="43"/>
    </row>
    <row r="1764" spans="1:3" s="90" customFormat="1" x14ac:dyDescent="0.2">
      <c r="A1764" s="103"/>
      <c r="B1764" s="43"/>
      <c r="C1764" s="43"/>
    </row>
    <row r="1765" spans="1:3" s="90" customFormat="1" x14ac:dyDescent="0.2">
      <c r="A1765" s="103"/>
      <c r="B1765" s="43"/>
      <c r="C1765" s="43"/>
    </row>
    <row r="1766" spans="1:3" s="90" customFormat="1" x14ac:dyDescent="0.2">
      <c r="A1766" s="103"/>
      <c r="B1766" s="43"/>
      <c r="C1766" s="43"/>
    </row>
    <row r="1767" spans="1:3" s="90" customFormat="1" x14ac:dyDescent="0.2">
      <c r="A1767" s="103"/>
      <c r="B1767" s="43"/>
      <c r="C1767" s="43"/>
    </row>
    <row r="1768" spans="1:3" s="90" customFormat="1" x14ac:dyDescent="0.2">
      <c r="A1768" s="103"/>
      <c r="B1768" s="43"/>
      <c r="C1768" s="43"/>
    </row>
    <row r="1769" spans="1:3" s="90" customFormat="1" x14ac:dyDescent="0.2">
      <c r="A1769" s="103"/>
      <c r="B1769" s="43"/>
      <c r="C1769" s="43"/>
    </row>
    <row r="1770" spans="1:3" s="90" customFormat="1" x14ac:dyDescent="0.2">
      <c r="A1770" s="103"/>
      <c r="B1770" s="43"/>
      <c r="C1770" s="43"/>
    </row>
    <row r="1771" spans="1:3" s="90" customFormat="1" x14ac:dyDescent="0.2">
      <c r="A1771" s="103"/>
      <c r="B1771" s="43"/>
      <c r="C1771" s="43"/>
    </row>
    <row r="1772" spans="1:3" s="90" customFormat="1" x14ac:dyDescent="0.2">
      <c r="A1772" s="103"/>
      <c r="B1772" s="43"/>
      <c r="C1772" s="43"/>
    </row>
    <row r="1773" spans="1:3" s="90" customFormat="1" x14ac:dyDescent="0.2">
      <c r="A1773" s="103"/>
      <c r="B1773" s="43"/>
      <c r="C1773" s="43"/>
    </row>
    <row r="1774" spans="1:3" s="90" customFormat="1" x14ac:dyDescent="0.2">
      <c r="A1774" s="103"/>
      <c r="B1774" s="43"/>
      <c r="C1774" s="43"/>
    </row>
    <row r="1775" spans="1:3" s="90" customFormat="1" x14ac:dyDescent="0.2">
      <c r="A1775" s="103"/>
      <c r="B1775" s="43"/>
      <c r="C1775" s="43"/>
    </row>
    <row r="1776" spans="1:3" s="90" customFormat="1" x14ac:dyDescent="0.2">
      <c r="A1776" s="103"/>
      <c r="B1776" s="43"/>
      <c r="C1776" s="43"/>
    </row>
    <row r="1777" spans="1:3" s="90" customFormat="1" x14ac:dyDescent="0.2">
      <c r="A1777" s="103"/>
      <c r="B1777" s="43"/>
      <c r="C1777" s="43"/>
    </row>
    <row r="1778" spans="1:3" s="90" customFormat="1" x14ac:dyDescent="0.2">
      <c r="A1778" s="103"/>
      <c r="B1778" s="43"/>
      <c r="C1778" s="43"/>
    </row>
    <row r="1779" spans="1:3" s="90" customFormat="1" x14ac:dyDescent="0.2">
      <c r="A1779" s="103"/>
      <c r="B1779" s="43"/>
      <c r="C1779" s="43"/>
    </row>
    <row r="1780" spans="1:3" s="90" customFormat="1" x14ac:dyDescent="0.2">
      <c r="A1780" s="103"/>
      <c r="B1780" s="43"/>
      <c r="C1780" s="43"/>
    </row>
    <row r="1781" spans="1:3" s="90" customFormat="1" x14ac:dyDescent="0.2">
      <c r="A1781" s="103"/>
      <c r="B1781" s="43"/>
      <c r="C1781" s="43"/>
    </row>
    <row r="1782" spans="1:3" s="90" customFormat="1" x14ac:dyDescent="0.2">
      <c r="A1782" s="103"/>
      <c r="B1782" s="43"/>
      <c r="C1782" s="43"/>
    </row>
    <row r="1783" spans="1:3" s="90" customFormat="1" x14ac:dyDescent="0.2">
      <c r="A1783" s="103"/>
      <c r="B1783" s="43"/>
      <c r="C1783" s="43"/>
    </row>
    <row r="1784" spans="1:3" s="90" customFormat="1" x14ac:dyDescent="0.2">
      <c r="A1784" s="103"/>
      <c r="B1784" s="43"/>
      <c r="C1784" s="43"/>
    </row>
    <row r="1785" spans="1:3" s="90" customFormat="1" x14ac:dyDescent="0.2">
      <c r="A1785" s="103"/>
      <c r="B1785" s="43"/>
      <c r="C1785" s="43"/>
    </row>
    <row r="1786" spans="1:3" s="90" customFormat="1" x14ac:dyDescent="0.2">
      <c r="A1786" s="103"/>
      <c r="B1786" s="43"/>
      <c r="C1786" s="43"/>
    </row>
    <row r="1787" spans="1:3" s="90" customFormat="1" x14ac:dyDescent="0.2">
      <c r="A1787" s="103"/>
      <c r="B1787" s="43"/>
      <c r="C1787" s="43"/>
    </row>
    <row r="1788" spans="1:3" s="90" customFormat="1" x14ac:dyDescent="0.2">
      <c r="A1788" s="103"/>
      <c r="B1788" s="43"/>
      <c r="C1788" s="43"/>
    </row>
    <row r="1789" spans="1:3" s="90" customFormat="1" x14ac:dyDescent="0.2">
      <c r="A1789" s="103"/>
      <c r="B1789" s="43"/>
      <c r="C1789" s="43"/>
    </row>
    <row r="1790" spans="1:3" s="90" customFormat="1" x14ac:dyDescent="0.2">
      <c r="A1790" s="103"/>
      <c r="B1790" s="43"/>
      <c r="C1790" s="43"/>
    </row>
    <row r="1791" spans="1:3" s="90" customFormat="1" x14ac:dyDescent="0.2">
      <c r="A1791" s="103"/>
      <c r="B1791" s="43"/>
      <c r="C1791" s="43"/>
    </row>
    <row r="1792" spans="1:3" s="90" customFormat="1" x14ac:dyDescent="0.2">
      <c r="A1792" s="103"/>
      <c r="B1792" s="43"/>
      <c r="C1792" s="43"/>
    </row>
    <row r="1793" spans="1:3" s="90" customFormat="1" x14ac:dyDescent="0.2">
      <c r="A1793" s="103"/>
      <c r="B1793" s="43"/>
      <c r="C1793" s="43"/>
    </row>
    <row r="1794" spans="1:3" s="90" customFormat="1" x14ac:dyDescent="0.2">
      <c r="A1794" s="103"/>
      <c r="B1794" s="43"/>
      <c r="C1794" s="43"/>
    </row>
    <row r="1795" spans="1:3" s="90" customFormat="1" x14ac:dyDescent="0.2">
      <c r="A1795" s="103"/>
      <c r="B1795" s="43"/>
      <c r="C1795" s="43"/>
    </row>
    <row r="1796" spans="1:3" s="90" customFormat="1" x14ac:dyDescent="0.2">
      <c r="A1796" s="103"/>
      <c r="B1796" s="43"/>
      <c r="C1796" s="43"/>
    </row>
    <row r="1797" spans="1:3" s="90" customFormat="1" x14ac:dyDescent="0.2">
      <c r="A1797" s="103"/>
      <c r="B1797" s="43"/>
      <c r="C1797" s="43"/>
    </row>
    <row r="1798" spans="1:3" s="90" customFormat="1" x14ac:dyDescent="0.2">
      <c r="A1798" s="103"/>
      <c r="B1798" s="43"/>
      <c r="C1798" s="43"/>
    </row>
    <row r="1799" spans="1:3" s="90" customFormat="1" x14ac:dyDescent="0.2">
      <c r="A1799" s="103"/>
      <c r="B1799" s="43"/>
      <c r="C1799" s="43"/>
    </row>
    <row r="1800" spans="1:3" s="90" customFormat="1" x14ac:dyDescent="0.2">
      <c r="A1800" s="103"/>
      <c r="B1800" s="43"/>
      <c r="C1800" s="43"/>
    </row>
    <row r="1801" spans="1:3" s="90" customFormat="1" x14ac:dyDescent="0.2">
      <c r="A1801" s="103"/>
      <c r="B1801" s="43"/>
      <c r="C1801" s="43"/>
    </row>
    <row r="1802" spans="1:3" s="90" customFormat="1" x14ac:dyDescent="0.2">
      <c r="A1802" s="103"/>
      <c r="B1802" s="43"/>
      <c r="C1802" s="43"/>
    </row>
    <row r="1803" spans="1:3" s="90" customFormat="1" x14ac:dyDescent="0.2">
      <c r="A1803" s="103"/>
      <c r="B1803" s="43"/>
      <c r="C1803" s="43"/>
    </row>
    <row r="1804" spans="1:3" s="90" customFormat="1" x14ac:dyDescent="0.2">
      <c r="A1804" s="103"/>
      <c r="B1804" s="43"/>
      <c r="C1804" s="43"/>
    </row>
    <row r="1805" spans="1:3" s="90" customFormat="1" x14ac:dyDescent="0.2">
      <c r="A1805" s="103"/>
      <c r="B1805" s="43"/>
      <c r="C1805" s="43"/>
    </row>
    <row r="1806" spans="1:3" s="90" customFormat="1" x14ac:dyDescent="0.2">
      <c r="A1806" s="103"/>
      <c r="B1806" s="43"/>
      <c r="C1806" s="43"/>
    </row>
    <row r="1807" spans="1:3" s="90" customFormat="1" x14ac:dyDescent="0.2">
      <c r="A1807" s="103"/>
      <c r="B1807" s="43"/>
      <c r="C1807" s="43"/>
    </row>
    <row r="1808" spans="1:3" s="90" customFormat="1" x14ac:dyDescent="0.2">
      <c r="A1808" s="103"/>
      <c r="B1808" s="43"/>
      <c r="C1808" s="43"/>
    </row>
    <row r="1809" spans="1:3" s="90" customFormat="1" x14ac:dyDescent="0.2">
      <c r="A1809" s="103"/>
      <c r="B1809" s="43"/>
      <c r="C1809" s="43"/>
    </row>
    <row r="1810" spans="1:3" s="90" customFormat="1" x14ac:dyDescent="0.2">
      <c r="A1810" s="103"/>
      <c r="B1810" s="43"/>
      <c r="C1810" s="43"/>
    </row>
    <row r="1811" spans="1:3" s="90" customFormat="1" x14ac:dyDescent="0.2">
      <c r="A1811" s="103"/>
      <c r="B1811" s="43"/>
      <c r="C1811" s="43"/>
    </row>
    <row r="1812" spans="1:3" s="90" customFormat="1" x14ac:dyDescent="0.2">
      <c r="A1812" s="103"/>
      <c r="B1812" s="43"/>
      <c r="C1812" s="43"/>
    </row>
    <row r="1813" spans="1:3" s="90" customFormat="1" x14ac:dyDescent="0.2">
      <c r="A1813" s="103"/>
      <c r="B1813" s="43"/>
      <c r="C1813" s="43"/>
    </row>
    <row r="1814" spans="1:3" s="90" customFormat="1" x14ac:dyDescent="0.2">
      <c r="A1814" s="103"/>
      <c r="B1814" s="43"/>
      <c r="C1814" s="43"/>
    </row>
    <row r="1815" spans="1:3" s="90" customFormat="1" x14ac:dyDescent="0.2">
      <c r="A1815" s="103"/>
      <c r="B1815" s="43"/>
      <c r="C1815" s="43"/>
    </row>
    <row r="1816" spans="1:3" s="90" customFormat="1" x14ac:dyDescent="0.2">
      <c r="A1816" s="103"/>
      <c r="B1816" s="43"/>
      <c r="C1816" s="43"/>
    </row>
    <row r="1817" spans="1:3" s="90" customFormat="1" x14ac:dyDescent="0.2">
      <c r="A1817" s="103"/>
      <c r="B1817" s="43"/>
      <c r="C1817" s="43"/>
    </row>
    <row r="1818" spans="1:3" s="90" customFormat="1" x14ac:dyDescent="0.2">
      <c r="A1818" s="103"/>
      <c r="B1818" s="43"/>
      <c r="C1818" s="43"/>
    </row>
    <row r="1819" spans="1:3" s="90" customFormat="1" x14ac:dyDescent="0.2">
      <c r="A1819" s="103"/>
      <c r="B1819" s="43"/>
      <c r="C1819" s="43"/>
    </row>
    <row r="1820" spans="1:3" s="90" customFormat="1" x14ac:dyDescent="0.2">
      <c r="A1820" s="103"/>
      <c r="B1820" s="43"/>
      <c r="C1820" s="43"/>
    </row>
    <row r="1821" spans="1:3" s="90" customFormat="1" x14ac:dyDescent="0.2">
      <c r="A1821" s="103"/>
      <c r="B1821" s="43"/>
      <c r="C1821" s="43"/>
    </row>
    <row r="1822" spans="1:3" s="90" customFormat="1" x14ac:dyDescent="0.2">
      <c r="A1822" s="103"/>
      <c r="B1822" s="43"/>
      <c r="C1822" s="43"/>
    </row>
    <row r="1823" spans="1:3" s="90" customFormat="1" x14ac:dyDescent="0.2">
      <c r="A1823" s="103"/>
      <c r="B1823" s="43"/>
      <c r="C1823" s="43"/>
    </row>
    <row r="1824" spans="1:3" s="90" customFormat="1" x14ac:dyDescent="0.2">
      <c r="A1824" s="103"/>
      <c r="B1824" s="43"/>
      <c r="C1824" s="43"/>
    </row>
    <row r="1825" spans="1:3" s="90" customFormat="1" x14ac:dyDescent="0.2">
      <c r="A1825" s="103"/>
      <c r="B1825" s="43"/>
      <c r="C1825" s="43"/>
    </row>
    <row r="1826" spans="1:3" s="90" customFormat="1" x14ac:dyDescent="0.2">
      <c r="A1826" s="103"/>
      <c r="B1826" s="43"/>
      <c r="C1826" s="43"/>
    </row>
    <row r="1827" spans="1:3" s="90" customFormat="1" x14ac:dyDescent="0.2">
      <c r="A1827" s="103"/>
      <c r="B1827" s="43"/>
      <c r="C1827" s="43"/>
    </row>
    <row r="1828" spans="1:3" s="90" customFormat="1" x14ac:dyDescent="0.2">
      <c r="A1828" s="103"/>
      <c r="B1828" s="43"/>
      <c r="C1828" s="43"/>
    </row>
    <row r="1829" spans="1:3" s="90" customFormat="1" x14ac:dyDescent="0.2">
      <c r="A1829" s="103"/>
      <c r="B1829" s="43"/>
      <c r="C1829" s="43"/>
    </row>
    <row r="1830" spans="1:3" s="90" customFormat="1" x14ac:dyDescent="0.2">
      <c r="A1830" s="103"/>
      <c r="B1830" s="43"/>
      <c r="C1830" s="43"/>
    </row>
    <row r="1831" spans="1:3" s="90" customFormat="1" x14ac:dyDescent="0.2">
      <c r="A1831" s="103"/>
      <c r="B1831" s="43"/>
      <c r="C1831" s="43"/>
    </row>
    <row r="1832" spans="1:3" s="90" customFormat="1" x14ac:dyDescent="0.2">
      <c r="A1832" s="103"/>
      <c r="B1832" s="43"/>
      <c r="C1832" s="43"/>
    </row>
    <row r="1833" spans="1:3" s="90" customFormat="1" x14ac:dyDescent="0.2">
      <c r="A1833" s="103"/>
      <c r="B1833" s="43"/>
      <c r="C1833" s="43"/>
    </row>
    <row r="1834" spans="1:3" s="90" customFormat="1" x14ac:dyDescent="0.2">
      <c r="A1834" s="103"/>
      <c r="B1834" s="43"/>
      <c r="C1834" s="43"/>
    </row>
    <row r="1835" spans="1:3" s="90" customFormat="1" x14ac:dyDescent="0.2">
      <c r="A1835" s="103"/>
      <c r="B1835" s="43"/>
      <c r="C1835" s="43"/>
    </row>
    <row r="1836" spans="1:3" s="90" customFormat="1" x14ac:dyDescent="0.2">
      <c r="A1836" s="103"/>
      <c r="B1836" s="43"/>
      <c r="C1836" s="43"/>
    </row>
    <row r="1837" spans="1:3" s="90" customFormat="1" x14ac:dyDescent="0.2">
      <c r="A1837" s="103"/>
      <c r="B1837" s="43"/>
      <c r="C1837" s="43"/>
    </row>
    <row r="1838" spans="1:3" s="90" customFormat="1" x14ac:dyDescent="0.2">
      <c r="A1838" s="103"/>
      <c r="B1838" s="43"/>
      <c r="C1838" s="43"/>
    </row>
    <row r="1839" spans="1:3" s="90" customFormat="1" x14ac:dyDescent="0.2">
      <c r="A1839" s="103"/>
      <c r="B1839" s="43"/>
      <c r="C1839" s="43"/>
    </row>
    <row r="1840" spans="1:3" s="90" customFormat="1" x14ac:dyDescent="0.2">
      <c r="A1840" s="103"/>
      <c r="B1840" s="43"/>
      <c r="C1840" s="43"/>
    </row>
    <row r="1841" spans="1:3" s="90" customFormat="1" x14ac:dyDescent="0.2">
      <c r="A1841" s="103"/>
      <c r="B1841" s="43"/>
      <c r="C1841" s="43"/>
    </row>
    <row r="1842" spans="1:3" s="90" customFormat="1" x14ac:dyDescent="0.2">
      <c r="A1842" s="103"/>
      <c r="B1842" s="43"/>
      <c r="C1842" s="43"/>
    </row>
    <row r="1843" spans="1:3" s="90" customFormat="1" x14ac:dyDescent="0.2">
      <c r="A1843" s="103"/>
      <c r="B1843" s="43"/>
      <c r="C1843" s="43"/>
    </row>
    <row r="1844" spans="1:3" s="90" customFormat="1" x14ac:dyDescent="0.2">
      <c r="A1844" s="103"/>
      <c r="B1844" s="43"/>
      <c r="C1844" s="43"/>
    </row>
    <row r="1845" spans="1:3" s="90" customFormat="1" x14ac:dyDescent="0.2">
      <c r="A1845" s="103"/>
      <c r="B1845" s="43"/>
      <c r="C1845" s="43"/>
    </row>
    <row r="1846" spans="1:3" s="90" customFormat="1" x14ac:dyDescent="0.2">
      <c r="A1846" s="103"/>
      <c r="B1846" s="43"/>
      <c r="C1846" s="43"/>
    </row>
    <row r="1847" spans="1:3" s="90" customFormat="1" x14ac:dyDescent="0.2">
      <c r="A1847" s="103"/>
      <c r="B1847" s="43"/>
      <c r="C1847" s="43"/>
    </row>
    <row r="1848" spans="1:3" s="90" customFormat="1" x14ac:dyDescent="0.2">
      <c r="A1848" s="103"/>
      <c r="B1848" s="43"/>
      <c r="C1848" s="43"/>
    </row>
    <row r="1849" spans="1:3" s="90" customFormat="1" x14ac:dyDescent="0.2">
      <c r="A1849" s="103"/>
      <c r="B1849" s="43"/>
      <c r="C1849" s="43"/>
    </row>
    <row r="1850" spans="1:3" s="90" customFormat="1" x14ac:dyDescent="0.2">
      <c r="A1850" s="103"/>
      <c r="B1850" s="43"/>
      <c r="C1850" s="43"/>
    </row>
    <row r="1851" spans="1:3" s="90" customFormat="1" x14ac:dyDescent="0.2">
      <c r="A1851" s="103"/>
      <c r="B1851" s="43"/>
      <c r="C1851" s="43"/>
    </row>
    <row r="1852" spans="1:3" s="90" customFormat="1" x14ac:dyDescent="0.2">
      <c r="A1852" s="103"/>
      <c r="B1852" s="43"/>
      <c r="C1852" s="43"/>
    </row>
    <row r="1853" spans="1:3" s="90" customFormat="1" x14ac:dyDescent="0.2">
      <c r="A1853" s="103"/>
      <c r="B1853" s="43"/>
      <c r="C1853" s="43"/>
    </row>
    <row r="1854" spans="1:3" s="90" customFormat="1" x14ac:dyDescent="0.2">
      <c r="A1854" s="103"/>
      <c r="B1854" s="43"/>
      <c r="C1854" s="43"/>
    </row>
    <row r="1855" spans="1:3" s="90" customFormat="1" x14ac:dyDescent="0.2">
      <c r="A1855" s="103"/>
      <c r="B1855" s="43"/>
      <c r="C1855" s="43"/>
    </row>
    <row r="1856" spans="1:3" s="90" customFormat="1" x14ac:dyDescent="0.2">
      <c r="A1856" s="103"/>
      <c r="B1856" s="43"/>
      <c r="C1856" s="43"/>
    </row>
    <row r="1857" spans="1:3" s="90" customFormat="1" x14ac:dyDescent="0.2">
      <c r="A1857" s="103"/>
      <c r="B1857" s="43"/>
      <c r="C1857" s="43"/>
    </row>
    <row r="1858" spans="1:3" s="90" customFormat="1" x14ac:dyDescent="0.2">
      <c r="A1858" s="103"/>
      <c r="B1858" s="43"/>
      <c r="C1858" s="43"/>
    </row>
    <row r="1859" spans="1:3" s="90" customFormat="1" x14ac:dyDescent="0.2">
      <c r="A1859" s="103"/>
      <c r="B1859" s="43"/>
      <c r="C1859" s="43"/>
    </row>
    <row r="1860" spans="1:3" s="90" customFormat="1" x14ac:dyDescent="0.2">
      <c r="A1860" s="103"/>
      <c r="B1860" s="43"/>
      <c r="C1860" s="43"/>
    </row>
    <row r="1861" spans="1:3" s="90" customFormat="1" x14ac:dyDescent="0.2">
      <c r="A1861" s="103"/>
      <c r="B1861" s="43"/>
      <c r="C1861" s="43"/>
    </row>
    <row r="1862" spans="1:3" s="90" customFormat="1" x14ac:dyDescent="0.2">
      <c r="A1862" s="103"/>
      <c r="B1862" s="43"/>
      <c r="C1862" s="43"/>
    </row>
    <row r="1863" spans="1:3" s="90" customFormat="1" x14ac:dyDescent="0.2">
      <c r="A1863" s="103"/>
      <c r="B1863" s="43"/>
      <c r="C1863" s="43"/>
    </row>
    <row r="1864" spans="1:3" s="90" customFormat="1" x14ac:dyDescent="0.2">
      <c r="A1864" s="103"/>
      <c r="B1864" s="43"/>
      <c r="C1864" s="43"/>
    </row>
    <row r="1865" spans="1:3" s="90" customFormat="1" x14ac:dyDescent="0.2">
      <c r="A1865" s="103"/>
      <c r="B1865" s="43"/>
      <c r="C1865" s="43"/>
    </row>
    <row r="1866" spans="1:3" s="90" customFormat="1" x14ac:dyDescent="0.2">
      <c r="A1866" s="103"/>
      <c r="B1866" s="43"/>
      <c r="C1866" s="43"/>
    </row>
    <row r="1867" spans="1:3" s="90" customFormat="1" x14ac:dyDescent="0.2">
      <c r="A1867" s="103"/>
      <c r="B1867" s="43"/>
      <c r="C1867" s="43"/>
    </row>
    <row r="1868" spans="1:3" s="90" customFormat="1" x14ac:dyDescent="0.2">
      <c r="A1868" s="103"/>
      <c r="B1868" s="43"/>
      <c r="C1868" s="43"/>
    </row>
    <row r="1869" spans="1:3" s="90" customFormat="1" x14ac:dyDescent="0.2">
      <c r="A1869" s="103"/>
      <c r="B1869" s="43"/>
      <c r="C1869" s="43"/>
    </row>
    <row r="1870" spans="1:3" s="90" customFormat="1" x14ac:dyDescent="0.2">
      <c r="A1870" s="103"/>
      <c r="B1870" s="43"/>
      <c r="C1870" s="43"/>
    </row>
    <row r="1871" spans="1:3" s="90" customFormat="1" x14ac:dyDescent="0.2">
      <c r="A1871" s="103"/>
      <c r="B1871" s="43"/>
      <c r="C1871" s="43"/>
    </row>
    <row r="1872" spans="1:3" s="90" customFormat="1" x14ac:dyDescent="0.2">
      <c r="A1872" s="103"/>
      <c r="B1872" s="43"/>
      <c r="C1872" s="43"/>
    </row>
    <row r="1873" spans="1:3" s="90" customFormat="1" x14ac:dyDescent="0.2">
      <c r="A1873" s="103"/>
      <c r="B1873" s="43"/>
      <c r="C1873" s="43"/>
    </row>
    <row r="1874" spans="1:3" s="90" customFormat="1" x14ac:dyDescent="0.2">
      <c r="A1874" s="103"/>
      <c r="B1874" s="43"/>
      <c r="C1874" s="43"/>
    </row>
    <row r="1875" spans="1:3" s="90" customFormat="1" x14ac:dyDescent="0.2">
      <c r="A1875" s="103"/>
      <c r="B1875" s="43"/>
      <c r="C1875" s="43"/>
    </row>
    <row r="1876" spans="1:3" s="90" customFormat="1" x14ac:dyDescent="0.2">
      <c r="A1876" s="103"/>
      <c r="B1876" s="43"/>
      <c r="C1876" s="43"/>
    </row>
    <row r="1877" spans="1:3" s="90" customFormat="1" x14ac:dyDescent="0.2">
      <c r="A1877" s="103"/>
      <c r="B1877" s="43"/>
      <c r="C1877" s="43"/>
    </row>
    <row r="1878" spans="1:3" s="90" customFormat="1" x14ac:dyDescent="0.2">
      <c r="A1878" s="103"/>
      <c r="B1878" s="43"/>
      <c r="C1878" s="43"/>
    </row>
    <row r="1879" spans="1:3" s="90" customFormat="1" x14ac:dyDescent="0.2">
      <c r="A1879" s="103"/>
      <c r="B1879" s="43"/>
      <c r="C1879" s="43"/>
    </row>
    <row r="1880" spans="1:3" s="90" customFormat="1" x14ac:dyDescent="0.2">
      <c r="A1880" s="103"/>
      <c r="B1880" s="43"/>
      <c r="C1880" s="43"/>
    </row>
    <row r="1881" spans="1:3" s="90" customFormat="1" x14ac:dyDescent="0.2">
      <c r="A1881" s="103"/>
      <c r="B1881" s="43"/>
      <c r="C1881" s="43"/>
    </row>
    <row r="1882" spans="1:3" s="90" customFormat="1" x14ac:dyDescent="0.2">
      <c r="A1882" s="103"/>
      <c r="B1882" s="43"/>
      <c r="C1882" s="43"/>
    </row>
    <row r="1883" spans="1:3" s="90" customFormat="1" x14ac:dyDescent="0.2">
      <c r="A1883" s="103"/>
      <c r="B1883" s="43"/>
      <c r="C1883" s="43"/>
    </row>
    <row r="1884" spans="1:3" s="90" customFormat="1" x14ac:dyDescent="0.2">
      <c r="A1884" s="103"/>
      <c r="B1884" s="43"/>
      <c r="C1884" s="43"/>
    </row>
    <row r="1885" spans="1:3" s="90" customFormat="1" x14ac:dyDescent="0.2">
      <c r="A1885" s="103"/>
      <c r="B1885" s="43"/>
      <c r="C1885" s="43"/>
    </row>
    <row r="1886" spans="1:3" s="90" customFormat="1" x14ac:dyDescent="0.2">
      <c r="A1886" s="103"/>
      <c r="B1886" s="43"/>
      <c r="C1886" s="43"/>
    </row>
    <row r="1887" spans="1:3" s="90" customFormat="1" x14ac:dyDescent="0.2">
      <c r="A1887" s="103"/>
      <c r="B1887" s="43"/>
      <c r="C1887" s="43"/>
    </row>
    <row r="1888" spans="1:3" s="90" customFormat="1" x14ac:dyDescent="0.2">
      <c r="A1888" s="103"/>
      <c r="B1888" s="43"/>
      <c r="C1888" s="43"/>
    </row>
    <row r="1889" spans="1:3" s="90" customFormat="1" x14ac:dyDescent="0.2">
      <c r="A1889" s="103"/>
      <c r="B1889" s="43"/>
      <c r="C1889" s="43"/>
    </row>
    <row r="1890" spans="1:3" s="90" customFormat="1" x14ac:dyDescent="0.2">
      <c r="A1890" s="103"/>
      <c r="B1890" s="43"/>
      <c r="C1890" s="43"/>
    </row>
    <row r="1891" spans="1:3" s="90" customFormat="1" x14ac:dyDescent="0.2">
      <c r="A1891" s="103"/>
      <c r="B1891" s="43"/>
      <c r="C1891" s="43"/>
    </row>
    <row r="1892" spans="1:3" s="90" customFormat="1" x14ac:dyDescent="0.2">
      <c r="A1892" s="103"/>
      <c r="B1892" s="43"/>
      <c r="C1892" s="43"/>
    </row>
    <row r="1893" spans="1:3" s="90" customFormat="1" x14ac:dyDescent="0.2">
      <c r="A1893" s="103"/>
      <c r="B1893" s="43"/>
      <c r="C1893" s="43"/>
    </row>
    <row r="1894" spans="1:3" s="90" customFormat="1" x14ac:dyDescent="0.2">
      <c r="A1894" s="103"/>
      <c r="B1894" s="43"/>
      <c r="C1894" s="43"/>
    </row>
    <row r="1895" spans="1:3" s="90" customFormat="1" x14ac:dyDescent="0.2">
      <c r="A1895" s="103"/>
      <c r="B1895" s="43"/>
      <c r="C1895" s="43"/>
    </row>
    <row r="1896" spans="1:3" s="90" customFormat="1" x14ac:dyDescent="0.2">
      <c r="A1896" s="103"/>
      <c r="B1896" s="43"/>
      <c r="C1896" s="43"/>
    </row>
    <row r="1897" spans="1:3" s="90" customFormat="1" x14ac:dyDescent="0.2">
      <c r="A1897" s="103"/>
      <c r="B1897" s="43"/>
      <c r="C1897" s="43"/>
    </row>
    <row r="1898" spans="1:3" s="90" customFormat="1" x14ac:dyDescent="0.2">
      <c r="A1898" s="103"/>
      <c r="B1898" s="43"/>
      <c r="C1898" s="43"/>
    </row>
    <row r="1899" spans="1:3" s="90" customFormat="1" x14ac:dyDescent="0.2">
      <c r="A1899" s="103"/>
      <c r="B1899" s="43"/>
      <c r="C1899" s="43"/>
    </row>
    <row r="1900" spans="1:3" s="90" customFormat="1" x14ac:dyDescent="0.2">
      <c r="A1900" s="103"/>
      <c r="B1900" s="43"/>
      <c r="C1900" s="43"/>
    </row>
    <row r="1901" spans="1:3" s="90" customFormat="1" x14ac:dyDescent="0.2">
      <c r="A1901" s="103"/>
      <c r="B1901" s="43"/>
      <c r="C1901" s="43"/>
    </row>
    <row r="1902" spans="1:3" s="90" customFormat="1" x14ac:dyDescent="0.2">
      <c r="A1902" s="103"/>
      <c r="B1902" s="43"/>
      <c r="C1902" s="43"/>
    </row>
    <row r="1903" spans="1:3" s="90" customFormat="1" x14ac:dyDescent="0.2">
      <c r="A1903" s="103"/>
      <c r="B1903" s="43"/>
      <c r="C1903" s="43"/>
    </row>
    <row r="1904" spans="1:3" s="90" customFormat="1" x14ac:dyDescent="0.2">
      <c r="A1904" s="103"/>
      <c r="B1904" s="43"/>
      <c r="C1904" s="43"/>
    </row>
    <row r="1905" spans="1:3" s="90" customFormat="1" x14ac:dyDescent="0.2">
      <c r="A1905" s="103"/>
      <c r="B1905" s="43"/>
      <c r="C1905" s="43"/>
    </row>
    <row r="1906" spans="1:3" s="90" customFormat="1" x14ac:dyDescent="0.2">
      <c r="A1906" s="103"/>
      <c r="B1906" s="43"/>
      <c r="C1906" s="43"/>
    </row>
    <row r="1907" spans="1:3" s="90" customFormat="1" x14ac:dyDescent="0.2">
      <c r="A1907" s="103"/>
      <c r="B1907" s="43"/>
      <c r="C1907" s="43"/>
    </row>
    <row r="1908" spans="1:3" s="90" customFormat="1" x14ac:dyDescent="0.2">
      <c r="A1908" s="103"/>
      <c r="B1908" s="43"/>
      <c r="C1908" s="43"/>
    </row>
    <row r="1909" spans="1:3" s="90" customFormat="1" x14ac:dyDescent="0.2">
      <c r="A1909" s="103"/>
      <c r="B1909" s="43"/>
      <c r="C1909" s="43"/>
    </row>
    <row r="1910" spans="1:3" s="90" customFormat="1" x14ac:dyDescent="0.2">
      <c r="A1910" s="103"/>
      <c r="B1910" s="43"/>
      <c r="C1910" s="43"/>
    </row>
    <row r="1911" spans="1:3" s="90" customFormat="1" x14ac:dyDescent="0.2">
      <c r="A1911" s="103"/>
      <c r="B1911" s="43"/>
      <c r="C1911" s="43"/>
    </row>
    <row r="1912" spans="1:3" s="90" customFormat="1" x14ac:dyDescent="0.2">
      <c r="A1912" s="103"/>
      <c r="B1912" s="43"/>
      <c r="C1912" s="43"/>
    </row>
    <row r="1913" spans="1:3" s="90" customFormat="1" x14ac:dyDescent="0.2">
      <c r="A1913" s="103"/>
      <c r="B1913" s="43"/>
      <c r="C1913" s="43"/>
    </row>
    <row r="1914" spans="1:3" s="90" customFormat="1" x14ac:dyDescent="0.2">
      <c r="A1914" s="103"/>
      <c r="B1914" s="43"/>
      <c r="C1914" s="43"/>
    </row>
    <row r="1915" spans="1:3" s="90" customFormat="1" x14ac:dyDescent="0.2">
      <c r="A1915" s="103"/>
      <c r="B1915" s="43"/>
      <c r="C1915" s="43"/>
    </row>
    <row r="1916" spans="1:3" s="90" customFormat="1" x14ac:dyDescent="0.2">
      <c r="A1916" s="103"/>
      <c r="B1916" s="43"/>
      <c r="C1916" s="43"/>
    </row>
    <row r="1917" spans="1:3" s="90" customFormat="1" x14ac:dyDescent="0.2">
      <c r="A1917" s="103"/>
      <c r="B1917" s="43"/>
      <c r="C1917" s="43"/>
    </row>
    <row r="1918" spans="1:3" s="90" customFormat="1" x14ac:dyDescent="0.2">
      <c r="A1918" s="103"/>
      <c r="B1918" s="43"/>
      <c r="C1918" s="43"/>
    </row>
    <row r="1919" spans="1:3" s="90" customFormat="1" x14ac:dyDescent="0.2">
      <c r="A1919" s="103"/>
      <c r="B1919" s="43"/>
      <c r="C1919" s="43"/>
    </row>
    <row r="1920" spans="1:3" s="90" customFormat="1" x14ac:dyDescent="0.2">
      <c r="A1920" s="103"/>
      <c r="B1920" s="43"/>
      <c r="C1920" s="43"/>
    </row>
    <row r="1921" spans="1:3" s="90" customFormat="1" x14ac:dyDescent="0.2">
      <c r="A1921" s="103"/>
      <c r="B1921" s="43"/>
      <c r="C1921" s="43"/>
    </row>
    <row r="1922" spans="1:3" s="90" customFormat="1" x14ac:dyDescent="0.2">
      <c r="A1922" s="103"/>
      <c r="B1922" s="43"/>
      <c r="C1922" s="43"/>
    </row>
    <row r="1923" spans="1:3" s="90" customFormat="1" x14ac:dyDescent="0.2">
      <c r="A1923" s="103"/>
      <c r="B1923" s="43"/>
      <c r="C1923" s="43"/>
    </row>
    <row r="1924" spans="1:3" s="90" customFormat="1" x14ac:dyDescent="0.2">
      <c r="A1924" s="103"/>
      <c r="B1924" s="43"/>
      <c r="C1924" s="43"/>
    </row>
    <row r="1925" spans="1:3" s="90" customFormat="1" x14ac:dyDescent="0.2">
      <c r="A1925" s="103"/>
      <c r="B1925" s="43"/>
      <c r="C1925" s="43"/>
    </row>
    <row r="1926" spans="1:3" s="90" customFormat="1" x14ac:dyDescent="0.2">
      <c r="A1926" s="103"/>
      <c r="B1926" s="43"/>
      <c r="C1926" s="43"/>
    </row>
    <row r="1927" spans="1:3" s="90" customFormat="1" x14ac:dyDescent="0.2">
      <c r="A1927" s="103"/>
      <c r="B1927" s="43"/>
      <c r="C1927" s="43"/>
    </row>
    <row r="1928" spans="1:3" s="90" customFormat="1" x14ac:dyDescent="0.2">
      <c r="A1928" s="103"/>
      <c r="B1928" s="43"/>
      <c r="C1928" s="43"/>
    </row>
    <row r="1929" spans="1:3" s="90" customFormat="1" x14ac:dyDescent="0.2">
      <c r="A1929" s="103"/>
      <c r="B1929" s="43"/>
      <c r="C1929" s="43"/>
    </row>
    <row r="1930" spans="1:3" s="90" customFormat="1" x14ac:dyDescent="0.2">
      <c r="A1930" s="103"/>
      <c r="B1930" s="43"/>
      <c r="C1930" s="43"/>
    </row>
    <row r="1931" spans="1:3" s="90" customFormat="1" x14ac:dyDescent="0.2">
      <c r="A1931" s="103"/>
      <c r="B1931" s="43"/>
      <c r="C1931" s="43"/>
    </row>
    <row r="1932" spans="1:3" s="90" customFormat="1" x14ac:dyDescent="0.2">
      <c r="A1932" s="103"/>
      <c r="B1932" s="43"/>
      <c r="C1932" s="43"/>
    </row>
    <row r="1933" spans="1:3" s="90" customFormat="1" x14ac:dyDescent="0.2">
      <c r="A1933" s="103"/>
      <c r="B1933" s="43"/>
      <c r="C1933" s="43"/>
    </row>
    <row r="1934" spans="1:3" s="90" customFormat="1" x14ac:dyDescent="0.2">
      <c r="A1934" s="103"/>
      <c r="B1934" s="43"/>
      <c r="C1934" s="43"/>
    </row>
    <row r="1935" spans="1:3" s="90" customFormat="1" x14ac:dyDescent="0.2">
      <c r="A1935" s="103"/>
      <c r="B1935" s="43"/>
      <c r="C1935" s="43"/>
    </row>
    <row r="1936" spans="1:3" s="90" customFormat="1" x14ac:dyDescent="0.2">
      <c r="A1936" s="103"/>
      <c r="B1936" s="43"/>
      <c r="C1936" s="43"/>
    </row>
    <row r="1937" spans="1:3" s="90" customFormat="1" x14ac:dyDescent="0.2">
      <c r="A1937" s="103"/>
      <c r="B1937" s="43"/>
      <c r="C1937" s="43"/>
    </row>
    <row r="1938" spans="1:3" s="90" customFormat="1" x14ac:dyDescent="0.2">
      <c r="A1938" s="103"/>
      <c r="B1938" s="43"/>
      <c r="C1938" s="43"/>
    </row>
    <row r="1939" spans="1:3" s="90" customFormat="1" x14ac:dyDescent="0.2">
      <c r="A1939" s="103"/>
      <c r="B1939" s="43"/>
      <c r="C1939" s="43"/>
    </row>
    <row r="1940" spans="1:3" s="90" customFormat="1" x14ac:dyDescent="0.2">
      <c r="A1940" s="103"/>
      <c r="B1940" s="43"/>
      <c r="C1940" s="43"/>
    </row>
    <row r="1941" spans="1:3" s="90" customFormat="1" x14ac:dyDescent="0.2">
      <c r="A1941" s="103"/>
      <c r="B1941" s="43"/>
      <c r="C1941" s="43"/>
    </row>
    <row r="1942" spans="1:3" s="90" customFormat="1" x14ac:dyDescent="0.2">
      <c r="A1942" s="103"/>
      <c r="B1942" s="43"/>
      <c r="C1942" s="43"/>
    </row>
    <row r="1943" spans="1:3" s="90" customFormat="1" x14ac:dyDescent="0.2">
      <c r="A1943" s="103"/>
      <c r="B1943" s="43"/>
      <c r="C1943" s="43"/>
    </row>
    <row r="1944" spans="1:3" s="90" customFormat="1" x14ac:dyDescent="0.2">
      <c r="A1944" s="103"/>
      <c r="B1944" s="43"/>
      <c r="C1944" s="43"/>
    </row>
    <row r="1945" spans="1:3" s="90" customFormat="1" x14ac:dyDescent="0.2">
      <c r="A1945" s="103"/>
      <c r="B1945" s="43"/>
      <c r="C1945" s="43"/>
    </row>
    <row r="1946" spans="1:3" s="90" customFormat="1" x14ac:dyDescent="0.2">
      <c r="A1946" s="103"/>
      <c r="B1946" s="43"/>
      <c r="C1946" s="43"/>
    </row>
    <row r="1947" spans="1:3" s="90" customFormat="1" x14ac:dyDescent="0.2">
      <c r="A1947" s="103"/>
      <c r="B1947" s="43"/>
      <c r="C1947" s="43"/>
    </row>
    <row r="1948" spans="1:3" s="90" customFormat="1" x14ac:dyDescent="0.2">
      <c r="A1948" s="103"/>
      <c r="B1948" s="43"/>
      <c r="C1948" s="43"/>
    </row>
    <row r="1949" spans="1:3" s="90" customFormat="1" x14ac:dyDescent="0.2">
      <c r="A1949" s="103"/>
      <c r="B1949" s="43"/>
      <c r="C1949" s="43"/>
    </row>
    <row r="1950" spans="1:3" s="90" customFormat="1" x14ac:dyDescent="0.2">
      <c r="A1950" s="103"/>
      <c r="B1950" s="43"/>
      <c r="C1950" s="43"/>
    </row>
    <row r="1951" spans="1:3" s="90" customFormat="1" x14ac:dyDescent="0.2">
      <c r="A1951" s="103"/>
      <c r="B1951" s="43"/>
      <c r="C1951" s="43"/>
    </row>
    <row r="1952" spans="1:3" s="90" customFormat="1" x14ac:dyDescent="0.2">
      <c r="A1952" s="103"/>
      <c r="B1952" s="43"/>
      <c r="C1952" s="43"/>
    </row>
    <row r="1953" spans="1:3" s="90" customFormat="1" x14ac:dyDescent="0.2">
      <c r="A1953" s="103"/>
      <c r="B1953" s="43"/>
      <c r="C1953" s="43"/>
    </row>
    <row r="1954" spans="1:3" s="90" customFormat="1" x14ac:dyDescent="0.2">
      <c r="A1954" s="103"/>
      <c r="B1954" s="43"/>
      <c r="C1954" s="43"/>
    </row>
    <row r="1955" spans="1:3" s="90" customFormat="1" x14ac:dyDescent="0.2">
      <c r="A1955" s="103"/>
      <c r="B1955" s="43"/>
      <c r="C1955" s="43"/>
    </row>
    <row r="1956" spans="1:3" s="90" customFormat="1" x14ac:dyDescent="0.2">
      <c r="A1956" s="103"/>
      <c r="B1956" s="43"/>
      <c r="C1956" s="43"/>
    </row>
    <row r="1957" spans="1:3" s="90" customFormat="1" x14ac:dyDescent="0.2">
      <c r="A1957" s="103"/>
      <c r="B1957" s="43"/>
      <c r="C1957" s="43"/>
    </row>
    <row r="1958" spans="1:3" s="90" customFormat="1" x14ac:dyDescent="0.2">
      <c r="A1958" s="103"/>
      <c r="B1958" s="43"/>
      <c r="C1958" s="43"/>
    </row>
    <row r="1959" spans="1:3" s="90" customFormat="1" x14ac:dyDescent="0.2">
      <c r="A1959" s="103"/>
      <c r="B1959" s="43"/>
      <c r="C1959" s="43"/>
    </row>
    <row r="1960" spans="1:3" s="90" customFormat="1" x14ac:dyDescent="0.2">
      <c r="A1960" s="103"/>
      <c r="B1960" s="43"/>
      <c r="C1960" s="43"/>
    </row>
    <row r="1961" spans="1:3" s="90" customFormat="1" x14ac:dyDescent="0.2">
      <c r="A1961" s="103"/>
      <c r="B1961" s="43"/>
      <c r="C1961" s="43"/>
    </row>
    <row r="1962" spans="1:3" s="90" customFormat="1" x14ac:dyDescent="0.2">
      <c r="A1962" s="103"/>
      <c r="B1962" s="43"/>
      <c r="C1962" s="43"/>
    </row>
    <row r="1963" spans="1:3" s="90" customFormat="1" x14ac:dyDescent="0.2">
      <c r="A1963" s="103"/>
      <c r="B1963" s="43"/>
      <c r="C1963" s="43"/>
    </row>
    <row r="1964" spans="1:3" s="90" customFormat="1" x14ac:dyDescent="0.2">
      <c r="A1964" s="103"/>
      <c r="B1964" s="43"/>
      <c r="C1964" s="43"/>
    </row>
    <row r="1965" spans="1:3" s="90" customFormat="1" x14ac:dyDescent="0.2">
      <c r="A1965" s="103"/>
      <c r="B1965" s="43"/>
      <c r="C1965" s="43"/>
    </row>
    <row r="1966" spans="1:3" s="90" customFormat="1" x14ac:dyDescent="0.2">
      <c r="A1966" s="103"/>
      <c r="B1966" s="43"/>
      <c r="C1966" s="43"/>
    </row>
    <row r="1967" spans="1:3" s="90" customFormat="1" x14ac:dyDescent="0.2">
      <c r="A1967" s="103"/>
      <c r="B1967" s="43"/>
      <c r="C1967" s="43"/>
    </row>
    <row r="1968" spans="1:3" s="90" customFormat="1" x14ac:dyDescent="0.2">
      <c r="A1968" s="103"/>
      <c r="B1968" s="43"/>
      <c r="C1968" s="43"/>
    </row>
    <row r="1969" spans="1:3" s="90" customFormat="1" x14ac:dyDescent="0.2">
      <c r="A1969" s="103"/>
      <c r="B1969" s="43"/>
      <c r="C1969" s="43"/>
    </row>
    <row r="1970" spans="1:3" s="90" customFormat="1" x14ac:dyDescent="0.2">
      <c r="A1970" s="103"/>
      <c r="B1970" s="43"/>
      <c r="C1970" s="43"/>
    </row>
    <row r="1971" spans="1:3" s="90" customFormat="1" x14ac:dyDescent="0.2">
      <c r="A1971" s="103"/>
      <c r="B1971" s="43"/>
      <c r="C1971" s="43"/>
    </row>
    <row r="1972" spans="1:3" s="90" customFormat="1" x14ac:dyDescent="0.2">
      <c r="A1972" s="103"/>
      <c r="B1972" s="43"/>
      <c r="C1972" s="43"/>
    </row>
    <row r="1973" spans="1:3" s="90" customFormat="1" x14ac:dyDescent="0.2">
      <c r="A1973" s="103"/>
      <c r="B1973" s="43"/>
      <c r="C1973" s="43"/>
    </row>
    <row r="1974" spans="1:3" s="90" customFormat="1" x14ac:dyDescent="0.2">
      <c r="A1974" s="103"/>
      <c r="B1974" s="43"/>
      <c r="C1974" s="43"/>
    </row>
    <row r="1975" spans="1:3" s="90" customFormat="1" x14ac:dyDescent="0.2">
      <c r="A1975" s="103"/>
      <c r="B1975" s="43"/>
      <c r="C1975" s="43"/>
    </row>
    <row r="1976" spans="1:3" s="90" customFormat="1" x14ac:dyDescent="0.2">
      <c r="A1976" s="103"/>
      <c r="B1976" s="43"/>
      <c r="C1976" s="43"/>
    </row>
    <row r="1977" spans="1:3" s="90" customFormat="1" x14ac:dyDescent="0.2">
      <c r="A1977" s="103"/>
      <c r="B1977" s="43"/>
      <c r="C1977" s="43"/>
    </row>
    <row r="1978" spans="1:3" s="90" customFormat="1" x14ac:dyDescent="0.2">
      <c r="A1978" s="103"/>
      <c r="B1978" s="43"/>
      <c r="C1978" s="43"/>
    </row>
    <row r="1979" spans="1:3" s="90" customFormat="1" x14ac:dyDescent="0.2">
      <c r="A1979" s="103"/>
      <c r="B1979" s="43"/>
      <c r="C1979" s="43"/>
    </row>
    <row r="1980" spans="1:3" s="90" customFormat="1" x14ac:dyDescent="0.2">
      <c r="A1980" s="103"/>
      <c r="B1980" s="43"/>
      <c r="C1980" s="43"/>
    </row>
    <row r="1981" spans="1:3" s="90" customFormat="1" x14ac:dyDescent="0.2">
      <c r="A1981" s="103"/>
      <c r="B1981" s="43"/>
      <c r="C1981" s="43"/>
    </row>
    <row r="1982" spans="1:3" s="90" customFormat="1" x14ac:dyDescent="0.2">
      <c r="A1982" s="103"/>
      <c r="B1982" s="43"/>
      <c r="C1982" s="43"/>
    </row>
    <row r="1983" spans="1:3" s="90" customFormat="1" x14ac:dyDescent="0.2">
      <c r="A1983" s="103"/>
      <c r="B1983" s="43"/>
      <c r="C1983" s="43"/>
    </row>
    <row r="1984" spans="1:3" s="90" customFormat="1" x14ac:dyDescent="0.2">
      <c r="A1984" s="103"/>
      <c r="B1984" s="43"/>
      <c r="C1984" s="43"/>
    </row>
    <row r="1985" spans="1:3" s="90" customFormat="1" x14ac:dyDescent="0.2">
      <c r="A1985" s="103"/>
      <c r="B1985" s="43"/>
      <c r="C1985" s="43"/>
    </row>
    <row r="1986" spans="1:3" s="90" customFormat="1" x14ac:dyDescent="0.2">
      <c r="A1986" s="103"/>
      <c r="B1986" s="43"/>
      <c r="C1986" s="43"/>
    </row>
    <row r="1987" spans="1:3" s="90" customFormat="1" x14ac:dyDescent="0.2">
      <c r="A1987" s="103"/>
      <c r="B1987" s="43"/>
      <c r="C1987" s="43"/>
    </row>
    <row r="1988" spans="1:3" s="90" customFormat="1" x14ac:dyDescent="0.2">
      <c r="A1988" s="103"/>
      <c r="B1988" s="43"/>
      <c r="C1988" s="43"/>
    </row>
    <row r="1989" spans="1:3" s="90" customFormat="1" x14ac:dyDescent="0.2">
      <c r="A1989" s="103"/>
      <c r="B1989" s="43"/>
      <c r="C1989" s="43"/>
    </row>
    <row r="1990" spans="1:3" s="90" customFormat="1" x14ac:dyDescent="0.2">
      <c r="A1990" s="103"/>
      <c r="B1990" s="43"/>
      <c r="C1990" s="43"/>
    </row>
    <row r="1991" spans="1:3" s="90" customFormat="1" x14ac:dyDescent="0.2">
      <c r="A1991" s="103"/>
      <c r="B1991" s="43"/>
      <c r="C1991" s="43"/>
    </row>
    <row r="1992" spans="1:3" s="90" customFormat="1" x14ac:dyDescent="0.2">
      <c r="A1992" s="103"/>
      <c r="B1992" s="43"/>
      <c r="C1992" s="43"/>
    </row>
    <row r="1993" spans="1:3" s="90" customFormat="1" x14ac:dyDescent="0.2">
      <c r="A1993" s="103"/>
      <c r="B1993" s="43"/>
      <c r="C1993" s="43"/>
    </row>
    <row r="1994" spans="1:3" s="90" customFormat="1" x14ac:dyDescent="0.2">
      <c r="A1994" s="103"/>
      <c r="B1994" s="43"/>
      <c r="C1994" s="43"/>
    </row>
    <row r="1995" spans="1:3" s="90" customFormat="1" x14ac:dyDescent="0.2">
      <c r="A1995" s="103"/>
      <c r="B1995" s="43"/>
      <c r="C1995" s="43"/>
    </row>
    <row r="1996" spans="1:3" s="90" customFormat="1" x14ac:dyDescent="0.2">
      <c r="A1996" s="103"/>
      <c r="B1996" s="43"/>
      <c r="C1996" s="43"/>
    </row>
    <row r="1997" spans="1:3" s="90" customFormat="1" x14ac:dyDescent="0.2">
      <c r="A1997" s="103"/>
      <c r="B1997" s="43"/>
      <c r="C1997" s="43"/>
    </row>
    <row r="1998" spans="1:3" s="90" customFormat="1" x14ac:dyDescent="0.2">
      <c r="A1998" s="103"/>
      <c r="B1998" s="43"/>
      <c r="C1998" s="43"/>
    </row>
    <row r="1999" spans="1:3" s="90" customFormat="1" x14ac:dyDescent="0.2">
      <c r="A1999" s="103"/>
      <c r="B1999" s="43"/>
      <c r="C1999" s="43"/>
    </row>
    <row r="2000" spans="1:3" s="90" customFormat="1" x14ac:dyDescent="0.2">
      <c r="A2000" s="103"/>
      <c r="B2000" s="43"/>
      <c r="C2000" s="43"/>
    </row>
    <row r="2001" spans="1:3" s="90" customFormat="1" x14ac:dyDescent="0.2">
      <c r="A2001" s="103"/>
      <c r="B2001" s="43"/>
      <c r="C2001" s="43"/>
    </row>
    <row r="2002" spans="1:3" s="90" customFormat="1" x14ac:dyDescent="0.2">
      <c r="A2002" s="103"/>
      <c r="B2002" s="43"/>
      <c r="C2002" s="43"/>
    </row>
    <row r="2003" spans="1:3" s="90" customFormat="1" x14ac:dyDescent="0.2">
      <c r="A2003" s="103"/>
      <c r="B2003" s="43"/>
      <c r="C2003" s="43"/>
    </row>
    <row r="2004" spans="1:3" s="90" customFormat="1" x14ac:dyDescent="0.2">
      <c r="A2004" s="103"/>
      <c r="B2004" s="43"/>
      <c r="C2004" s="43"/>
    </row>
    <row r="2005" spans="1:3" s="90" customFormat="1" x14ac:dyDescent="0.2">
      <c r="A2005" s="103"/>
      <c r="B2005" s="43"/>
      <c r="C2005" s="43"/>
    </row>
    <row r="2006" spans="1:3" s="90" customFormat="1" x14ac:dyDescent="0.2">
      <c r="A2006" s="103"/>
      <c r="B2006" s="43"/>
      <c r="C2006" s="43"/>
    </row>
    <row r="2007" spans="1:3" s="90" customFormat="1" x14ac:dyDescent="0.2">
      <c r="A2007" s="103"/>
      <c r="B2007" s="43"/>
      <c r="C2007" s="43"/>
    </row>
    <row r="2008" spans="1:3" s="90" customFormat="1" x14ac:dyDescent="0.2">
      <c r="A2008" s="103"/>
      <c r="B2008" s="43"/>
      <c r="C2008" s="43"/>
    </row>
    <row r="2009" spans="1:3" s="90" customFormat="1" x14ac:dyDescent="0.2">
      <c r="A2009" s="103"/>
      <c r="B2009" s="43"/>
      <c r="C2009" s="43"/>
    </row>
    <row r="2010" spans="1:3" s="90" customFormat="1" x14ac:dyDescent="0.2">
      <c r="A2010" s="103"/>
      <c r="B2010" s="43"/>
      <c r="C2010" s="43"/>
    </row>
    <row r="2011" spans="1:3" s="90" customFormat="1" x14ac:dyDescent="0.2">
      <c r="A2011" s="103"/>
      <c r="B2011" s="43"/>
      <c r="C2011" s="43"/>
    </row>
    <row r="2012" spans="1:3" s="90" customFormat="1" x14ac:dyDescent="0.2">
      <c r="A2012" s="103"/>
      <c r="B2012" s="43"/>
      <c r="C2012" s="43"/>
    </row>
    <row r="2013" spans="1:3" s="90" customFormat="1" x14ac:dyDescent="0.2">
      <c r="A2013" s="103"/>
      <c r="B2013" s="43"/>
      <c r="C2013" s="43"/>
    </row>
    <row r="2014" spans="1:3" s="90" customFormat="1" x14ac:dyDescent="0.2">
      <c r="A2014" s="103"/>
      <c r="B2014" s="43"/>
      <c r="C2014" s="43"/>
    </row>
    <row r="2015" spans="1:3" s="90" customFormat="1" x14ac:dyDescent="0.2">
      <c r="A2015" s="103"/>
      <c r="B2015" s="43"/>
      <c r="C2015" s="43"/>
    </row>
    <row r="2016" spans="1:3" s="90" customFormat="1" x14ac:dyDescent="0.2">
      <c r="A2016" s="103"/>
      <c r="B2016" s="43"/>
      <c r="C2016" s="43"/>
    </row>
    <row r="2017" spans="1:3" s="90" customFormat="1" x14ac:dyDescent="0.2">
      <c r="A2017" s="103"/>
      <c r="B2017" s="43"/>
      <c r="C2017" s="43"/>
    </row>
    <row r="2018" spans="1:3" s="90" customFormat="1" x14ac:dyDescent="0.2">
      <c r="A2018" s="103"/>
      <c r="B2018" s="43"/>
      <c r="C2018" s="43"/>
    </row>
    <row r="2019" spans="1:3" s="90" customFormat="1" x14ac:dyDescent="0.2">
      <c r="A2019" s="103"/>
      <c r="B2019" s="43"/>
      <c r="C2019" s="43"/>
    </row>
    <row r="2020" spans="1:3" s="90" customFormat="1" x14ac:dyDescent="0.2">
      <c r="A2020" s="103"/>
      <c r="B2020" s="43"/>
      <c r="C2020" s="43"/>
    </row>
    <row r="2021" spans="1:3" s="90" customFormat="1" x14ac:dyDescent="0.2">
      <c r="A2021" s="103"/>
      <c r="B2021" s="43"/>
      <c r="C2021" s="43"/>
    </row>
    <row r="2022" spans="1:3" s="90" customFormat="1" x14ac:dyDescent="0.2">
      <c r="A2022" s="103"/>
      <c r="B2022" s="43"/>
      <c r="C2022" s="43"/>
    </row>
    <row r="2023" spans="1:3" s="90" customFormat="1" x14ac:dyDescent="0.2">
      <c r="A2023" s="103"/>
      <c r="B2023" s="43"/>
      <c r="C2023" s="43"/>
    </row>
    <row r="2024" spans="1:3" s="90" customFormat="1" x14ac:dyDescent="0.2">
      <c r="A2024" s="103"/>
      <c r="B2024" s="43"/>
      <c r="C2024" s="43"/>
    </row>
    <row r="2025" spans="1:3" s="90" customFormat="1" x14ac:dyDescent="0.2">
      <c r="A2025" s="103"/>
      <c r="B2025" s="43"/>
      <c r="C2025" s="43"/>
    </row>
    <row r="2026" spans="1:3" s="90" customFormat="1" x14ac:dyDescent="0.2">
      <c r="A2026" s="103"/>
      <c r="B2026" s="43"/>
      <c r="C2026" s="43"/>
    </row>
    <row r="2027" spans="1:3" s="90" customFormat="1" x14ac:dyDescent="0.2">
      <c r="A2027" s="103"/>
      <c r="B2027" s="43"/>
      <c r="C2027" s="43"/>
    </row>
    <row r="2028" spans="1:3" s="90" customFormat="1" x14ac:dyDescent="0.2">
      <c r="A2028" s="103"/>
      <c r="B2028" s="43"/>
      <c r="C2028" s="43"/>
    </row>
    <row r="2029" spans="1:3" s="90" customFormat="1" x14ac:dyDescent="0.2">
      <c r="A2029" s="103"/>
      <c r="B2029" s="43"/>
      <c r="C2029" s="43"/>
    </row>
    <row r="2030" spans="1:3" s="90" customFormat="1" x14ac:dyDescent="0.2">
      <c r="A2030" s="103"/>
      <c r="B2030" s="43"/>
      <c r="C2030" s="43"/>
    </row>
    <row r="2031" spans="1:3" s="90" customFormat="1" x14ac:dyDescent="0.2">
      <c r="A2031" s="103"/>
      <c r="B2031" s="43"/>
      <c r="C2031" s="43"/>
    </row>
    <row r="2032" spans="1:3" s="90" customFormat="1" x14ac:dyDescent="0.2">
      <c r="A2032" s="103"/>
      <c r="B2032" s="43"/>
      <c r="C2032" s="43"/>
    </row>
    <row r="2033" spans="1:3" s="90" customFormat="1" x14ac:dyDescent="0.2">
      <c r="A2033" s="103"/>
      <c r="B2033" s="43"/>
      <c r="C2033" s="43"/>
    </row>
    <row r="2034" spans="1:3" s="90" customFormat="1" x14ac:dyDescent="0.2">
      <c r="A2034" s="103"/>
      <c r="B2034" s="43"/>
      <c r="C2034" s="43"/>
    </row>
    <row r="2035" spans="1:3" s="90" customFormat="1" x14ac:dyDescent="0.2">
      <c r="A2035" s="103"/>
      <c r="B2035" s="43"/>
      <c r="C2035" s="43"/>
    </row>
    <row r="2036" spans="1:3" s="90" customFormat="1" x14ac:dyDescent="0.2">
      <c r="A2036" s="103"/>
      <c r="B2036" s="43"/>
      <c r="C2036" s="43"/>
    </row>
    <row r="2037" spans="1:3" s="90" customFormat="1" x14ac:dyDescent="0.2">
      <c r="A2037" s="103"/>
      <c r="B2037" s="43"/>
      <c r="C2037" s="43"/>
    </row>
    <row r="2038" spans="1:3" s="90" customFormat="1" x14ac:dyDescent="0.2">
      <c r="A2038" s="103"/>
      <c r="B2038" s="43"/>
      <c r="C2038" s="43"/>
    </row>
    <row r="2039" spans="1:3" s="90" customFormat="1" x14ac:dyDescent="0.2">
      <c r="A2039" s="103"/>
      <c r="B2039" s="43"/>
      <c r="C2039" s="43"/>
    </row>
    <row r="2040" spans="1:3" s="90" customFormat="1" x14ac:dyDescent="0.2">
      <c r="A2040" s="103"/>
      <c r="B2040" s="43"/>
      <c r="C2040" s="43"/>
    </row>
    <row r="2041" spans="1:3" s="90" customFormat="1" x14ac:dyDescent="0.2">
      <c r="A2041" s="103"/>
      <c r="B2041" s="43"/>
      <c r="C2041" s="43"/>
    </row>
    <row r="2042" spans="1:3" s="90" customFormat="1" x14ac:dyDescent="0.2">
      <c r="A2042" s="103"/>
      <c r="B2042" s="43"/>
      <c r="C2042" s="43"/>
    </row>
    <row r="2043" spans="1:3" s="90" customFormat="1" x14ac:dyDescent="0.2">
      <c r="A2043" s="103"/>
      <c r="B2043" s="43"/>
      <c r="C2043" s="43"/>
    </row>
    <row r="2044" spans="1:3" s="90" customFormat="1" x14ac:dyDescent="0.2">
      <c r="A2044" s="103"/>
      <c r="B2044" s="43"/>
      <c r="C2044" s="43"/>
    </row>
    <row r="2045" spans="1:3" s="90" customFormat="1" x14ac:dyDescent="0.2">
      <c r="A2045" s="103"/>
      <c r="B2045" s="43"/>
      <c r="C2045" s="43"/>
    </row>
    <row r="2046" spans="1:3" s="90" customFormat="1" x14ac:dyDescent="0.2">
      <c r="A2046" s="103"/>
      <c r="B2046" s="43"/>
      <c r="C2046" s="43"/>
    </row>
    <row r="2047" spans="1:3" s="90" customFormat="1" x14ac:dyDescent="0.2">
      <c r="A2047" s="103"/>
      <c r="B2047" s="43"/>
      <c r="C2047" s="43"/>
    </row>
    <row r="2048" spans="1:3" s="90" customFormat="1" x14ac:dyDescent="0.2">
      <c r="A2048" s="103"/>
      <c r="B2048" s="43"/>
      <c r="C2048" s="43"/>
    </row>
    <row r="2049" spans="1:3" s="90" customFormat="1" x14ac:dyDescent="0.2">
      <c r="A2049" s="103"/>
      <c r="B2049" s="43"/>
      <c r="C2049" s="43"/>
    </row>
    <row r="2050" spans="1:3" s="90" customFormat="1" x14ac:dyDescent="0.2">
      <c r="A2050" s="103"/>
      <c r="B2050" s="43"/>
      <c r="C2050" s="43"/>
    </row>
    <row r="2051" spans="1:3" s="90" customFormat="1" x14ac:dyDescent="0.2">
      <c r="A2051" s="103"/>
      <c r="B2051" s="43"/>
      <c r="C2051" s="43"/>
    </row>
    <row r="2052" spans="1:3" s="90" customFormat="1" x14ac:dyDescent="0.2">
      <c r="A2052" s="103"/>
      <c r="B2052" s="43"/>
      <c r="C2052" s="43"/>
    </row>
    <row r="2053" spans="1:3" s="90" customFormat="1" x14ac:dyDescent="0.2">
      <c r="A2053" s="103"/>
      <c r="B2053" s="43"/>
      <c r="C2053" s="43"/>
    </row>
    <row r="2054" spans="1:3" s="90" customFormat="1" x14ac:dyDescent="0.2">
      <c r="A2054" s="103"/>
      <c r="B2054" s="43"/>
      <c r="C2054" s="43"/>
    </row>
    <row r="2055" spans="1:3" s="90" customFormat="1" x14ac:dyDescent="0.2">
      <c r="A2055" s="103"/>
      <c r="B2055" s="43"/>
      <c r="C2055" s="43"/>
    </row>
    <row r="2056" spans="1:3" s="90" customFormat="1" x14ac:dyDescent="0.2">
      <c r="A2056" s="103"/>
      <c r="B2056" s="43"/>
      <c r="C2056" s="43"/>
    </row>
    <row r="2057" spans="1:3" s="90" customFormat="1" x14ac:dyDescent="0.2">
      <c r="A2057" s="103"/>
      <c r="B2057" s="43"/>
      <c r="C2057" s="43"/>
    </row>
    <row r="2058" spans="1:3" s="90" customFormat="1" x14ac:dyDescent="0.2">
      <c r="A2058" s="103"/>
      <c r="B2058" s="43"/>
      <c r="C2058" s="43"/>
    </row>
    <row r="2059" spans="1:3" s="90" customFormat="1" x14ac:dyDescent="0.2">
      <c r="A2059" s="103"/>
      <c r="B2059" s="43"/>
      <c r="C2059" s="43"/>
    </row>
    <row r="2060" spans="1:3" s="90" customFormat="1" x14ac:dyDescent="0.2">
      <c r="A2060" s="103"/>
      <c r="B2060" s="43"/>
      <c r="C2060" s="43"/>
    </row>
    <row r="2061" spans="1:3" s="90" customFormat="1" x14ac:dyDescent="0.2">
      <c r="A2061" s="103"/>
      <c r="B2061" s="43"/>
      <c r="C2061" s="43"/>
    </row>
    <row r="2062" spans="1:3" s="90" customFormat="1" x14ac:dyDescent="0.2">
      <c r="A2062" s="103"/>
      <c r="B2062" s="43"/>
      <c r="C2062" s="43"/>
    </row>
    <row r="2063" spans="1:3" s="90" customFormat="1" x14ac:dyDescent="0.2">
      <c r="A2063" s="103"/>
      <c r="B2063" s="43"/>
      <c r="C2063" s="43"/>
    </row>
    <row r="2064" spans="1:3" s="90" customFormat="1" x14ac:dyDescent="0.2">
      <c r="A2064" s="103"/>
      <c r="B2064" s="43"/>
      <c r="C2064" s="43"/>
    </row>
    <row r="2065" spans="1:3" s="90" customFormat="1" x14ac:dyDescent="0.2">
      <c r="A2065" s="103"/>
      <c r="B2065" s="43"/>
      <c r="C2065" s="43"/>
    </row>
    <row r="2066" spans="1:3" s="90" customFormat="1" x14ac:dyDescent="0.2">
      <c r="A2066" s="103"/>
      <c r="B2066" s="43"/>
      <c r="C2066" s="43"/>
    </row>
    <row r="2067" spans="1:3" s="90" customFormat="1" x14ac:dyDescent="0.2">
      <c r="A2067" s="103"/>
      <c r="B2067" s="43"/>
      <c r="C2067" s="43"/>
    </row>
    <row r="2068" spans="1:3" s="90" customFormat="1" x14ac:dyDescent="0.2">
      <c r="A2068" s="103"/>
      <c r="B2068" s="43"/>
      <c r="C2068" s="43"/>
    </row>
    <row r="2069" spans="1:3" s="90" customFormat="1" x14ac:dyDescent="0.2">
      <c r="A2069" s="103"/>
      <c r="B2069" s="43"/>
      <c r="C2069" s="43"/>
    </row>
    <row r="2070" spans="1:3" s="90" customFormat="1" x14ac:dyDescent="0.2">
      <c r="A2070" s="103"/>
      <c r="B2070" s="43"/>
      <c r="C2070" s="43"/>
    </row>
    <row r="2071" spans="1:3" s="90" customFormat="1" x14ac:dyDescent="0.2">
      <c r="A2071" s="103"/>
      <c r="B2071" s="43"/>
      <c r="C2071" s="43"/>
    </row>
    <row r="2072" spans="1:3" s="90" customFormat="1" x14ac:dyDescent="0.2">
      <c r="A2072" s="103"/>
      <c r="B2072" s="43"/>
      <c r="C2072" s="43"/>
    </row>
    <row r="2073" spans="1:3" s="90" customFormat="1" x14ac:dyDescent="0.2">
      <c r="A2073" s="103"/>
      <c r="B2073" s="43"/>
      <c r="C2073" s="43"/>
    </row>
    <row r="2074" spans="1:3" s="90" customFormat="1" x14ac:dyDescent="0.2">
      <c r="A2074" s="103"/>
      <c r="B2074" s="43"/>
      <c r="C2074" s="43"/>
    </row>
    <row r="2075" spans="1:3" s="90" customFormat="1" x14ac:dyDescent="0.2">
      <c r="A2075" s="103"/>
      <c r="B2075" s="43"/>
      <c r="C2075" s="43"/>
    </row>
    <row r="2076" spans="1:3" s="90" customFormat="1" x14ac:dyDescent="0.2">
      <c r="A2076" s="103"/>
      <c r="B2076" s="43"/>
      <c r="C2076" s="43"/>
    </row>
    <row r="2077" spans="1:3" s="90" customFormat="1" x14ac:dyDescent="0.2">
      <c r="A2077" s="103"/>
      <c r="B2077" s="43"/>
      <c r="C2077" s="43"/>
    </row>
    <row r="2078" spans="1:3" s="90" customFormat="1" x14ac:dyDescent="0.2">
      <c r="A2078" s="103"/>
      <c r="B2078" s="43"/>
      <c r="C2078" s="43"/>
    </row>
    <row r="2079" spans="1:3" s="90" customFormat="1" x14ac:dyDescent="0.2">
      <c r="A2079" s="103"/>
      <c r="B2079" s="43"/>
      <c r="C2079" s="43"/>
    </row>
    <row r="2080" spans="1:3" s="90" customFormat="1" x14ac:dyDescent="0.2">
      <c r="A2080" s="103"/>
      <c r="B2080" s="43"/>
      <c r="C2080" s="43"/>
    </row>
    <row r="2081" spans="1:3" s="90" customFormat="1" x14ac:dyDescent="0.2">
      <c r="A2081" s="103"/>
      <c r="B2081" s="43"/>
      <c r="C2081" s="43"/>
    </row>
    <row r="2082" spans="1:3" s="90" customFormat="1" x14ac:dyDescent="0.2">
      <c r="A2082" s="103"/>
      <c r="B2082" s="43"/>
      <c r="C2082" s="43"/>
    </row>
    <row r="2083" spans="1:3" s="90" customFormat="1" x14ac:dyDescent="0.2">
      <c r="A2083" s="103"/>
      <c r="B2083" s="43"/>
      <c r="C2083" s="43"/>
    </row>
    <row r="2084" spans="1:3" s="90" customFormat="1" x14ac:dyDescent="0.2">
      <c r="A2084" s="103"/>
      <c r="B2084" s="43"/>
      <c r="C2084" s="43"/>
    </row>
    <row r="2085" spans="1:3" s="90" customFormat="1" x14ac:dyDescent="0.2">
      <c r="A2085" s="103"/>
      <c r="B2085" s="43"/>
      <c r="C2085" s="43"/>
    </row>
    <row r="2086" spans="1:3" s="90" customFormat="1" x14ac:dyDescent="0.2">
      <c r="A2086" s="103"/>
      <c r="B2086" s="43"/>
      <c r="C2086" s="43"/>
    </row>
    <row r="2087" spans="1:3" s="90" customFormat="1" x14ac:dyDescent="0.2">
      <c r="A2087" s="103"/>
      <c r="B2087" s="43"/>
      <c r="C2087" s="43"/>
    </row>
    <row r="2088" spans="1:3" s="90" customFormat="1" x14ac:dyDescent="0.2">
      <c r="A2088" s="103"/>
      <c r="B2088" s="43"/>
      <c r="C2088" s="43"/>
    </row>
    <row r="2089" spans="1:3" s="90" customFormat="1" x14ac:dyDescent="0.2">
      <c r="A2089" s="103"/>
      <c r="B2089" s="43"/>
      <c r="C2089" s="43"/>
    </row>
    <row r="2090" spans="1:3" s="90" customFormat="1" x14ac:dyDescent="0.2">
      <c r="A2090" s="103"/>
      <c r="B2090" s="43"/>
      <c r="C2090" s="43"/>
    </row>
    <row r="2091" spans="1:3" s="90" customFormat="1" x14ac:dyDescent="0.2">
      <c r="A2091" s="103"/>
      <c r="B2091" s="43"/>
      <c r="C2091" s="43"/>
    </row>
    <row r="2092" spans="1:3" s="90" customFormat="1" x14ac:dyDescent="0.2">
      <c r="A2092" s="103"/>
      <c r="B2092" s="43"/>
      <c r="C2092" s="43"/>
    </row>
    <row r="2093" spans="1:3" s="90" customFormat="1" x14ac:dyDescent="0.2">
      <c r="A2093" s="103"/>
      <c r="B2093" s="43"/>
      <c r="C2093" s="43"/>
    </row>
    <row r="2094" spans="1:3" s="90" customFormat="1" x14ac:dyDescent="0.2">
      <c r="A2094" s="103"/>
      <c r="B2094" s="43"/>
      <c r="C2094" s="43"/>
    </row>
    <row r="2095" spans="1:3" s="90" customFormat="1" x14ac:dyDescent="0.2">
      <c r="A2095" s="103"/>
      <c r="B2095" s="43"/>
      <c r="C2095" s="43"/>
    </row>
    <row r="2096" spans="1:3" s="90" customFormat="1" x14ac:dyDescent="0.2">
      <c r="A2096" s="103"/>
      <c r="B2096" s="43"/>
      <c r="C2096" s="43"/>
    </row>
    <row r="2097" spans="1:3" s="90" customFormat="1" x14ac:dyDescent="0.2">
      <c r="A2097" s="103"/>
      <c r="B2097" s="43"/>
      <c r="C2097" s="43"/>
    </row>
    <row r="2098" spans="1:3" s="90" customFormat="1" x14ac:dyDescent="0.2">
      <c r="A2098" s="103"/>
      <c r="B2098" s="43"/>
      <c r="C2098" s="43"/>
    </row>
    <row r="2099" spans="1:3" s="90" customFormat="1" x14ac:dyDescent="0.2">
      <c r="A2099" s="103"/>
      <c r="B2099" s="43"/>
      <c r="C2099" s="43"/>
    </row>
    <row r="2100" spans="1:3" s="90" customFormat="1" x14ac:dyDescent="0.2">
      <c r="A2100" s="103"/>
      <c r="B2100" s="43"/>
      <c r="C2100" s="43"/>
    </row>
    <row r="2101" spans="1:3" s="90" customFormat="1" x14ac:dyDescent="0.2">
      <c r="A2101" s="103"/>
      <c r="B2101" s="43"/>
      <c r="C2101" s="43"/>
    </row>
    <row r="2102" spans="1:3" s="90" customFormat="1" x14ac:dyDescent="0.2">
      <c r="A2102" s="103"/>
      <c r="B2102" s="43"/>
      <c r="C2102" s="43"/>
    </row>
    <row r="2103" spans="1:3" s="90" customFormat="1" x14ac:dyDescent="0.2">
      <c r="A2103" s="103"/>
      <c r="B2103" s="43"/>
      <c r="C2103" s="43"/>
    </row>
    <row r="2104" spans="1:3" s="90" customFormat="1" x14ac:dyDescent="0.2">
      <c r="A2104" s="103"/>
      <c r="B2104" s="43"/>
      <c r="C2104" s="43"/>
    </row>
    <row r="2105" spans="1:3" s="90" customFormat="1" x14ac:dyDescent="0.2">
      <c r="A2105" s="103"/>
      <c r="B2105" s="43"/>
      <c r="C2105" s="43"/>
    </row>
    <row r="2106" spans="1:3" s="90" customFormat="1" x14ac:dyDescent="0.2">
      <c r="A2106" s="103"/>
      <c r="B2106" s="43"/>
      <c r="C2106" s="43"/>
    </row>
    <row r="2107" spans="1:3" s="90" customFormat="1" x14ac:dyDescent="0.2">
      <c r="A2107" s="103"/>
      <c r="B2107" s="43"/>
      <c r="C2107" s="43"/>
    </row>
    <row r="2108" spans="1:3" s="90" customFormat="1" x14ac:dyDescent="0.2">
      <c r="A2108" s="103"/>
      <c r="B2108" s="43"/>
      <c r="C2108" s="43"/>
    </row>
    <row r="2109" spans="1:3" s="90" customFormat="1" x14ac:dyDescent="0.2">
      <c r="A2109" s="103"/>
      <c r="B2109" s="43"/>
      <c r="C2109" s="43"/>
    </row>
    <row r="2110" spans="1:3" s="90" customFormat="1" x14ac:dyDescent="0.2">
      <c r="A2110" s="103"/>
      <c r="B2110" s="43"/>
      <c r="C2110" s="43"/>
    </row>
    <row r="2111" spans="1:3" s="90" customFormat="1" x14ac:dyDescent="0.2">
      <c r="A2111" s="103"/>
      <c r="B2111" s="43"/>
      <c r="C2111" s="43"/>
    </row>
    <row r="2112" spans="1:3" s="90" customFormat="1" x14ac:dyDescent="0.2">
      <c r="A2112" s="103"/>
      <c r="B2112" s="43"/>
      <c r="C2112" s="43"/>
    </row>
    <row r="2113" spans="1:3" s="90" customFormat="1" x14ac:dyDescent="0.2">
      <c r="A2113" s="103"/>
      <c r="B2113" s="43"/>
      <c r="C2113" s="43"/>
    </row>
    <row r="2114" spans="1:3" s="90" customFormat="1" x14ac:dyDescent="0.2">
      <c r="A2114" s="103"/>
      <c r="B2114" s="43"/>
      <c r="C2114" s="43"/>
    </row>
    <row r="2115" spans="1:3" s="90" customFormat="1" x14ac:dyDescent="0.2">
      <c r="A2115" s="103"/>
      <c r="B2115" s="43"/>
      <c r="C2115" s="43"/>
    </row>
    <row r="2116" spans="1:3" s="90" customFormat="1" x14ac:dyDescent="0.2">
      <c r="A2116" s="103"/>
      <c r="B2116" s="43"/>
      <c r="C2116" s="43"/>
    </row>
    <row r="2117" spans="1:3" s="90" customFormat="1" x14ac:dyDescent="0.2">
      <c r="A2117" s="103"/>
      <c r="B2117" s="43"/>
      <c r="C2117" s="43"/>
    </row>
    <row r="2118" spans="1:3" s="90" customFormat="1" x14ac:dyDescent="0.2">
      <c r="A2118" s="103"/>
      <c r="B2118" s="43"/>
      <c r="C2118" s="43"/>
    </row>
    <row r="2119" spans="1:3" s="90" customFormat="1" x14ac:dyDescent="0.2">
      <c r="A2119" s="103"/>
      <c r="B2119" s="43"/>
      <c r="C2119" s="43"/>
    </row>
    <row r="2120" spans="1:3" s="90" customFormat="1" x14ac:dyDescent="0.2">
      <c r="A2120" s="103"/>
      <c r="B2120" s="43"/>
      <c r="C2120" s="43"/>
    </row>
    <row r="2121" spans="1:3" s="90" customFormat="1" x14ac:dyDescent="0.2">
      <c r="A2121" s="103"/>
      <c r="B2121" s="43"/>
      <c r="C2121" s="43"/>
    </row>
    <row r="2122" spans="1:3" s="90" customFormat="1" x14ac:dyDescent="0.2">
      <c r="A2122" s="103"/>
      <c r="B2122" s="43"/>
      <c r="C2122" s="43"/>
    </row>
    <row r="2123" spans="1:3" s="90" customFormat="1" x14ac:dyDescent="0.2">
      <c r="A2123" s="103"/>
      <c r="B2123" s="43"/>
      <c r="C2123" s="43"/>
    </row>
    <row r="2124" spans="1:3" s="90" customFormat="1" x14ac:dyDescent="0.2">
      <c r="A2124" s="103"/>
      <c r="B2124" s="43"/>
      <c r="C2124" s="43"/>
    </row>
    <row r="2125" spans="1:3" s="90" customFormat="1" x14ac:dyDescent="0.2">
      <c r="A2125" s="103"/>
      <c r="B2125" s="43"/>
      <c r="C2125" s="43"/>
    </row>
    <row r="2126" spans="1:3" s="90" customFormat="1" x14ac:dyDescent="0.2">
      <c r="A2126" s="103"/>
      <c r="B2126" s="43"/>
      <c r="C2126" s="43"/>
    </row>
    <row r="2127" spans="1:3" s="90" customFormat="1" x14ac:dyDescent="0.2">
      <c r="A2127" s="103"/>
      <c r="B2127" s="43"/>
      <c r="C2127" s="43"/>
    </row>
    <row r="2128" spans="1:3" s="90" customFormat="1" x14ac:dyDescent="0.2">
      <c r="A2128" s="103"/>
      <c r="B2128" s="43"/>
      <c r="C2128" s="43"/>
    </row>
    <row r="2129" spans="1:3" s="90" customFormat="1" x14ac:dyDescent="0.2">
      <c r="A2129" s="103"/>
      <c r="B2129" s="43"/>
      <c r="C2129" s="43"/>
    </row>
    <row r="2130" spans="1:3" s="90" customFormat="1" x14ac:dyDescent="0.2">
      <c r="A2130" s="103"/>
      <c r="B2130" s="43"/>
      <c r="C2130" s="43"/>
    </row>
    <row r="2131" spans="1:3" s="90" customFormat="1" x14ac:dyDescent="0.2">
      <c r="A2131" s="103"/>
      <c r="B2131" s="43"/>
      <c r="C2131" s="43"/>
    </row>
    <row r="2132" spans="1:3" s="90" customFormat="1" x14ac:dyDescent="0.2">
      <c r="A2132" s="103"/>
      <c r="B2132" s="43"/>
      <c r="C2132" s="43"/>
    </row>
    <row r="2133" spans="1:3" s="90" customFormat="1" x14ac:dyDescent="0.2">
      <c r="A2133" s="103"/>
      <c r="B2133" s="43"/>
      <c r="C2133" s="43"/>
    </row>
    <row r="2134" spans="1:3" s="90" customFormat="1" x14ac:dyDescent="0.2">
      <c r="A2134" s="103"/>
      <c r="B2134" s="43"/>
      <c r="C2134" s="43"/>
    </row>
    <row r="2135" spans="1:3" s="90" customFormat="1" x14ac:dyDescent="0.2">
      <c r="A2135" s="103"/>
      <c r="B2135" s="43"/>
      <c r="C2135" s="43"/>
    </row>
    <row r="2136" spans="1:3" s="90" customFormat="1" x14ac:dyDescent="0.2">
      <c r="A2136" s="103"/>
      <c r="B2136" s="43"/>
      <c r="C2136" s="43"/>
    </row>
    <row r="2137" spans="1:3" s="90" customFormat="1" x14ac:dyDescent="0.2">
      <c r="A2137" s="103"/>
      <c r="B2137" s="43"/>
      <c r="C2137" s="43"/>
    </row>
    <row r="2138" spans="1:3" s="90" customFormat="1" x14ac:dyDescent="0.2">
      <c r="A2138" s="103"/>
      <c r="B2138" s="43"/>
      <c r="C2138" s="43"/>
    </row>
    <row r="2139" spans="1:3" s="90" customFormat="1" x14ac:dyDescent="0.2">
      <c r="A2139" s="103"/>
      <c r="B2139" s="43"/>
      <c r="C2139" s="43"/>
    </row>
    <row r="2140" spans="1:3" s="90" customFormat="1" x14ac:dyDescent="0.2">
      <c r="A2140" s="103"/>
      <c r="B2140" s="43"/>
      <c r="C2140" s="43"/>
    </row>
    <row r="2141" spans="1:3" s="90" customFormat="1" x14ac:dyDescent="0.2">
      <c r="A2141" s="103"/>
      <c r="B2141" s="43"/>
      <c r="C2141" s="43"/>
    </row>
    <row r="2142" spans="1:3" s="90" customFormat="1" x14ac:dyDescent="0.2">
      <c r="A2142" s="103"/>
      <c r="B2142" s="43"/>
      <c r="C2142" s="43"/>
    </row>
    <row r="2143" spans="1:3" s="90" customFormat="1" x14ac:dyDescent="0.2">
      <c r="A2143" s="103"/>
      <c r="B2143" s="43"/>
      <c r="C2143" s="43"/>
    </row>
    <row r="2144" spans="1:3" s="90" customFormat="1" x14ac:dyDescent="0.2">
      <c r="A2144" s="103"/>
      <c r="B2144" s="43"/>
      <c r="C2144" s="43"/>
    </row>
    <row r="2145" spans="1:3" s="90" customFormat="1" x14ac:dyDescent="0.2">
      <c r="A2145" s="103"/>
      <c r="B2145" s="43"/>
      <c r="C2145" s="43"/>
    </row>
    <row r="2146" spans="1:3" s="90" customFormat="1" x14ac:dyDescent="0.2">
      <c r="A2146" s="103"/>
      <c r="B2146" s="43"/>
      <c r="C2146" s="43"/>
    </row>
    <row r="2147" spans="1:3" s="90" customFormat="1" x14ac:dyDescent="0.2">
      <c r="A2147" s="103"/>
      <c r="B2147" s="43"/>
      <c r="C2147" s="43"/>
    </row>
    <row r="2148" spans="1:3" s="90" customFormat="1" x14ac:dyDescent="0.2">
      <c r="A2148" s="103"/>
      <c r="B2148" s="43"/>
      <c r="C2148" s="43"/>
    </row>
    <row r="2149" spans="1:3" s="90" customFormat="1" x14ac:dyDescent="0.2">
      <c r="A2149" s="103"/>
      <c r="B2149" s="43"/>
      <c r="C2149" s="43"/>
    </row>
    <row r="2150" spans="1:3" s="90" customFormat="1" x14ac:dyDescent="0.2">
      <c r="A2150" s="103"/>
      <c r="B2150" s="43"/>
      <c r="C2150" s="43"/>
    </row>
    <row r="2151" spans="1:3" s="90" customFormat="1" x14ac:dyDescent="0.2">
      <c r="A2151" s="103"/>
      <c r="B2151" s="43"/>
      <c r="C2151" s="43"/>
    </row>
    <row r="2152" spans="1:3" s="90" customFormat="1" x14ac:dyDescent="0.2">
      <c r="A2152" s="103"/>
      <c r="B2152" s="43"/>
      <c r="C2152" s="43"/>
    </row>
    <row r="2153" spans="1:3" s="90" customFormat="1" x14ac:dyDescent="0.2">
      <c r="A2153" s="103"/>
      <c r="B2153" s="43"/>
      <c r="C2153" s="43"/>
    </row>
    <row r="2154" spans="1:3" s="90" customFormat="1" x14ac:dyDescent="0.2">
      <c r="A2154" s="103"/>
      <c r="B2154" s="43"/>
      <c r="C2154" s="43"/>
    </row>
    <row r="2155" spans="1:3" s="90" customFormat="1" x14ac:dyDescent="0.2">
      <c r="A2155" s="103"/>
      <c r="B2155" s="43"/>
      <c r="C2155" s="43"/>
    </row>
    <row r="2156" spans="1:3" s="90" customFormat="1" x14ac:dyDescent="0.2">
      <c r="A2156" s="103"/>
      <c r="B2156" s="43"/>
      <c r="C2156" s="43"/>
    </row>
    <row r="2157" spans="1:3" s="90" customFormat="1" x14ac:dyDescent="0.2">
      <c r="A2157" s="103"/>
      <c r="B2157" s="43"/>
      <c r="C2157" s="43"/>
    </row>
    <row r="2158" spans="1:3" s="90" customFormat="1" x14ac:dyDescent="0.2">
      <c r="A2158" s="103"/>
      <c r="B2158" s="43"/>
      <c r="C2158" s="43"/>
    </row>
    <row r="2159" spans="1:3" s="90" customFormat="1" x14ac:dyDescent="0.2">
      <c r="A2159" s="103"/>
      <c r="B2159" s="43"/>
      <c r="C2159" s="43"/>
    </row>
    <row r="2160" spans="1:3" s="90" customFormat="1" x14ac:dyDescent="0.2">
      <c r="A2160" s="103"/>
      <c r="B2160" s="43"/>
      <c r="C2160" s="43"/>
    </row>
    <row r="2161" spans="1:3" s="90" customFormat="1" x14ac:dyDescent="0.2">
      <c r="A2161" s="103"/>
      <c r="B2161" s="43"/>
      <c r="C2161" s="43"/>
    </row>
    <row r="2162" spans="1:3" s="90" customFormat="1" x14ac:dyDescent="0.2">
      <c r="A2162" s="103"/>
      <c r="B2162" s="43"/>
      <c r="C2162" s="43"/>
    </row>
    <row r="2163" spans="1:3" s="90" customFormat="1" x14ac:dyDescent="0.2">
      <c r="A2163" s="103"/>
      <c r="B2163" s="43"/>
      <c r="C2163" s="43"/>
    </row>
    <row r="2164" spans="1:3" s="90" customFormat="1" x14ac:dyDescent="0.2">
      <c r="A2164" s="103"/>
      <c r="B2164" s="43"/>
      <c r="C2164" s="43"/>
    </row>
    <row r="2165" spans="1:3" s="90" customFormat="1" x14ac:dyDescent="0.2">
      <c r="A2165" s="103"/>
      <c r="B2165" s="43"/>
      <c r="C2165" s="43"/>
    </row>
    <row r="2166" spans="1:3" s="90" customFormat="1" x14ac:dyDescent="0.2">
      <c r="A2166" s="103"/>
      <c r="B2166" s="43"/>
      <c r="C2166" s="43"/>
    </row>
    <row r="2167" spans="1:3" s="90" customFormat="1" x14ac:dyDescent="0.2">
      <c r="A2167" s="103"/>
      <c r="B2167" s="43"/>
      <c r="C2167" s="43"/>
    </row>
    <row r="2168" spans="1:3" s="90" customFormat="1" x14ac:dyDescent="0.2">
      <c r="A2168" s="103"/>
      <c r="B2168" s="43"/>
      <c r="C2168" s="43"/>
    </row>
    <row r="2169" spans="1:3" s="90" customFormat="1" x14ac:dyDescent="0.2">
      <c r="A2169" s="103"/>
      <c r="B2169" s="43"/>
      <c r="C2169" s="43"/>
    </row>
    <row r="2170" spans="1:3" s="90" customFormat="1" x14ac:dyDescent="0.2">
      <c r="A2170" s="103"/>
      <c r="B2170" s="43"/>
      <c r="C2170" s="43"/>
    </row>
    <row r="2171" spans="1:3" s="90" customFormat="1" x14ac:dyDescent="0.2">
      <c r="A2171" s="103"/>
      <c r="B2171" s="43"/>
      <c r="C2171" s="43"/>
    </row>
    <row r="2172" spans="1:3" s="90" customFormat="1" x14ac:dyDescent="0.2">
      <c r="A2172" s="103"/>
      <c r="B2172" s="43"/>
      <c r="C2172" s="43"/>
    </row>
    <row r="2173" spans="1:3" s="90" customFormat="1" x14ac:dyDescent="0.2">
      <c r="A2173" s="103"/>
      <c r="B2173" s="43"/>
      <c r="C2173" s="43"/>
    </row>
    <row r="2174" spans="1:3" s="90" customFormat="1" x14ac:dyDescent="0.2">
      <c r="A2174" s="103"/>
      <c r="B2174" s="43"/>
      <c r="C2174" s="43"/>
    </row>
    <row r="2175" spans="1:3" s="90" customFormat="1" x14ac:dyDescent="0.2">
      <c r="A2175" s="103"/>
      <c r="B2175" s="43"/>
      <c r="C2175" s="43"/>
    </row>
    <row r="2176" spans="1:3" s="90" customFormat="1" x14ac:dyDescent="0.2">
      <c r="A2176" s="103"/>
      <c r="B2176" s="43"/>
      <c r="C2176" s="43"/>
    </row>
    <row r="2177" spans="1:3" s="90" customFormat="1" x14ac:dyDescent="0.2">
      <c r="A2177" s="103"/>
      <c r="B2177" s="43"/>
      <c r="C2177" s="43"/>
    </row>
    <row r="2178" spans="1:3" s="90" customFormat="1" x14ac:dyDescent="0.2">
      <c r="A2178" s="103"/>
      <c r="B2178" s="43"/>
      <c r="C2178" s="43"/>
    </row>
    <row r="2179" spans="1:3" s="90" customFormat="1" x14ac:dyDescent="0.2">
      <c r="A2179" s="103"/>
      <c r="B2179" s="43"/>
      <c r="C2179" s="43"/>
    </row>
    <row r="2180" spans="1:3" s="90" customFormat="1" x14ac:dyDescent="0.2">
      <c r="A2180" s="103"/>
      <c r="B2180" s="43"/>
      <c r="C2180" s="43"/>
    </row>
    <row r="2181" spans="1:3" s="90" customFormat="1" x14ac:dyDescent="0.2">
      <c r="A2181" s="103"/>
      <c r="B2181" s="43"/>
      <c r="C2181" s="43"/>
    </row>
    <row r="2182" spans="1:3" s="90" customFormat="1" x14ac:dyDescent="0.2">
      <c r="A2182" s="103"/>
      <c r="B2182" s="43"/>
      <c r="C2182" s="43"/>
    </row>
    <row r="2183" spans="1:3" s="90" customFormat="1" x14ac:dyDescent="0.2">
      <c r="A2183" s="103"/>
      <c r="B2183" s="43"/>
      <c r="C2183" s="43"/>
    </row>
    <row r="2184" spans="1:3" s="90" customFormat="1" x14ac:dyDescent="0.2">
      <c r="A2184" s="103"/>
      <c r="B2184" s="43"/>
      <c r="C2184" s="43"/>
    </row>
    <row r="2185" spans="1:3" s="90" customFormat="1" x14ac:dyDescent="0.2">
      <c r="A2185" s="103"/>
      <c r="B2185" s="43"/>
      <c r="C2185" s="43"/>
    </row>
    <row r="2186" spans="1:3" s="90" customFormat="1" x14ac:dyDescent="0.2">
      <c r="A2186" s="103"/>
      <c r="B2186" s="43"/>
      <c r="C2186" s="43"/>
    </row>
    <row r="2187" spans="1:3" s="90" customFormat="1" x14ac:dyDescent="0.2">
      <c r="A2187" s="103"/>
      <c r="B2187" s="43"/>
      <c r="C2187" s="43"/>
    </row>
    <row r="2188" spans="1:3" s="90" customFormat="1" x14ac:dyDescent="0.2">
      <c r="A2188" s="103"/>
      <c r="B2188" s="43"/>
      <c r="C2188" s="43"/>
    </row>
    <row r="2189" spans="1:3" s="90" customFormat="1" x14ac:dyDescent="0.2">
      <c r="A2189" s="103"/>
      <c r="B2189" s="43"/>
      <c r="C2189" s="43"/>
    </row>
    <row r="2190" spans="1:3" s="90" customFormat="1" x14ac:dyDescent="0.2">
      <c r="A2190" s="103"/>
      <c r="B2190" s="43"/>
      <c r="C2190" s="43"/>
    </row>
    <row r="2191" spans="1:3" s="90" customFormat="1" x14ac:dyDescent="0.2">
      <c r="A2191" s="103"/>
      <c r="B2191" s="43"/>
      <c r="C2191" s="43"/>
    </row>
    <row r="2192" spans="1:3" s="90" customFormat="1" x14ac:dyDescent="0.2">
      <c r="A2192" s="103"/>
      <c r="B2192" s="43"/>
      <c r="C2192" s="43"/>
    </row>
    <row r="2193" spans="1:3" s="90" customFormat="1" x14ac:dyDescent="0.2">
      <c r="A2193" s="103"/>
      <c r="B2193" s="43"/>
      <c r="C2193" s="43"/>
    </row>
    <row r="2194" spans="1:3" s="90" customFormat="1" x14ac:dyDescent="0.2">
      <c r="A2194" s="103"/>
      <c r="B2194" s="43"/>
      <c r="C2194" s="43"/>
    </row>
    <row r="2195" spans="1:3" s="90" customFormat="1" x14ac:dyDescent="0.2">
      <c r="A2195" s="103"/>
      <c r="B2195" s="43"/>
      <c r="C2195" s="43"/>
    </row>
    <row r="2196" spans="1:3" s="90" customFormat="1" x14ac:dyDescent="0.2">
      <c r="A2196" s="103"/>
      <c r="B2196" s="43"/>
      <c r="C2196" s="43"/>
    </row>
    <row r="2197" spans="1:3" s="90" customFormat="1" x14ac:dyDescent="0.2">
      <c r="A2197" s="103"/>
      <c r="B2197" s="43"/>
      <c r="C2197" s="43"/>
    </row>
    <row r="2198" spans="1:3" s="90" customFormat="1" x14ac:dyDescent="0.2">
      <c r="A2198" s="103"/>
      <c r="B2198" s="43"/>
      <c r="C2198" s="43"/>
    </row>
    <row r="2199" spans="1:3" s="90" customFormat="1" x14ac:dyDescent="0.2">
      <c r="A2199" s="103"/>
      <c r="B2199" s="43"/>
      <c r="C2199" s="43"/>
    </row>
    <row r="2200" spans="1:3" s="90" customFormat="1" x14ac:dyDescent="0.2">
      <c r="A2200" s="103"/>
      <c r="B2200" s="43"/>
      <c r="C2200" s="43"/>
    </row>
    <row r="2201" spans="1:3" s="90" customFormat="1" x14ac:dyDescent="0.2">
      <c r="A2201" s="103"/>
      <c r="B2201" s="43"/>
      <c r="C2201" s="43"/>
    </row>
    <row r="2202" spans="1:3" s="90" customFormat="1" x14ac:dyDescent="0.2">
      <c r="A2202" s="103"/>
      <c r="B2202" s="43"/>
      <c r="C2202" s="43"/>
    </row>
    <row r="2203" spans="1:3" s="90" customFormat="1" x14ac:dyDescent="0.2">
      <c r="A2203" s="103"/>
      <c r="B2203" s="43"/>
      <c r="C2203" s="43"/>
    </row>
    <row r="2204" spans="1:3" s="90" customFormat="1" x14ac:dyDescent="0.2">
      <c r="A2204" s="103"/>
      <c r="B2204" s="43"/>
      <c r="C2204" s="43"/>
    </row>
    <row r="2205" spans="1:3" s="90" customFormat="1" x14ac:dyDescent="0.2">
      <c r="A2205" s="103"/>
      <c r="B2205" s="43"/>
      <c r="C2205" s="43"/>
    </row>
    <row r="2206" spans="1:3" s="90" customFormat="1" x14ac:dyDescent="0.2">
      <c r="A2206" s="103"/>
      <c r="B2206" s="43"/>
      <c r="C2206" s="43"/>
    </row>
    <row r="2207" spans="1:3" s="90" customFormat="1" x14ac:dyDescent="0.2">
      <c r="A2207" s="103"/>
      <c r="B2207" s="43"/>
      <c r="C2207" s="43"/>
    </row>
    <row r="2208" spans="1:3" s="90" customFormat="1" x14ac:dyDescent="0.2">
      <c r="A2208" s="103"/>
      <c r="B2208" s="43"/>
      <c r="C2208" s="43"/>
    </row>
    <row r="2209" spans="1:3" s="90" customFormat="1" x14ac:dyDescent="0.2">
      <c r="A2209" s="103"/>
      <c r="B2209" s="43"/>
      <c r="C2209" s="43"/>
    </row>
    <row r="2210" spans="1:3" s="90" customFormat="1" x14ac:dyDescent="0.2">
      <c r="A2210" s="103"/>
      <c r="B2210" s="43"/>
      <c r="C2210" s="43"/>
    </row>
    <row r="2211" spans="1:3" s="90" customFormat="1" x14ac:dyDescent="0.2">
      <c r="A2211" s="103"/>
      <c r="B2211" s="43"/>
      <c r="C2211" s="43"/>
    </row>
    <row r="2212" spans="1:3" s="90" customFormat="1" x14ac:dyDescent="0.2">
      <c r="A2212" s="103"/>
      <c r="B2212" s="43"/>
      <c r="C2212" s="43"/>
    </row>
    <row r="2213" spans="1:3" s="90" customFormat="1" x14ac:dyDescent="0.2">
      <c r="A2213" s="103"/>
      <c r="B2213" s="43"/>
      <c r="C2213" s="43"/>
    </row>
    <row r="2214" spans="1:3" s="90" customFormat="1" x14ac:dyDescent="0.2">
      <c r="A2214" s="103"/>
      <c r="B2214" s="43"/>
      <c r="C2214" s="43"/>
    </row>
    <row r="2215" spans="1:3" s="90" customFormat="1" x14ac:dyDescent="0.2">
      <c r="A2215" s="103"/>
      <c r="B2215" s="43"/>
      <c r="C2215" s="43"/>
    </row>
    <row r="2216" spans="1:3" s="90" customFormat="1" x14ac:dyDescent="0.2">
      <c r="A2216" s="103"/>
      <c r="B2216" s="43"/>
      <c r="C2216" s="43"/>
    </row>
    <row r="2217" spans="1:3" s="90" customFormat="1" x14ac:dyDescent="0.2">
      <c r="A2217" s="103"/>
      <c r="B2217" s="43"/>
      <c r="C2217" s="43"/>
    </row>
    <row r="2218" spans="1:3" s="90" customFormat="1" x14ac:dyDescent="0.2">
      <c r="A2218" s="103"/>
      <c r="B2218" s="43"/>
      <c r="C2218" s="43"/>
    </row>
    <row r="2219" spans="1:3" s="90" customFormat="1" x14ac:dyDescent="0.2">
      <c r="A2219" s="103"/>
      <c r="B2219" s="43"/>
      <c r="C2219" s="43"/>
    </row>
    <row r="2220" spans="1:3" s="90" customFormat="1" x14ac:dyDescent="0.2">
      <c r="A2220" s="103"/>
      <c r="B2220" s="43"/>
      <c r="C2220" s="43"/>
    </row>
    <row r="2221" spans="1:3" s="90" customFormat="1" x14ac:dyDescent="0.2">
      <c r="A2221" s="103"/>
      <c r="B2221" s="43"/>
      <c r="C2221" s="43"/>
    </row>
    <row r="2222" spans="1:3" s="90" customFormat="1" x14ac:dyDescent="0.2">
      <c r="A2222" s="103"/>
      <c r="B2222" s="43"/>
      <c r="C2222" s="43"/>
    </row>
    <row r="2223" spans="1:3" s="90" customFormat="1" x14ac:dyDescent="0.2">
      <c r="A2223" s="103"/>
      <c r="B2223" s="43"/>
      <c r="C2223" s="43"/>
    </row>
    <row r="2224" spans="1:3" s="90" customFormat="1" x14ac:dyDescent="0.2">
      <c r="A2224" s="103"/>
      <c r="B2224" s="43"/>
      <c r="C2224" s="43"/>
    </row>
    <row r="2225" spans="1:3" s="90" customFormat="1" x14ac:dyDescent="0.2">
      <c r="A2225" s="103"/>
      <c r="B2225" s="43"/>
      <c r="C2225" s="43"/>
    </row>
    <row r="2226" spans="1:3" s="90" customFormat="1" x14ac:dyDescent="0.2">
      <c r="A2226" s="103"/>
      <c r="B2226" s="43"/>
      <c r="C2226" s="43"/>
    </row>
    <row r="2227" spans="1:3" s="90" customFormat="1" x14ac:dyDescent="0.2">
      <c r="A2227" s="103"/>
      <c r="B2227" s="43"/>
      <c r="C2227" s="43"/>
    </row>
    <row r="2228" spans="1:3" s="90" customFormat="1" x14ac:dyDescent="0.2">
      <c r="A2228" s="103"/>
      <c r="B2228" s="43"/>
      <c r="C2228" s="43"/>
    </row>
    <row r="2229" spans="1:3" s="90" customFormat="1" x14ac:dyDescent="0.2">
      <c r="A2229" s="103"/>
      <c r="B2229" s="43"/>
      <c r="C2229" s="43"/>
    </row>
    <row r="2230" spans="1:3" s="90" customFormat="1" x14ac:dyDescent="0.2">
      <c r="A2230" s="103"/>
      <c r="B2230" s="43"/>
      <c r="C2230" s="43"/>
    </row>
    <row r="2231" spans="1:3" s="90" customFormat="1" x14ac:dyDescent="0.2">
      <c r="A2231" s="103"/>
      <c r="B2231" s="43"/>
      <c r="C2231" s="43"/>
    </row>
    <row r="2232" spans="1:3" s="90" customFormat="1" x14ac:dyDescent="0.2">
      <c r="A2232" s="103"/>
      <c r="B2232" s="43"/>
      <c r="C2232" s="43"/>
    </row>
    <row r="2233" spans="1:3" s="90" customFormat="1" x14ac:dyDescent="0.2">
      <c r="A2233" s="103"/>
      <c r="B2233" s="43"/>
      <c r="C2233" s="43"/>
    </row>
    <row r="2234" spans="1:3" s="90" customFormat="1" x14ac:dyDescent="0.2">
      <c r="A2234" s="103"/>
      <c r="B2234" s="43"/>
      <c r="C2234" s="43"/>
    </row>
    <row r="2235" spans="1:3" s="90" customFormat="1" x14ac:dyDescent="0.2">
      <c r="A2235" s="103"/>
      <c r="B2235" s="43"/>
      <c r="C2235" s="43"/>
    </row>
    <row r="2236" spans="1:3" s="90" customFormat="1" x14ac:dyDescent="0.2">
      <c r="A2236" s="103"/>
      <c r="B2236" s="43"/>
      <c r="C2236" s="43"/>
    </row>
    <row r="2237" spans="1:3" s="90" customFormat="1" x14ac:dyDescent="0.2">
      <c r="A2237" s="103"/>
      <c r="B2237" s="43"/>
      <c r="C2237" s="43"/>
    </row>
    <row r="2238" spans="1:3" s="90" customFormat="1" x14ac:dyDescent="0.2">
      <c r="A2238" s="103"/>
      <c r="B2238" s="43"/>
      <c r="C2238" s="43"/>
    </row>
    <row r="2239" spans="1:3" s="90" customFormat="1" x14ac:dyDescent="0.2">
      <c r="A2239" s="103"/>
      <c r="B2239" s="43"/>
      <c r="C2239" s="43"/>
    </row>
    <row r="2240" spans="1:3" s="90" customFormat="1" x14ac:dyDescent="0.2">
      <c r="A2240" s="103"/>
      <c r="B2240" s="43"/>
      <c r="C2240" s="43"/>
    </row>
    <row r="2241" spans="1:3" s="90" customFormat="1" x14ac:dyDescent="0.2">
      <c r="A2241" s="103"/>
      <c r="B2241" s="43"/>
      <c r="C2241" s="43"/>
    </row>
    <row r="2242" spans="1:3" s="90" customFormat="1" x14ac:dyDescent="0.2">
      <c r="A2242" s="103"/>
      <c r="B2242" s="43"/>
      <c r="C2242" s="43"/>
    </row>
    <row r="2243" spans="1:3" s="90" customFormat="1" x14ac:dyDescent="0.2">
      <c r="A2243" s="103"/>
      <c r="B2243" s="43"/>
      <c r="C2243" s="43"/>
    </row>
    <row r="2244" spans="1:3" s="90" customFormat="1" x14ac:dyDescent="0.2">
      <c r="A2244" s="103"/>
      <c r="B2244" s="43"/>
      <c r="C2244" s="43"/>
    </row>
    <row r="2245" spans="1:3" s="90" customFormat="1" x14ac:dyDescent="0.2">
      <c r="A2245" s="103"/>
      <c r="B2245" s="43"/>
      <c r="C2245" s="43"/>
    </row>
    <row r="2246" spans="1:3" s="90" customFormat="1" x14ac:dyDescent="0.2">
      <c r="A2246" s="103"/>
      <c r="B2246" s="43"/>
      <c r="C2246" s="43"/>
    </row>
    <row r="2247" spans="1:3" s="90" customFormat="1" x14ac:dyDescent="0.2">
      <c r="A2247" s="103"/>
      <c r="B2247" s="43"/>
      <c r="C2247" s="43"/>
    </row>
    <row r="2248" spans="1:3" s="90" customFormat="1" x14ac:dyDescent="0.2">
      <c r="A2248" s="103"/>
      <c r="B2248" s="43"/>
      <c r="C2248" s="43"/>
    </row>
    <row r="2249" spans="1:3" s="90" customFormat="1" x14ac:dyDescent="0.2">
      <c r="A2249" s="103"/>
      <c r="B2249" s="43"/>
      <c r="C2249" s="43"/>
    </row>
    <row r="2250" spans="1:3" s="90" customFormat="1" x14ac:dyDescent="0.2">
      <c r="A2250" s="103"/>
      <c r="B2250" s="43"/>
      <c r="C2250" s="43"/>
    </row>
    <row r="2251" spans="1:3" s="90" customFormat="1" x14ac:dyDescent="0.2">
      <c r="A2251" s="103"/>
      <c r="B2251" s="43"/>
      <c r="C2251" s="43"/>
    </row>
    <row r="2252" spans="1:3" s="90" customFormat="1" x14ac:dyDescent="0.2">
      <c r="A2252" s="103"/>
      <c r="B2252" s="43"/>
      <c r="C2252" s="43"/>
    </row>
    <row r="2253" spans="1:3" s="90" customFormat="1" x14ac:dyDescent="0.2">
      <c r="A2253" s="103"/>
      <c r="B2253" s="43"/>
      <c r="C2253" s="43"/>
    </row>
    <row r="2254" spans="1:3" s="90" customFormat="1" x14ac:dyDescent="0.2">
      <c r="A2254" s="103"/>
      <c r="B2254" s="43"/>
      <c r="C2254" s="43"/>
    </row>
    <row r="2255" spans="1:3" s="90" customFormat="1" x14ac:dyDescent="0.2">
      <c r="A2255" s="103"/>
      <c r="B2255" s="43"/>
      <c r="C2255" s="43"/>
    </row>
    <row r="2256" spans="1:3" s="90" customFormat="1" x14ac:dyDescent="0.2">
      <c r="A2256" s="103"/>
      <c r="B2256" s="43"/>
      <c r="C2256" s="43"/>
    </row>
    <row r="2257" spans="1:3" s="90" customFormat="1" x14ac:dyDescent="0.2">
      <c r="A2257" s="103"/>
      <c r="B2257" s="43"/>
      <c r="C2257" s="43"/>
    </row>
    <row r="2258" spans="1:3" s="90" customFormat="1" x14ac:dyDescent="0.2">
      <c r="A2258" s="103"/>
      <c r="B2258" s="43"/>
      <c r="C2258" s="43"/>
    </row>
    <row r="2259" spans="1:3" s="90" customFormat="1" x14ac:dyDescent="0.2">
      <c r="A2259" s="103"/>
      <c r="B2259" s="43"/>
      <c r="C2259" s="43"/>
    </row>
    <row r="2260" spans="1:3" s="90" customFormat="1" x14ac:dyDescent="0.2">
      <c r="A2260" s="103"/>
      <c r="B2260" s="43"/>
      <c r="C2260" s="43"/>
    </row>
    <row r="2261" spans="1:3" s="90" customFormat="1" x14ac:dyDescent="0.2">
      <c r="A2261" s="103"/>
      <c r="B2261" s="43"/>
      <c r="C2261" s="43"/>
    </row>
    <row r="2262" spans="1:3" s="90" customFormat="1" x14ac:dyDescent="0.2">
      <c r="A2262" s="103"/>
      <c r="B2262" s="43"/>
      <c r="C2262" s="43"/>
    </row>
    <row r="2263" spans="1:3" s="90" customFormat="1" x14ac:dyDescent="0.2">
      <c r="A2263" s="103"/>
      <c r="B2263" s="43"/>
      <c r="C2263" s="43"/>
    </row>
    <row r="2264" spans="1:3" s="90" customFormat="1" x14ac:dyDescent="0.2">
      <c r="A2264" s="103"/>
      <c r="B2264" s="43"/>
      <c r="C2264" s="43"/>
    </row>
    <row r="2265" spans="1:3" s="90" customFormat="1" x14ac:dyDescent="0.2">
      <c r="A2265" s="103"/>
      <c r="B2265" s="43"/>
      <c r="C2265" s="43"/>
    </row>
    <row r="2266" spans="1:3" s="90" customFormat="1" x14ac:dyDescent="0.2">
      <c r="A2266" s="103"/>
      <c r="B2266" s="43"/>
      <c r="C2266" s="43"/>
    </row>
    <row r="2267" spans="1:3" s="90" customFormat="1" x14ac:dyDescent="0.2">
      <c r="A2267" s="103"/>
      <c r="B2267" s="43"/>
      <c r="C2267" s="43"/>
    </row>
    <row r="2268" spans="1:3" s="90" customFormat="1" x14ac:dyDescent="0.2">
      <c r="A2268" s="103"/>
      <c r="B2268" s="43"/>
      <c r="C2268" s="43"/>
    </row>
    <row r="2269" spans="1:3" s="90" customFormat="1" x14ac:dyDescent="0.2">
      <c r="A2269" s="103"/>
      <c r="B2269" s="43"/>
      <c r="C2269" s="43"/>
    </row>
    <row r="2270" spans="1:3" s="90" customFormat="1" x14ac:dyDescent="0.2">
      <c r="A2270" s="103"/>
      <c r="B2270" s="43"/>
      <c r="C2270" s="43"/>
    </row>
    <row r="2271" spans="1:3" s="90" customFormat="1" x14ac:dyDescent="0.2">
      <c r="A2271" s="103"/>
      <c r="B2271" s="43"/>
      <c r="C2271" s="43"/>
    </row>
    <row r="2272" spans="1:3" s="90" customFormat="1" x14ac:dyDescent="0.2">
      <c r="A2272" s="103"/>
      <c r="B2272" s="43"/>
      <c r="C2272" s="43"/>
    </row>
    <row r="2273" spans="1:3" s="90" customFormat="1" x14ac:dyDescent="0.2">
      <c r="A2273" s="103"/>
      <c r="B2273" s="43"/>
      <c r="C2273" s="43"/>
    </row>
    <row r="2274" spans="1:3" s="90" customFormat="1" x14ac:dyDescent="0.2">
      <c r="A2274" s="103"/>
      <c r="B2274" s="43"/>
      <c r="C2274" s="43"/>
    </row>
    <row r="2275" spans="1:3" s="90" customFormat="1" x14ac:dyDescent="0.2">
      <c r="A2275" s="103"/>
      <c r="B2275" s="43"/>
      <c r="C2275" s="43"/>
    </row>
    <row r="2276" spans="1:3" s="90" customFormat="1" x14ac:dyDescent="0.2">
      <c r="A2276" s="103"/>
      <c r="B2276" s="43"/>
      <c r="C2276" s="43"/>
    </row>
    <row r="2277" spans="1:3" s="90" customFormat="1" x14ac:dyDescent="0.2">
      <c r="A2277" s="103"/>
      <c r="B2277" s="43"/>
      <c r="C2277" s="43"/>
    </row>
    <row r="2278" spans="1:3" s="90" customFormat="1" x14ac:dyDescent="0.2">
      <c r="A2278" s="103"/>
      <c r="B2278" s="43"/>
      <c r="C2278" s="43"/>
    </row>
    <row r="2279" spans="1:3" s="90" customFormat="1" x14ac:dyDescent="0.2">
      <c r="A2279" s="103"/>
      <c r="B2279" s="43"/>
      <c r="C2279" s="43"/>
    </row>
    <row r="2280" spans="1:3" s="90" customFormat="1" x14ac:dyDescent="0.2">
      <c r="A2280" s="103"/>
      <c r="B2280" s="43"/>
      <c r="C2280" s="43"/>
    </row>
    <row r="2281" spans="1:3" s="90" customFormat="1" x14ac:dyDescent="0.2">
      <c r="A2281" s="103"/>
      <c r="B2281" s="43"/>
      <c r="C2281" s="43"/>
    </row>
    <row r="2282" spans="1:3" s="90" customFormat="1" x14ac:dyDescent="0.2">
      <c r="A2282" s="103"/>
      <c r="B2282" s="43"/>
      <c r="C2282" s="43"/>
    </row>
    <row r="2283" spans="1:3" s="90" customFormat="1" x14ac:dyDescent="0.2">
      <c r="A2283" s="103"/>
      <c r="B2283" s="43"/>
      <c r="C2283" s="43"/>
    </row>
    <row r="2284" spans="1:3" s="90" customFormat="1" x14ac:dyDescent="0.2">
      <c r="A2284" s="103"/>
      <c r="B2284" s="43"/>
      <c r="C2284" s="43"/>
    </row>
    <row r="2285" spans="1:3" s="90" customFormat="1" x14ac:dyDescent="0.2">
      <c r="A2285" s="103"/>
      <c r="B2285" s="43"/>
      <c r="C2285" s="43"/>
    </row>
    <row r="2286" spans="1:3" s="90" customFormat="1" x14ac:dyDescent="0.2">
      <c r="A2286" s="103"/>
      <c r="B2286" s="43"/>
      <c r="C2286" s="43"/>
    </row>
    <row r="2287" spans="1:3" s="90" customFormat="1" x14ac:dyDescent="0.2">
      <c r="A2287" s="103"/>
      <c r="B2287" s="43"/>
      <c r="C2287" s="43"/>
    </row>
    <row r="2288" spans="1:3" s="90" customFormat="1" x14ac:dyDescent="0.2">
      <c r="A2288" s="103"/>
      <c r="B2288" s="43"/>
      <c r="C2288" s="43"/>
    </row>
    <row r="2289" spans="1:3" s="90" customFormat="1" x14ac:dyDescent="0.2">
      <c r="A2289" s="103"/>
      <c r="B2289" s="43"/>
      <c r="C2289" s="43"/>
    </row>
    <row r="2290" spans="1:3" s="90" customFormat="1" x14ac:dyDescent="0.2">
      <c r="A2290" s="103"/>
      <c r="B2290" s="43"/>
      <c r="C2290" s="43"/>
    </row>
    <row r="2291" spans="1:3" s="90" customFormat="1" x14ac:dyDescent="0.2">
      <c r="A2291" s="103"/>
      <c r="B2291" s="43"/>
      <c r="C2291" s="43"/>
    </row>
    <row r="2292" spans="1:3" s="90" customFormat="1" x14ac:dyDescent="0.2">
      <c r="A2292" s="103"/>
      <c r="B2292" s="43"/>
      <c r="C2292" s="43"/>
    </row>
    <row r="2293" spans="1:3" s="90" customFormat="1" x14ac:dyDescent="0.2">
      <c r="A2293" s="103"/>
      <c r="B2293" s="43"/>
      <c r="C2293" s="43"/>
    </row>
    <row r="2294" spans="1:3" s="90" customFormat="1" x14ac:dyDescent="0.2">
      <c r="A2294" s="103"/>
      <c r="B2294" s="43"/>
      <c r="C2294" s="43"/>
    </row>
    <row r="2295" spans="1:3" s="90" customFormat="1" x14ac:dyDescent="0.2">
      <c r="A2295" s="103"/>
      <c r="B2295" s="43"/>
      <c r="C2295" s="43"/>
    </row>
    <row r="2296" spans="1:3" s="90" customFormat="1" x14ac:dyDescent="0.2">
      <c r="A2296" s="103"/>
      <c r="B2296" s="43"/>
      <c r="C2296" s="43"/>
    </row>
    <row r="2297" spans="1:3" s="90" customFormat="1" x14ac:dyDescent="0.2">
      <c r="A2297" s="103"/>
      <c r="B2297" s="43"/>
      <c r="C2297" s="43"/>
    </row>
    <row r="2298" spans="1:3" s="90" customFormat="1" x14ac:dyDescent="0.2">
      <c r="A2298" s="103"/>
      <c r="B2298" s="43"/>
      <c r="C2298" s="43"/>
    </row>
    <row r="2299" spans="1:3" s="90" customFormat="1" x14ac:dyDescent="0.2">
      <c r="A2299" s="103"/>
      <c r="B2299" s="43"/>
      <c r="C2299" s="43"/>
    </row>
    <row r="2300" spans="1:3" s="90" customFormat="1" x14ac:dyDescent="0.2">
      <c r="A2300" s="103"/>
      <c r="B2300" s="43"/>
      <c r="C2300" s="43"/>
    </row>
    <row r="2301" spans="1:3" s="90" customFormat="1" x14ac:dyDescent="0.2">
      <c r="A2301" s="103"/>
      <c r="B2301" s="43"/>
      <c r="C2301" s="43"/>
    </row>
    <row r="2302" spans="1:3" s="90" customFormat="1" x14ac:dyDescent="0.2">
      <c r="A2302" s="103"/>
      <c r="B2302" s="43"/>
      <c r="C2302" s="43"/>
    </row>
    <row r="2303" spans="1:3" s="90" customFormat="1" x14ac:dyDescent="0.2">
      <c r="A2303" s="103"/>
      <c r="B2303" s="43"/>
      <c r="C2303" s="43"/>
    </row>
    <row r="2304" spans="1:3" s="90" customFormat="1" x14ac:dyDescent="0.2">
      <c r="A2304" s="103"/>
      <c r="B2304" s="43"/>
      <c r="C2304" s="43"/>
    </row>
    <row r="2305" spans="1:3" s="90" customFormat="1" x14ac:dyDescent="0.2">
      <c r="A2305" s="103"/>
      <c r="B2305" s="43"/>
      <c r="C2305" s="43"/>
    </row>
    <row r="2306" spans="1:3" s="90" customFormat="1" x14ac:dyDescent="0.2">
      <c r="A2306" s="103"/>
      <c r="B2306" s="43"/>
      <c r="C2306" s="43"/>
    </row>
    <row r="2307" spans="1:3" s="90" customFormat="1" x14ac:dyDescent="0.2">
      <c r="A2307" s="103"/>
      <c r="B2307" s="43"/>
      <c r="C2307" s="43"/>
    </row>
    <row r="2308" spans="1:3" s="90" customFormat="1" x14ac:dyDescent="0.2">
      <c r="A2308" s="103"/>
      <c r="B2308" s="43"/>
      <c r="C2308" s="43"/>
    </row>
    <row r="2309" spans="1:3" s="90" customFormat="1" x14ac:dyDescent="0.2">
      <c r="A2309" s="103"/>
      <c r="B2309" s="43"/>
      <c r="C2309" s="43"/>
    </row>
    <row r="2310" spans="1:3" s="90" customFormat="1" x14ac:dyDescent="0.2">
      <c r="A2310" s="103"/>
      <c r="B2310" s="43"/>
      <c r="C2310" s="43"/>
    </row>
    <row r="2311" spans="1:3" s="90" customFormat="1" x14ac:dyDescent="0.2">
      <c r="A2311" s="103"/>
      <c r="B2311" s="43"/>
      <c r="C2311" s="43"/>
    </row>
    <row r="2312" spans="1:3" s="90" customFormat="1" x14ac:dyDescent="0.2">
      <c r="A2312" s="103"/>
      <c r="B2312" s="43"/>
      <c r="C2312" s="43"/>
    </row>
    <row r="2313" spans="1:3" s="90" customFormat="1" x14ac:dyDescent="0.2">
      <c r="A2313" s="103"/>
      <c r="B2313" s="43"/>
      <c r="C2313" s="43"/>
    </row>
    <row r="2314" spans="1:3" s="90" customFormat="1" x14ac:dyDescent="0.2">
      <c r="A2314" s="103"/>
      <c r="B2314" s="43"/>
      <c r="C2314" s="43"/>
    </row>
    <row r="2315" spans="1:3" s="90" customFormat="1" x14ac:dyDescent="0.2">
      <c r="A2315" s="103"/>
      <c r="B2315" s="43"/>
      <c r="C2315" s="43"/>
    </row>
    <row r="2316" spans="1:3" s="90" customFormat="1" x14ac:dyDescent="0.2">
      <c r="A2316" s="103"/>
      <c r="B2316" s="43"/>
      <c r="C2316" s="43"/>
    </row>
    <row r="2317" spans="1:3" s="90" customFormat="1" x14ac:dyDescent="0.2">
      <c r="A2317" s="103"/>
      <c r="B2317" s="43"/>
      <c r="C2317" s="43"/>
    </row>
    <row r="2318" spans="1:3" s="90" customFormat="1" x14ac:dyDescent="0.2">
      <c r="A2318" s="103"/>
      <c r="B2318" s="43"/>
      <c r="C2318" s="43"/>
    </row>
    <row r="2319" spans="1:3" s="90" customFormat="1" x14ac:dyDescent="0.2">
      <c r="A2319" s="103"/>
      <c r="B2319" s="43"/>
      <c r="C2319" s="43"/>
    </row>
    <row r="2320" spans="1:3" s="90" customFormat="1" x14ac:dyDescent="0.2">
      <c r="A2320" s="103"/>
      <c r="B2320" s="43"/>
      <c r="C2320" s="43"/>
    </row>
    <row r="2321" spans="1:3" s="90" customFormat="1" x14ac:dyDescent="0.2">
      <c r="A2321" s="103"/>
      <c r="B2321" s="43"/>
      <c r="C2321" s="43"/>
    </row>
    <row r="2322" spans="1:3" s="90" customFormat="1" x14ac:dyDescent="0.2">
      <c r="A2322" s="103"/>
      <c r="B2322" s="43"/>
      <c r="C2322" s="43"/>
    </row>
    <row r="2323" spans="1:3" s="90" customFormat="1" x14ac:dyDescent="0.2">
      <c r="A2323" s="103"/>
      <c r="B2323" s="43"/>
      <c r="C2323" s="43"/>
    </row>
    <row r="2324" spans="1:3" s="90" customFormat="1" x14ac:dyDescent="0.2">
      <c r="A2324" s="103"/>
      <c r="B2324" s="43"/>
      <c r="C2324" s="43"/>
    </row>
    <row r="2325" spans="1:3" s="90" customFormat="1" x14ac:dyDescent="0.2">
      <c r="A2325" s="103"/>
      <c r="B2325" s="43"/>
      <c r="C2325" s="43"/>
    </row>
    <row r="2326" spans="1:3" s="90" customFormat="1" x14ac:dyDescent="0.2">
      <c r="A2326" s="103"/>
      <c r="B2326" s="43"/>
      <c r="C2326" s="43"/>
    </row>
    <row r="2327" spans="1:3" s="90" customFormat="1" x14ac:dyDescent="0.2">
      <c r="A2327" s="103"/>
      <c r="B2327" s="43"/>
      <c r="C2327" s="43"/>
    </row>
    <row r="2328" spans="1:3" s="90" customFormat="1" x14ac:dyDescent="0.2">
      <c r="A2328" s="103"/>
      <c r="B2328" s="43"/>
      <c r="C2328" s="43"/>
    </row>
    <row r="2329" spans="1:3" s="90" customFormat="1" x14ac:dyDescent="0.2">
      <c r="A2329" s="103"/>
      <c r="B2329" s="43"/>
      <c r="C2329" s="43"/>
    </row>
    <row r="2330" spans="1:3" s="90" customFormat="1" x14ac:dyDescent="0.2">
      <c r="A2330" s="103"/>
      <c r="B2330" s="43"/>
      <c r="C2330" s="43"/>
    </row>
    <row r="2331" spans="1:3" s="90" customFormat="1" x14ac:dyDescent="0.2">
      <c r="A2331" s="103"/>
      <c r="B2331" s="43"/>
      <c r="C2331" s="43"/>
    </row>
    <row r="2332" spans="1:3" s="90" customFormat="1" x14ac:dyDescent="0.2">
      <c r="A2332" s="103"/>
      <c r="B2332" s="43"/>
      <c r="C2332" s="43"/>
    </row>
    <row r="2333" spans="1:3" s="90" customFormat="1" x14ac:dyDescent="0.2">
      <c r="A2333" s="103"/>
      <c r="B2333" s="43"/>
      <c r="C2333" s="43"/>
    </row>
    <row r="2334" spans="1:3" s="90" customFormat="1" x14ac:dyDescent="0.2">
      <c r="A2334" s="103"/>
      <c r="B2334" s="43"/>
      <c r="C2334" s="43"/>
    </row>
    <row r="2335" spans="1:3" s="90" customFormat="1" x14ac:dyDescent="0.2">
      <c r="A2335" s="103"/>
      <c r="B2335" s="43"/>
      <c r="C2335" s="43"/>
    </row>
    <row r="2336" spans="1:3" s="90" customFormat="1" x14ac:dyDescent="0.2">
      <c r="A2336" s="103"/>
      <c r="B2336" s="43"/>
      <c r="C2336" s="43"/>
    </row>
    <row r="2337" spans="1:3" s="90" customFormat="1" x14ac:dyDescent="0.2">
      <c r="A2337" s="103"/>
      <c r="B2337" s="43"/>
      <c r="C2337" s="43"/>
    </row>
    <row r="2338" spans="1:3" s="90" customFormat="1" x14ac:dyDescent="0.2">
      <c r="A2338" s="103"/>
      <c r="B2338" s="43"/>
      <c r="C2338" s="43"/>
    </row>
    <row r="2339" spans="1:3" s="90" customFormat="1" x14ac:dyDescent="0.2">
      <c r="A2339" s="103"/>
      <c r="B2339" s="43"/>
      <c r="C2339" s="43"/>
    </row>
    <row r="2340" spans="1:3" s="90" customFormat="1" x14ac:dyDescent="0.2">
      <c r="A2340" s="103"/>
      <c r="B2340" s="43"/>
      <c r="C2340" s="43"/>
    </row>
    <row r="2341" spans="1:3" s="90" customFormat="1" x14ac:dyDescent="0.2">
      <c r="A2341" s="103"/>
      <c r="B2341" s="43"/>
      <c r="C2341" s="43"/>
    </row>
    <row r="2342" spans="1:3" s="90" customFormat="1" x14ac:dyDescent="0.2">
      <c r="A2342" s="103"/>
      <c r="B2342" s="43"/>
      <c r="C2342" s="43"/>
    </row>
    <row r="2343" spans="1:3" s="90" customFormat="1" x14ac:dyDescent="0.2">
      <c r="A2343" s="103"/>
      <c r="B2343" s="43"/>
      <c r="C2343" s="43"/>
    </row>
    <row r="2344" spans="1:3" s="90" customFormat="1" x14ac:dyDescent="0.2">
      <c r="A2344" s="103"/>
      <c r="B2344" s="43"/>
      <c r="C2344" s="43"/>
    </row>
    <row r="2345" spans="1:3" s="90" customFormat="1" x14ac:dyDescent="0.2">
      <c r="A2345" s="103"/>
      <c r="B2345" s="43"/>
      <c r="C2345" s="43"/>
    </row>
    <row r="2346" spans="1:3" s="90" customFormat="1" x14ac:dyDescent="0.2">
      <c r="A2346" s="103"/>
      <c r="B2346" s="43"/>
      <c r="C2346" s="43"/>
    </row>
    <row r="2347" spans="1:3" s="90" customFormat="1" x14ac:dyDescent="0.2">
      <c r="A2347" s="103"/>
      <c r="B2347" s="43"/>
      <c r="C2347" s="43"/>
    </row>
    <row r="2348" spans="1:3" s="90" customFormat="1" x14ac:dyDescent="0.2">
      <c r="A2348" s="103"/>
      <c r="B2348" s="43"/>
      <c r="C2348" s="43"/>
    </row>
    <row r="2349" spans="1:3" s="90" customFormat="1" x14ac:dyDescent="0.2">
      <c r="A2349" s="103"/>
      <c r="B2349" s="43"/>
      <c r="C2349" s="43"/>
    </row>
    <row r="2350" spans="1:3" s="90" customFormat="1" x14ac:dyDescent="0.2">
      <c r="A2350" s="103"/>
      <c r="B2350" s="43"/>
      <c r="C2350" s="43"/>
    </row>
    <row r="2351" spans="1:3" s="90" customFormat="1" x14ac:dyDescent="0.2">
      <c r="A2351" s="103"/>
      <c r="B2351" s="43"/>
      <c r="C2351" s="43"/>
    </row>
    <row r="2352" spans="1:3" s="90" customFormat="1" x14ac:dyDescent="0.2">
      <c r="A2352" s="103"/>
      <c r="B2352" s="43"/>
      <c r="C2352" s="43"/>
    </row>
    <row r="2353" spans="1:3" s="90" customFormat="1" x14ac:dyDescent="0.2">
      <c r="A2353" s="103"/>
      <c r="B2353" s="43"/>
      <c r="C2353" s="43"/>
    </row>
    <row r="2354" spans="1:3" s="90" customFormat="1" x14ac:dyDescent="0.2">
      <c r="A2354" s="103"/>
      <c r="B2354" s="43"/>
      <c r="C2354" s="43"/>
    </row>
    <row r="2355" spans="1:3" s="90" customFormat="1" x14ac:dyDescent="0.2">
      <c r="A2355" s="103"/>
      <c r="B2355" s="43"/>
      <c r="C2355" s="43"/>
    </row>
    <row r="2356" spans="1:3" s="90" customFormat="1" x14ac:dyDescent="0.2">
      <c r="A2356" s="103"/>
      <c r="B2356" s="43"/>
      <c r="C2356" s="43"/>
    </row>
    <row r="2357" spans="1:3" s="90" customFormat="1" x14ac:dyDescent="0.2">
      <c r="A2357" s="103"/>
      <c r="B2357" s="43"/>
      <c r="C2357" s="43"/>
    </row>
    <row r="2358" spans="1:3" s="90" customFormat="1" x14ac:dyDescent="0.2">
      <c r="A2358" s="103"/>
      <c r="B2358" s="43"/>
      <c r="C2358" s="43"/>
    </row>
    <row r="2359" spans="1:3" s="90" customFormat="1" x14ac:dyDescent="0.2">
      <c r="A2359" s="103"/>
      <c r="B2359" s="43"/>
      <c r="C2359" s="43"/>
    </row>
    <row r="2360" spans="1:3" s="90" customFormat="1" x14ac:dyDescent="0.2">
      <c r="A2360" s="103"/>
      <c r="B2360" s="43"/>
      <c r="C2360" s="43"/>
    </row>
    <row r="2361" spans="1:3" s="90" customFormat="1" x14ac:dyDescent="0.2">
      <c r="A2361" s="103"/>
      <c r="B2361" s="43"/>
      <c r="C2361" s="43"/>
    </row>
    <row r="2362" spans="1:3" s="90" customFormat="1" x14ac:dyDescent="0.2">
      <c r="A2362" s="103"/>
      <c r="B2362" s="43"/>
      <c r="C2362" s="43"/>
    </row>
    <row r="2363" spans="1:3" s="90" customFormat="1" x14ac:dyDescent="0.2">
      <c r="A2363" s="103"/>
      <c r="B2363" s="43"/>
      <c r="C2363" s="43"/>
    </row>
    <row r="2364" spans="1:3" s="90" customFormat="1" x14ac:dyDescent="0.2">
      <c r="A2364" s="103"/>
      <c r="B2364" s="43"/>
      <c r="C2364" s="43"/>
    </row>
    <row r="2365" spans="1:3" s="90" customFormat="1" x14ac:dyDescent="0.2">
      <c r="A2365" s="103"/>
      <c r="B2365" s="43"/>
      <c r="C2365" s="43"/>
    </row>
    <row r="2366" spans="1:3" s="90" customFormat="1" x14ac:dyDescent="0.2">
      <c r="A2366" s="103"/>
      <c r="B2366" s="43"/>
      <c r="C2366" s="43"/>
    </row>
    <row r="2367" spans="1:3" s="90" customFormat="1" x14ac:dyDescent="0.2">
      <c r="A2367" s="103"/>
      <c r="B2367" s="43"/>
      <c r="C2367" s="43"/>
    </row>
    <row r="2368" spans="1:3" s="90" customFormat="1" x14ac:dyDescent="0.2">
      <c r="A2368" s="103"/>
      <c r="B2368" s="43"/>
      <c r="C2368" s="43"/>
    </row>
    <row r="2369" spans="1:3" s="90" customFormat="1" x14ac:dyDescent="0.2">
      <c r="A2369" s="103"/>
      <c r="B2369" s="43"/>
      <c r="C2369" s="43"/>
    </row>
    <row r="2370" spans="1:3" s="90" customFormat="1" x14ac:dyDescent="0.2">
      <c r="A2370" s="103"/>
      <c r="B2370" s="43"/>
      <c r="C2370" s="43"/>
    </row>
    <row r="2371" spans="1:3" s="90" customFormat="1" x14ac:dyDescent="0.2">
      <c r="A2371" s="103"/>
      <c r="B2371" s="43"/>
      <c r="C2371" s="43"/>
    </row>
    <row r="2372" spans="1:3" s="90" customFormat="1" x14ac:dyDescent="0.2">
      <c r="A2372" s="103"/>
      <c r="B2372" s="43"/>
      <c r="C2372" s="43"/>
    </row>
    <row r="2373" spans="1:3" s="90" customFormat="1" x14ac:dyDescent="0.2">
      <c r="A2373" s="103"/>
      <c r="B2373" s="43"/>
      <c r="C2373" s="43"/>
    </row>
    <row r="2374" spans="1:3" s="90" customFormat="1" x14ac:dyDescent="0.2">
      <c r="A2374" s="103"/>
      <c r="B2374" s="43"/>
      <c r="C2374" s="43"/>
    </row>
    <row r="2375" spans="1:3" s="90" customFormat="1" x14ac:dyDescent="0.2">
      <c r="A2375" s="103"/>
      <c r="B2375" s="43"/>
      <c r="C2375" s="43"/>
    </row>
    <row r="2376" spans="1:3" s="90" customFormat="1" x14ac:dyDescent="0.2">
      <c r="A2376" s="103"/>
      <c r="B2376" s="43"/>
      <c r="C2376" s="43"/>
    </row>
    <row r="2377" spans="1:3" s="90" customFormat="1" x14ac:dyDescent="0.2">
      <c r="A2377" s="103"/>
      <c r="B2377" s="43"/>
      <c r="C2377" s="43"/>
    </row>
    <row r="2378" spans="1:3" s="90" customFormat="1" x14ac:dyDescent="0.2">
      <c r="A2378" s="103"/>
      <c r="B2378" s="43"/>
      <c r="C2378" s="43"/>
    </row>
    <row r="2379" spans="1:3" s="90" customFormat="1" x14ac:dyDescent="0.2">
      <c r="A2379" s="103"/>
      <c r="B2379" s="43"/>
      <c r="C2379" s="43"/>
    </row>
    <row r="2380" spans="1:3" s="90" customFormat="1" x14ac:dyDescent="0.2">
      <c r="A2380" s="103"/>
      <c r="B2380" s="43"/>
      <c r="C2380" s="43"/>
    </row>
    <row r="2381" spans="1:3" s="90" customFormat="1" x14ac:dyDescent="0.2">
      <c r="A2381" s="103"/>
      <c r="B2381" s="43"/>
      <c r="C2381" s="43"/>
    </row>
    <row r="2382" spans="1:3" s="90" customFormat="1" x14ac:dyDescent="0.2">
      <c r="A2382" s="103"/>
      <c r="B2382" s="43"/>
      <c r="C2382" s="43"/>
    </row>
    <row r="2383" spans="1:3" s="90" customFormat="1" x14ac:dyDescent="0.2">
      <c r="A2383" s="103"/>
      <c r="B2383" s="43"/>
      <c r="C2383" s="43"/>
    </row>
    <row r="2384" spans="1:3" s="90" customFormat="1" x14ac:dyDescent="0.2">
      <c r="A2384" s="103"/>
      <c r="B2384" s="43"/>
      <c r="C2384" s="43"/>
    </row>
    <row r="2385" spans="1:3" s="90" customFormat="1" x14ac:dyDescent="0.2">
      <c r="A2385" s="103"/>
      <c r="B2385" s="43"/>
      <c r="C2385" s="43"/>
    </row>
    <row r="2386" spans="1:3" s="90" customFormat="1" x14ac:dyDescent="0.2">
      <c r="A2386" s="103"/>
      <c r="B2386" s="43"/>
      <c r="C2386" s="43"/>
    </row>
    <row r="2387" spans="1:3" s="90" customFormat="1" x14ac:dyDescent="0.2">
      <c r="A2387" s="103"/>
      <c r="B2387" s="43"/>
      <c r="C2387" s="43"/>
    </row>
    <row r="2388" spans="1:3" s="90" customFormat="1" x14ac:dyDescent="0.2">
      <c r="A2388" s="103"/>
      <c r="B2388" s="43"/>
      <c r="C2388" s="43"/>
    </row>
    <row r="2389" spans="1:3" s="90" customFormat="1" x14ac:dyDescent="0.2">
      <c r="A2389" s="103"/>
      <c r="B2389" s="43"/>
      <c r="C2389" s="43"/>
    </row>
    <row r="2390" spans="1:3" s="90" customFormat="1" x14ac:dyDescent="0.2">
      <c r="A2390" s="103"/>
      <c r="B2390" s="43"/>
      <c r="C2390" s="43"/>
    </row>
    <row r="2391" spans="1:3" s="90" customFormat="1" x14ac:dyDescent="0.2">
      <c r="A2391" s="103"/>
      <c r="B2391" s="43"/>
      <c r="C2391" s="43"/>
    </row>
    <row r="2392" spans="1:3" s="90" customFormat="1" x14ac:dyDescent="0.2">
      <c r="A2392" s="103"/>
      <c r="B2392" s="43"/>
      <c r="C2392" s="43"/>
    </row>
    <row r="2393" spans="1:3" s="90" customFormat="1" x14ac:dyDescent="0.2">
      <c r="A2393" s="103"/>
      <c r="B2393" s="43"/>
      <c r="C2393" s="43"/>
    </row>
    <row r="2394" spans="1:3" s="90" customFormat="1" x14ac:dyDescent="0.2">
      <c r="A2394" s="103"/>
      <c r="B2394" s="43"/>
      <c r="C2394" s="43"/>
    </row>
    <row r="2395" spans="1:3" s="90" customFormat="1" x14ac:dyDescent="0.2">
      <c r="A2395" s="103"/>
      <c r="B2395" s="43"/>
      <c r="C2395" s="43"/>
    </row>
    <row r="2396" spans="1:3" s="90" customFormat="1" x14ac:dyDescent="0.2">
      <c r="A2396" s="103"/>
      <c r="B2396" s="43"/>
      <c r="C2396" s="43"/>
    </row>
    <row r="2397" spans="1:3" s="90" customFormat="1" x14ac:dyDescent="0.2">
      <c r="A2397" s="103"/>
      <c r="B2397" s="43"/>
      <c r="C2397" s="43"/>
    </row>
    <row r="2398" spans="1:3" s="90" customFormat="1" x14ac:dyDescent="0.2">
      <c r="A2398" s="103"/>
      <c r="B2398" s="43"/>
      <c r="C2398" s="43"/>
    </row>
    <row r="2399" spans="1:3" s="90" customFormat="1" x14ac:dyDescent="0.2">
      <c r="A2399" s="103"/>
      <c r="B2399" s="43"/>
      <c r="C2399" s="43"/>
    </row>
    <row r="2400" spans="1:3" s="90" customFormat="1" x14ac:dyDescent="0.2">
      <c r="A2400" s="103"/>
      <c r="B2400" s="43"/>
      <c r="C2400" s="43"/>
    </row>
    <row r="2401" spans="1:3" s="90" customFormat="1" x14ac:dyDescent="0.2">
      <c r="A2401" s="103"/>
      <c r="B2401" s="43"/>
      <c r="C2401" s="43"/>
    </row>
    <row r="2402" spans="1:3" s="90" customFormat="1" x14ac:dyDescent="0.2">
      <c r="A2402" s="103"/>
      <c r="B2402" s="43"/>
      <c r="C2402" s="43"/>
    </row>
    <row r="2403" spans="1:3" s="90" customFormat="1" x14ac:dyDescent="0.2">
      <c r="A2403" s="103"/>
      <c r="B2403" s="43"/>
      <c r="C2403" s="43"/>
    </row>
    <row r="2404" spans="1:3" s="90" customFormat="1" x14ac:dyDescent="0.2">
      <c r="A2404" s="103"/>
      <c r="B2404" s="43"/>
      <c r="C2404" s="43"/>
    </row>
    <row r="2405" spans="1:3" s="90" customFormat="1" x14ac:dyDescent="0.2">
      <c r="A2405" s="103"/>
      <c r="B2405" s="43"/>
      <c r="C2405" s="43"/>
    </row>
    <row r="2406" spans="1:3" s="90" customFormat="1" x14ac:dyDescent="0.2">
      <c r="A2406" s="103"/>
      <c r="B2406" s="43"/>
      <c r="C2406" s="43"/>
    </row>
    <row r="2407" spans="1:3" s="90" customFormat="1" x14ac:dyDescent="0.2">
      <c r="A2407" s="103"/>
      <c r="B2407" s="43"/>
      <c r="C2407" s="43"/>
    </row>
    <row r="2408" spans="1:3" s="90" customFormat="1" x14ac:dyDescent="0.2">
      <c r="A2408" s="103"/>
      <c r="B2408" s="43"/>
      <c r="C2408" s="43"/>
    </row>
    <row r="2409" spans="1:3" s="90" customFormat="1" x14ac:dyDescent="0.2">
      <c r="A2409" s="103"/>
      <c r="B2409" s="43"/>
      <c r="C2409" s="43"/>
    </row>
    <row r="2410" spans="1:3" s="90" customFormat="1" x14ac:dyDescent="0.2">
      <c r="A2410" s="103"/>
      <c r="B2410" s="43"/>
      <c r="C2410" s="43"/>
    </row>
    <row r="2411" spans="1:3" s="90" customFormat="1" x14ac:dyDescent="0.2">
      <c r="A2411" s="103"/>
      <c r="B2411" s="43"/>
      <c r="C2411" s="43"/>
    </row>
    <row r="2412" spans="1:3" s="90" customFormat="1" x14ac:dyDescent="0.2">
      <c r="A2412" s="103"/>
      <c r="B2412" s="43"/>
      <c r="C2412" s="43"/>
    </row>
    <row r="2413" spans="1:3" s="90" customFormat="1" x14ac:dyDescent="0.2">
      <c r="A2413" s="103"/>
      <c r="B2413" s="43"/>
      <c r="C2413" s="43"/>
    </row>
    <row r="2414" spans="1:3" s="90" customFormat="1" x14ac:dyDescent="0.2">
      <c r="A2414" s="103"/>
      <c r="B2414" s="43"/>
      <c r="C2414" s="43"/>
    </row>
    <row r="2415" spans="1:3" s="90" customFormat="1" x14ac:dyDescent="0.2">
      <c r="A2415" s="103"/>
      <c r="B2415" s="43"/>
      <c r="C2415" s="43"/>
    </row>
    <row r="2416" spans="1:3" s="90" customFormat="1" x14ac:dyDescent="0.2">
      <c r="A2416" s="103"/>
      <c r="B2416" s="43"/>
      <c r="C2416" s="43"/>
    </row>
    <row r="2417" spans="1:3" s="90" customFormat="1" x14ac:dyDescent="0.2">
      <c r="A2417" s="103"/>
      <c r="B2417" s="43"/>
      <c r="C2417" s="43"/>
    </row>
    <row r="2418" spans="1:3" s="90" customFormat="1" x14ac:dyDescent="0.2">
      <c r="A2418" s="103"/>
      <c r="B2418" s="43"/>
      <c r="C2418" s="43"/>
    </row>
    <row r="2419" spans="1:3" s="90" customFormat="1" x14ac:dyDescent="0.2">
      <c r="A2419" s="103"/>
      <c r="B2419" s="43"/>
      <c r="C2419" s="43"/>
    </row>
    <row r="2420" spans="1:3" s="90" customFormat="1" x14ac:dyDescent="0.2">
      <c r="A2420" s="103"/>
      <c r="B2420" s="43"/>
      <c r="C2420" s="43"/>
    </row>
    <row r="2421" spans="1:3" s="90" customFormat="1" x14ac:dyDescent="0.2">
      <c r="A2421" s="103"/>
      <c r="B2421" s="43"/>
      <c r="C2421" s="43"/>
    </row>
    <row r="2422" spans="1:3" s="90" customFormat="1" x14ac:dyDescent="0.2">
      <c r="A2422" s="103"/>
      <c r="B2422" s="43"/>
      <c r="C2422" s="43"/>
    </row>
    <row r="2423" spans="1:3" s="90" customFormat="1" x14ac:dyDescent="0.2">
      <c r="A2423" s="103"/>
      <c r="B2423" s="43"/>
      <c r="C2423" s="43"/>
    </row>
    <row r="2424" spans="1:3" s="90" customFormat="1" x14ac:dyDescent="0.2">
      <c r="A2424" s="103"/>
      <c r="B2424" s="43"/>
      <c r="C2424" s="43"/>
    </row>
    <row r="2425" spans="1:3" s="90" customFormat="1" x14ac:dyDescent="0.2">
      <c r="A2425" s="103"/>
      <c r="B2425" s="43"/>
      <c r="C2425" s="43"/>
    </row>
    <row r="2426" spans="1:3" s="90" customFormat="1" x14ac:dyDescent="0.2">
      <c r="A2426" s="103"/>
      <c r="B2426" s="43"/>
      <c r="C2426" s="43"/>
    </row>
    <row r="2427" spans="1:3" s="90" customFormat="1" x14ac:dyDescent="0.2">
      <c r="A2427" s="103"/>
      <c r="B2427" s="43"/>
      <c r="C2427" s="43"/>
    </row>
    <row r="2428" spans="1:3" s="90" customFormat="1" x14ac:dyDescent="0.2">
      <c r="A2428" s="103"/>
      <c r="B2428" s="43"/>
      <c r="C2428" s="43"/>
    </row>
    <row r="2429" spans="1:3" s="90" customFormat="1" x14ac:dyDescent="0.2">
      <c r="A2429" s="103"/>
      <c r="B2429" s="43"/>
      <c r="C2429" s="43"/>
    </row>
    <row r="2430" spans="1:3" s="90" customFormat="1" x14ac:dyDescent="0.2">
      <c r="A2430" s="103"/>
      <c r="B2430" s="43"/>
      <c r="C2430" s="43"/>
    </row>
    <row r="2431" spans="1:3" s="90" customFormat="1" x14ac:dyDescent="0.2">
      <c r="A2431" s="103"/>
      <c r="B2431" s="43"/>
      <c r="C2431" s="43"/>
    </row>
    <row r="2432" spans="1:3" s="90" customFormat="1" x14ac:dyDescent="0.2">
      <c r="A2432" s="103"/>
      <c r="B2432" s="43"/>
      <c r="C2432" s="43"/>
    </row>
    <row r="2433" spans="1:3" s="90" customFormat="1" x14ac:dyDescent="0.2">
      <c r="A2433" s="103"/>
      <c r="B2433" s="43"/>
      <c r="C2433" s="43"/>
    </row>
    <row r="2434" spans="1:3" s="90" customFormat="1" x14ac:dyDescent="0.2">
      <c r="A2434" s="103"/>
      <c r="B2434" s="43"/>
      <c r="C2434" s="43"/>
    </row>
    <row r="2435" spans="1:3" s="90" customFormat="1" x14ac:dyDescent="0.2">
      <c r="A2435" s="103"/>
      <c r="B2435" s="43"/>
      <c r="C2435" s="43"/>
    </row>
    <row r="2436" spans="1:3" s="90" customFormat="1" x14ac:dyDescent="0.2">
      <c r="A2436" s="103"/>
      <c r="B2436" s="43"/>
      <c r="C2436" s="43"/>
    </row>
    <row r="2437" spans="1:3" s="90" customFormat="1" x14ac:dyDescent="0.2">
      <c r="A2437" s="103"/>
      <c r="B2437" s="43"/>
      <c r="C2437" s="43"/>
    </row>
    <row r="2438" spans="1:3" s="90" customFormat="1" x14ac:dyDescent="0.2">
      <c r="A2438" s="103"/>
      <c r="B2438" s="43"/>
      <c r="C2438" s="43"/>
    </row>
    <row r="2439" spans="1:3" s="90" customFormat="1" x14ac:dyDescent="0.2">
      <c r="A2439" s="103"/>
      <c r="B2439" s="43"/>
      <c r="C2439" s="43"/>
    </row>
    <row r="2440" spans="1:3" s="90" customFormat="1" x14ac:dyDescent="0.2">
      <c r="A2440" s="103"/>
      <c r="B2440" s="43"/>
      <c r="C2440" s="43"/>
    </row>
    <row r="2441" spans="1:3" s="90" customFormat="1" x14ac:dyDescent="0.2">
      <c r="A2441" s="103"/>
      <c r="B2441" s="43"/>
      <c r="C2441" s="43"/>
    </row>
    <row r="2442" spans="1:3" s="90" customFormat="1" x14ac:dyDescent="0.2">
      <c r="A2442" s="103"/>
      <c r="B2442" s="43"/>
      <c r="C2442" s="43"/>
    </row>
    <row r="2443" spans="1:3" s="90" customFormat="1" x14ac:dyDescent="0.2">
      <c r="A2443" s="103"/>
      <c r="B2443" s="43"/>
      <c r="C2443" s="43"/>
    </row>
    <row r="2444" spans="1:3" s="90" customFormat="1" x14ac:dyDescent="0.2">
      <c r="A2444" s="103"/>
      <c r="B2444" s="43"/>
      <c r="C2444" s="43"/>
    </row>
    <row r="2445" spans="1:3" s="90" customFormat="1" x14ac:dyDescent="0.2">
      <c r="A2445" s="103"/>
      <c r="B2445" s="43"/>
      <c r="C2445" s="43"/>
    </row>
    <row r="2446" spans="1:3" s="90" customFormat="1" x14ac:dyDescent="0.2">
      <c r="A2446" s="103"/>
      <c r="B2446" s="43"/>
      <c r="C2446" s="43"/>
    </row>
    <row r="2447" spans="1:3" s="90" customFormat="1" x14ac:dyDescent="0.2">
      <c r="A2447" s="103"/>
      <c r="B2447" s="43"/>
      <c r="C2447" s="43"/>
    </row>
    <row r="2448" spans="1:3" s="90" customFormat="1" x14ac:dyDescent="0.2">
      <c r="A2448" s="103"/>
      <c r="B2448" s="43"/>
      <c r="C2448" s="43"/>
    </row>
    <row r="2449" spans="1:3" s="90" customFormat="1" x14ac:dyDescent="0.2">
      <c r="A2449" s="103"/>
      <c r="B2449" s="43"/>
      <c r="C2449" s="43"/>
    </row>
    <row r="2450" spans="1:3" s="90" customFormat="1" x14ac:dyDescent="0.2">
      <c r="A2450" s="103"/>
      <c r="B2450" s="43"/>
      <c r="C2450" s="43"/>
    </row>
    <row r="2451" spans="1:3" s="90" customFormat="1" x14ac:dyDescent="0.2">
      <c r="A2451" s="103"/>
      <c r="B2451" s="43"/>
      <c r="C2451" s="43"/>
    </row>
    <row r="2452" spans="1:3" s="90" customFormat="1" x14ac:dyDescent="0.2">
      <c r="A2452" s="103"/>
      <c r="B2452" s="43"/>
      <c r="C2452" s="43"/>
    </row>
    <row r="2453" spans="1:3" s="90" customFormat="1" x14ac:dyDescent="0.2">
      <c r="A2453" s="103"/>
      <c r="B2453" s="43"/>
      <c r="C2453" s="43"/>
    </row>
    <row r="2454" spans="1:3" s="90" customFormat="1" x14ac:dyDescent="0.2">
      <c r="A2454" s="103"/>
      <c r="B2454" s="43"/>
      <c r="C2454" s="43"/>
    </row>
    <row r="2455" spans="1:3" s="90" customFormat="1" x14ac:dyDescent="0.2">
      <c r="A2455" s="103"/>
      <c r="B2455" s="43"/>
      <c r="C2455" s="43"/>
    </row>
    <row r="2456" spans="1:3" s="90" customFormat="1" x14ac:dyDescent="0.2">
      <c r="A2456" s="103"/>
      <c r="B2456" s="43"/>
      <c r="C2456" s="43"/>
    </row>
    <row r="2457" spans="1:3" s="90" customFormat="1" x14ac:dyDescent="0.2">
      <c r="A2457" s="103"/>
      <c r="B2457" s="43"/>
      <c r="C2457" s="43"/>
    </row>
    <row r="2458" spans="1:3" s="90" customFormat="1" x14ac:dyDescent="0.2">
      <c r="A2458" s="103"/>
      <c r="B2458" s="43"/>
      <c r="C2458" s="43"/>
    </row>
    <row r="2459" spans="1:3" s="90" customFormat="1" x14ac:dyDescent="0.2">
      <c r="A2459" s="103"/>
      <c r="B2459" s="43"/>
      <c r="C2459" s="43"/>
    </row>
    <row r="2460" spans="1:3" s="90" customFormat="1" x14ac:dyDescent="0.2">
      <c r="A2460" s="103"/>
      <c r="B2460" s="43"/>
      <c r="C2460" s="43"/>
    </row>
    <row r="2461" spans="1:3" s="90" customFormat="1" x14ac:dyDescent="0.2">
      <c r="A2461" s="103"/>
      <c r="B2461" s="43"/>
      <c r="C2461" s="43"/>
    </row>
    <row r="2462" spans="1:3" s="90" customFormat="1" x14ac:dyDescent="0.2">
      <c r="A2462" s="103"/>
      <c r="B2462" s="43"/>
      <c r="C2462" s="43"/>
    </row>
    <row r="2463" spans="1:3" s="90" customFormat="1" x14ac:dyDescent="0.2">
      <c r="A2463" s="103"/>
      <c r="B2463" s="43"/>
      <c r="C2463" s="43"/>
    </row>
    <row r="2464" spans="1:3" s="90" customFormat="1" x14ac:dyDescent="0.2">
      <c r="A2464" s="103"/>
      <c r="B2464" s="43"/>
      <c r="C2464" s="43"/>
    </row>
    <row r="2465" spans="1:3" s="90" customFormat="1" x14ac:dyDescent="0.2">
      <c r="A2465" s="103"/>
      <c r="B2465" s="43"/>
      <c r="C2465" s="43"/>
    </row>
    <row r="2466" spans="1:3" s="90" customFormat="1" x14ac:dyDescent="0.2">
      <c r="A2466" s="103"/>
      <c r="B2466" s="43"/>
      <c r="C2466" s="43"/>
    </row>
    <row r="2467" spans="1:3" s="90" customFormat="1" x14ac:dyDescent="0.2">
      <c r="A2467" s="103"/>
      <c r="B2467" s="43"/>
      <c r="C2467" s="43"/>
    </row>
    <row r="2468" spans="1:3" s="90" customFormat="1" x14ac:dyDescent="0.2">
      <c r="A2468" s="103"/>
      <c r="B2468" s="43"/>
      <c r="C2468" s="43"/>
    </row>
    <row r="2469" spans="1:3" s="90" customFormat="1" x14ac:dyDescent="0.2">
      <c r="A2469" s="103"/>
      <c r="B2469" s="43"/>
      <c r="C2469" s="43"/>
    </row>
    <row r="2470" spans="1:3" s="90" customFormat="1" x14ac:dyDescent="0.2">
      <c r="A2470" s="103"/>
      <c r="B2470" s="43"/>
      <c r="C2470" s="43"/>
    </row>
    <row r="2471" spans="1:3" s="90" customFormat="1" x14ac:dyDescent="0.2">
      <c r="A2471" s="103"/>
      <c r="B2471" s="43"/>
      <c r="C2471" s="43"/>
    </row>
    <row r="2472" spans="1:3" s="90" customFormat="1" x14ac:dyDescent="0.2">
      <c r="A2472" s="103"/>
      <c r="B2472" s="43"/>
      <c r="C2472" s="43"/>
    </row>
    <row r="2473" spans="1:3" s="90" customFormat="1" x14ac:dyDescent="0.2">
      <c r="A2473" s="103"/>
      <c r="B2473" s="43"/>
      <c r="C2473" s="43"/>
    </row>
    <row r="2474" spans="1:3" s="90" customFormat="1" x14ac:dyDescent="0.2">
      <c r="A2474" s="103"/>
      <c r="B2474" s="43"/>
      <c r="C2474" s="43"/>
    </row>
    <row r="2475" spans="1:3" s="90" customFormat="1" x14ac:dyDescent="0.2">
      <c r="A2475" s="103"/>
      <c r="B2475" s="43"/>
      <c r="C2475" s="43"/>
    </row>
    <row r="2476" spans="1:3" s="90" customFormat="1" x14ac:dyDescent="0.2">
      <c r="A2476" s="103"/>
      <c r="B2476" s="43"/>
      <c r="C2476" s="43"/>
    </row>
    <row r="2477" spans="1:3" s="90" customFormat="1" x14ac:dyDescent="0.2">
      <c r="A2477" s="103"/>
      <c r="B2477" s="43"/>
      <c r="C2477" s="43"/>
    </row>
    <row r="2478" spans="1:3" s="90" customFormat="1" x14ac:dyDescent="0.2">
      <c r="A2478" s="103"/>
      <c r="B2478" s="43"/>
      <c r="C2478" s="43"/>
    </row>
    <row r="2479" spans="1:3" s="90" customFormat="1" x14ac:dyDescent="0.2">
      <c r="A2479" s="103"/>
      <c r="B2479" s="43"/>
      <c r="C2479" s="43"/>
    </row>
    <row r="2480" spans="1:3" s="90" customFormat="1" x14ac:dyDescent="0.2">
      <c r="A2480" s="103"/>
      <c r="B2480" s="43"/>
      <c r="C2480" s="43"/>
    </row>
    <row r="2481" spans="1:3" s="90" customFormat="1" x14ac:dyDescent="0.2">
      <c r="A2481" s="103"/>
      <c r="B2481" s="43"/>
      <c r="C2481" s="43"/>
    </row>
    <row r="2482" spans="1:3" s="90" customFormat="1" x14ac:dyDescent="0.2">
      <c r="A2482" s="103"/>
      <c r="B2482" s="43"/>
      <c r="C2482" s="43"/>
    </row>
    <row r="2483" spans="1:3" s="90" customFormat="1" x14ac:dyDescent="0.2">
      <c r="A2483" s="103"/>
      <c r="B2483" s="43"/>
      <c r="C2483" s="43"/>
    </row>
    <row r="2484" spans="1:3" s="90" customFormat="1" x14ac:dyDescent="0.2">
      <c r="A2484" s="103"/>
      <c r="B2484" s="43"/>
      <c r="C2484" s="43"/>
    </row>
    <row r="2485" spans="1:3" s="90" customFormat="1" x14ac:dyDescent="0.2">
      <c r="A2485" s="103"/>
      <c r="B2485" s="43"/>
      <c r="C2485" s="43"/>
    </row>
    <row r="2486" spans="1:3" s="90" customFormat="1" x14ac:dyDescent="0.2">
      <c r="A2486" s="103"/>
      <c r="B2486" s="43"/>
      <c r="C2486" s="43"/>
    </row>
    <row r="2487" spans="1:3" s="90" customFormat="1" x14ac:dyDescent="0.2">
      <c r="A2487" s="103"/>
      <c r="B2487" s="43"/>
      <c r="C2487" s="43"/>
    </row>
    <row r="2488" spans="1:3" s="90" customFormat="1" x14ac:dyDescent="0.2">
      <c r="A2488" s="103"/>
      <c r="B2488" s="43"/>
      <c r="C2488" s="43"/>
    </row>
    <row r="2489" spans="1:3" s="90" customFormat="1" x14ac:dyDescent="0.2">
      <c r="A2489" s="103"/>
      <c r="B2489" s="43"/>
      <c r="C2489" s="43"/>
    </row>
    <row r="2490" spans="1:3" s="90" customFormat="1" x14ac:dyDescent="0.2">
      <c r="A2490" s="103"/>
      <c r="B2490" s="43"/>
      <c r="C2490" s="43"/>
    </row>
    <row r="2491" spans="1:3" s="90" customFormat="1" x14ac:dyDescent="0.2">
      <c r="A2491" s="103"/>
      <c r="B2491" s="43"/>
      <c r="C2491" s="43"/>
    </row>
    <row r="2492" spans="1:3" s="90" customFormat="1" x14ac:dyDescent="0.2">
      <c r="A2492" s="103"/>
      <c r="B2492" s="43"/>
      <c r="C2492" s="43"/>
    </row>
    <row r="2493" spans="1:3" s="90" customFormat="1" x14ac:dyDescent="0.2">
      <c r="A2493" s="103"/>
      <c r="B2493" s="43"/>
      <c r="C2493" s="43"/>
    </row>
    <row r="2494" spans="1:3" s="90" customFormat="1" x14ac:dyDescent="0.2">
      <c r="A2494" s="103"/>
      <c r="B2494" s="43"/>
      <c r="C2494" s="43"/>
    </row>
    <row r="2495" spans="1:3" s="90" customFormat="1" x14ac:dyDescent="0.2">
      <c r="A2495" s="103"/>
      <c r="B2495" s="43"/>
      <c r="C2495" s="43"/>
    </row>
    <row r="2496" spans="1:3" s="90" customFormat="1" x14ac:dyDescent="0.2">
      <c r="A2496" s="103"/>
      <c r="B2496" s="43"/>
      <c r="C2496" s="43"/>
    </row>
    <row r="2497" spans="1:3" s="90" customFormat="1" x14ac:dyDescent="0.2">
      <c r="A2497" s="103"/>
      <c r="B2497" s="43"/>
      <c r="C2497" s="43"/>
    </row>
    <row r="2498" spans="1:3" s="90" customFormat="1" x14ac:dyDescent="0.2">
      <c r="A2498" s="103"/>
      <c r="B2498" s="43"/>
      <c r="C2498" s="43"/>
    </row>
    <row r="2499" spans="1:3" s="90" customFormat="1" x14ac:dyDescent="0.2">
      <c r="A2499" s="103"/>
      <c r="B2499" s="43"/>
      <c r="C2499" s="43"/>
    </row>
    <row r="2500" spans="1:3" s="90" customFormat="1" x14ac:dyDescent="0.2">
      <c r="A2500" s="103"/>
      <c r="B2500" s="43"/>
      <c r="C2500" s="43"/>
    </row>
    <row r="2501" spans="1:3" s="90" customFormat="1" x14ac:dyDescent="0.2">
      <c r="A2501" s="103"/>
      <c r="B2501" s="43"/>
      <c r="C2501" s="43"/>
    </row>
    <row r="2502" spans="1:3" s="90" customFormat="1" x14ac:dyDescent="0.2">
      <c r="A2502" s="103"/>
      <c r="B2502" s="43"/>
      <c r="C2502" s="43"/>
    </row>
    <row r="2503" spans="1:3" s="90" customFormat="1" x14ac:dyDescent="0.2">
      <c r="A2503" s="103"/>
      <c r="B2503" s="43"/>
      <c r="C2503" s="43"/>
    </row>
    <row r="2504" spans="1:3" s="90" customFormat="1" x14ac:dyDescent="0.2">
      <c r="A2504" s="103"/>
      <c r="B2504" s="43"/>
      <c r="C2504" s="43"/>
    </row>
    <row r="2505" spans="1:3" s="90" customFormat="1" x14ac:dyDescent="0.2">
      <c r="A2505" s="103"/>
      <c r="B2505" s="43"/>
      <c r="C2505" s="43"/>
    </row>
    <row r="2506" spans="1:3" s="90" customFormat="1" x14ac:dyDescent="0.2">
      <c r="A2506" s="103"/>
      <c r="B2506" s="43"/>
      <c r="C2506" s="43"/>
    </row>
    <row r="2507" spans="1:3" s="90" customFormat="1" x14ac:dyDescent="0.2">
      <c r="A2507" s="103"/>
      <c r="B2507" s="43"/>
      <c r="C2507" s="43"/>
    </row>
    <row r="2508" spans="1:3" s="90" customFormat="1" x14ac:dyDescent="0.2">
      <c r="A2508" s="103"/>
      <c r="B2508" s="43"/>
      <c r="C2508" s="43"/>
    </row>
    <row r="2509" spans="1:3" s="90" customFormat="1" x14ac:dyDescent="0.2">
      <c r="A2509" s="103"/>
      <c r="B2509" s="43"/>
      <c r="C2509" s="43"/>
    </row>
    <row r="2510" spans="1:3" s="90" customFormat="1" x14ac:dyDescent="0.2">
      <c r="A2510" s="103"/>
      <c r="B2510" s="43"/>
      <c r="C2510" s="43"/>
    </row>
    <row r="2511" spans="1:3" s="90" customFormat="1" x14ac:dyDescent="0.2">
      <c r="A2511" s="103"/>
      <c r="B2511" s="43"/>
      <c r="C2511" s="43"/>
    </row>
    <row r="2512" spans="1:3" s="90" customFormat="1" x14ac:dyDescent="0.2">
      <c r="A2512" s="103"/>
      <c r="B2512" s="43"/>
      <c r="C2512" s="43"/>
    </row>
    <row r="2513" spans="1:3" s="90" customFormat="1" x14ac:dyDescent="0.2">
      <c r="A2513" s="103"/>
      <c r="B2513" s="43"/>
      <c r="C2513" s="43"/>
    </row>
    <row r="2514" spans="1:3" s="90" customFormat="1" x14ac:dyDescent="0.2">
      <c r="A2514" s="103"/>
      <c r="B2514" s="43"/>
      <c r="C2514" s="43"/>
    </row>
    <row r="2515" spans="1:3" s="90" customFormat="1" x14ac:dyDescent="0.2">
      <c r="A2515" s="103"/>
      <c r="B2515" s="43"/>
      <c r="C2515" s="43"/>
    </row>
    <row r="2516" spans="1:3" s="90" customFormat="1" x14ac:dyDescent="0.2">
      <c r="A2516" s="103"/>
      <c r="B2516" s="43"/>
      <c r="C2516" s="43"/>
    </row>
    <row r="2517" spans="1:3" s="90" customFormat="1" x14ac:dyDescent="0.2">
      <c r="A2517" s="103"/>
      <c r="B2517" s="43"/>
      <c r="C2517" s="43"/>
    </row>
    <row r="2518" spans="1:3" s="90" customFormat="1" x14ac:dyDescent="0.2">
      <c r="A2518" s="103"/>
      <c r="B2518" s="43"/>
      <c r="C2518" s="43"/>
    </row>
    <row r="2519" spans="1:3" s="90" customFormat="1" x14ac:dyDescent="0.2">
      <c r="A2519" s="103"/>
      <c r="B2519" s="43"/>
      <c r="C2519" s="43"/>
    </row>
    <row r="2520" spans="1:3" s="90" customFormat="1" x14ac:dyDescent="0.2">
      <c r="A2520" s="103"/>
      <c r="B2520" s="43"/>
      <c r="C2520" s="43"/>
    </row>
    <row r="2521" spans="1:3" s="90" customFormat="1" x14ac:dyDescent="0.2">
      <c r="A2521" s="103"/>
      <c r="B2521" s="43"/>
      <c r="C2521" s="43"/>
    </row>
    <row r="2522" spans="1:3" s="90" customFormat="1" x14ac:dyDescent="0.2">
      <c r="A2522" s="103"/>
      <c r="B2522" s="43"/>
      <c r="C2522" s="43"/>
    </row>
    <row r="2523" spans="1:3" s="90" customFormat="1" x14ac:dyDescent="0.2">
      <c r="A2523" s="103"/>
      <c r="B2523" s="43"/>
      <c r="C2523" s="43"/>
    </row>
    <row r="2524" spans="1:3" s="90" customFormat="1" x14ac:dyDescent="0.2">
      <c r="A2524" s="103"/>
      <c r="B2524" s="43"/>
      <c r="C2524" s="43"/>
    </row>
    <row r="2525" spans="1:3" s="90" customFormat="1" x14ac:dyDescent="0.2">
      <c r="A2525" s="103"/>
      <c r="B2525" s="43"/>
      <c r="C2525" s="43"/>
    </row>
    <row r="2526" spans="1:3" s="90" customFormat="1" x14ac:dyDescent="0.2">
      <c r="A2526" s="103"/>
      <c r="B2526" s="43"/>
      <c r="C2526" s="43"/>
    </row>
    <row r="2527" spans="1:3" s="90" customFormat="1" x14ac:dyDescent="0.2">
      <c r="A2527" s="103"/>
      <c r="B2527" s="43"/>
      <c r="C2527" s="43"/>
    </row>
    <row r="2528" spans="1:3" s="90" customFormat="1" x14ac:dyDescent="0.2">
      <c r="A2528" s="103"/>
      <c r="B2528" s="43"/>
      <c r="C2528" s="43"/>
    </row>
    <row r="2529" spans="1:3" s="90" customFormat="1" x14ac:dyDescent="0.2">
      <c r="A2529" s="103"/>
      <c r="B2529" s="43"/>
      <c r="C2529" s="43"/>
    </row>
    <row r="2530" spans="1:3" s="90" customFormat="1" x14ac:dyDescent="0.2">
      <c r="A2530" s="103"/>
      <c r="B2530" s="43"/>
      <c r="C2530" s="43"/>
    </row>
    <row r="2531" spans="1:3" s="90" customFormat="1" x14ac:dyDescent="0.2">
      <c r="A2531" s="103"/>
      <c r="B2531" s="43"/>
      <c r="C2531" s="43"/>
    </row>
    <row r="2532" spans="1:3" s="90" customFormat="1" x14ac:dyDescent="0.2">
      <c r="A2532" s="103"/>
      <c r="B2532" s="43"/>
      <c r="C2532" s="43"/>
    </row>
    <row r="2533" spans="1:3" s="90" customFormat="1" x14ac:dyDescent="0.2">
      <c r="A2533" s="103"/>
      <c r="B2533" s="43"/>
      <c r="C2533" s="43"/>
    </row>
    <row r="2534" spans="1:3" s="90" customFormat="1" x14ac:dyDescent="0.2">
      <c r="A2534" s="103"/>
      <c r="B2534" s="43"/>
      <c r="C2534" s="43"/>
    </row>
    <row r="2535" spans="1:3" s="90" customFormat="1" x14ac:dyDescent="0.2">
      <c r="A2535" s="103"/>
      <c r="B2535" s="43"/>
      <c r="C2535" s="43"/>
    </row>
    <row r="2536" spans="1:3" s="90" customFormat="1" x14ac:dyDescent="0.2">
      <c r="A2536" s="103"/>
      <c r="B2536" s="43"/>
      <c r="C2536" s="43"/>
    </row>
    <row r="2537" spans="1:3" s="90" customFormat="1" x14ac:dyDescent="0.2">
      <c r="A2537" s="103"/>
      <c r="B2537" s="43"/>
      <c r="C2537" s="43"/>
    </row>
    <row r="2538" spans="1:3" s="90" customFormat="1" x14ac:dyDescent="0.2">
      <c r="A2538" s="103"/>
      <c r="B2538" s="43"/>
      <c r="C2538" s="43"/>
    </row>
    <row r="2539" spans="1:3" s="90" customFormat="1" x14ac:dyDescent="0.2">
      <c r="A2539" s="103"/>
      <c r="B2539" s="43"/>
      <c r="C2539" s="43"/>
    </row>
    <row r="2540" spans="1:3" s="90" customFormat="1" x14ac:dyDescent="0.2">
      <c r="A2540" s="103"/>
      <c r="B2540" s="43"/>
      <c r="C2540" s="43"/>
    </row>
    <row r="2541" spans="1:3" s="90" customFormat="1" x14ac:dyDescent="0.2">
      <c r="A2541" s="103"/>
      <c r="B2541" s="43"/>
      <c r="C2541" s="43"/>
    </row>
    <row r="2542" spans="1:3" s="90" customFormat="1" x14ac:dyDescent="0.2">
      <c r="A2542" s="103"/>
      <c r="B2542" s="43"/>
      <c r="C2542" s="43"/>
    </row>
    <row r="2543" spans="1:3" s="90" customFormat="1" x14ac:dyDescent="0.2">
      <c r="A2543" s="103"/>
      <c r="B2543" s="43"/>
      <c r="C2543" s="43"/>
    </row>
    <row r="2544" spans="1:3" s="90" customFormat="1" x14ac:dyDescent="0.2">
      <c r="A2544" s="103"/>
      <c r="B2544" s="43"/>
      <c r="C2544" s="43"/>
    </row>
    <row r="2545" spans="1:3" s="90" customFormat="1" x14ac:dyDescent="0.2">
      <c r="A2545" s="103"/>
      <c r="B2545" s="43"/>
      <c r="C2545" s="43"/>
    </row>
    <row r="2546" spans="1:3" s="90" customFormat="1" x14ac:dyDescent="0.2">
      <c r="A2546" s="103"/>
      <c r="B2546" s="43"/>
      <c r="C2546" s="43"/>
    </row>
    <row r="2547" spans="1:3" s="90" customFormat="1" x14ac:dyDescent="0.2">
      <c r="A2547" s="103"/>
      <c r="B2547" s="43"/>
      <c r="C2547" s="43"/>
    </row>
    <row r="2548" spans="1:3" s="90" customFormat="1" x14ac:dyDescent="0.2">
      <c r="A2548" s="103"/>
      <c r="B2548" s="43"/>
      <c r="C2548" s="43"/>
    </row>
    <row r="2549" spans="1:3" s="90" customFormat="1" x14ac:dyDescent="0.2">
      <c r="A2549" s="103"/>
      <c r="B2549" s="43"/>
      <c r="C2549" s="43"/>
    </row>
    <row r="2550" spans="1:3" s="90" customFormat="1" x14ac:dyDescent="0.2">
      <c r="A2550" s="103"/>
      <c r="B2550" s="43"/>
      <c r="C2550" s="43"/>
    </row>
    <row r="2551" spans="1:3" s="90" customFormat="1" x14ac:dyDescent="0.2">
      <c r="A2551" s="103"/>
      <c r="B2551" s="43"/>
      <c r="C2551" s="43"/>
    </row>
    <row r="2552" spans="1:3" s="90" customFormat="1" x14ac:dyDescent="0.2">
      <c r="A2552" s="103"/>
      <c r="B2552" s="43"/>
      <c r="C2552" s="43"/>
    </row>
    <row r="2553" spans="1:3" s="90" customFormat="1" x14ac:dyDescent="0.2">
      <c r="A2553" s="103"/>
      <c r="B2553" s="43"/>
      <c r="C2553" s="43"/>
    </row>
    <row r="2554" spans="1:3" s="90" customFormat="1" x14ac:dyDescent="0.2">
      <c r="A2554" s="103"/>
      <c r="B2554" s="43"/>
      <c r="C2554" s="43"/>
    </row>
    <row r="2555" spans="1:3" s="90" customFormat="1" x14ac:dyDescent="0.2">
      <c r="A2555" s="103"/>
      <c r="B2555" s="43"/>
      <c r="C2555" s="43"/>
    </row>
    <row r="2556" spans="1:3" s="90" customFormat="1" x14ac:dyDescent="0.2">
      <c r="A2556" s="103"/>
      <c r="B2556" s="43"/>
      <c r="C2556" s="43"/>
    </row>
    <row r="2557" spans="1:3" s="90" customFormat="1" x14ac:dyDescent="0.2">
      <c r="A2557" s="103"/>
      <c r="B2557" s="43"/>
      <c r="C2557" s="43"/>
    </row>
    <row r="2558" spans="1:3" s="90" customFormat="1" x14ac:dyDescent="0.2">
      <c r="A2558" s="103"/>
      <c r="B2558" s="43"/>
      <c r="C2558" s="43"/>
    </row>
    <row r="2559" spans="1:3" s="90" customFormat="1" x14ac:dyDescent="0.2">
      <c r="A2559" s="103"/>
      <c r="B2559" s="43"/>
      <c r="C2559" s="43"/>
    </row>
    <row r="2560" spans="1:3" s="90" customFormat="1" x14ac:dyDescent="0.2">
      <c r="A2560" s="103"/>
      <c r="B2560" s="43"/>
      <c r="C2560" s="43"/>
    </row>
    <row r="2561" spans="1:3" s="90" customFormat="1" x14ac:dyDescent="0.2">
      <c r="A2561" s="103"/>
      <c r="B2561" s="43"/>
      <c r="C2561" s="43"/>
    </row>
    <row r="2562" spans="1:3" s="90" customFormat="1" x14ac:dyDescent="0.2">
      <c r="A2562" s="103"/>
      <c r="B2562" s="43"/>
      <c r="C2562" s="43"/>
    </row>
    <row r="2563" spans="1:3" s="90" customFormat="1" x14ac:dyDescent="0.2">
      <c r="A2563" s="103"/>
      <c r="B2563" s="43"/>
      <c r="C2563" s="43"/>
    </row>
    <row r="2564" spans="1:3" s="90" customFormat="1" x14ac:dyDescent="0.2">
      <c r="A2564" s="103"/>
      <c r="B2564" s="43"/>
      <c r="C2564" s="43"/>
    </row>
    <row r="2565" spans="1:3" s="90" customFormat="1" x14ac:dyDescent="0.2">
      <c r="A2565" s="103"/>
      <c r="B2565" s="43"/>
      <c r="C2565" s="43"/>
    </row>
    <row r="2566" spans="1:3" s="90" customFormat="1" x14ac:dyDescent="0.2">
      <c r="A2566" s="103"/>
      <c r="B2566" s="43"/>
      <c r="C2566" s="43"/>
    </row>
    <row r="2567" spans="1:3" s="90" customFormat="1" x14ac:dyDescent="0.2">
      <c r="A2567" s="103"/>
      <c r="B2567" s="43"/>
      <c r="C2567" s="43"/>
    </row>
    <row r="2568" spans="1:3" s="90" customFormat="1" x14ac:dyDescent="0.2">
      <c r="A2568" s="103"/>
      <c r="B2568" s="43"/>
      <c r="C2568" s="43"/>
    </row>
    <row r="2569" spans="1:3" s="90" customFormat="1" x14ac:dyDescent="0.2">
      <c r="A2569" s="103"/>
      <c r="B2569" s="43"/>
      <c r="C2569" s="43"/>
    </row>
    <row r="2570" spans="1:3" s="90" customFormat="1" x14ac:dyDescent="0.2">
      <c r="A2570" s="103"/>
      <c r="B2570" s="43"/>
      <c r="C2570" s="43"/>
    </row>
    <row r="2571" spans="1:3" s="90" customFormat="1" x14ac:dyDescent="0.2">
      <c r="A2571" s="103"/>
      <c r="B2571" s="43"/>
      <c r="C2571" s="43"/>
    </row>
    <row r="2572" spans="1:3" s="90" customFormat="1" x14ac:dyDescent="0.2">
      <c r="A2572" s="103"/>
      <c r="B2572" s="43"/>
      <c r="C2572" s="43"/>
    </row>
    <row r="2573" spans="1:3" s="90" customFormat="1" x14ac:dyDescent="0.2">
      <c r="A2573" s="103"/>
      <c r="B2573" s="43"/>
      <c r="C2573" s="43"/>
    </row>
    <row r="2574" spans="1:3" s="90" customFormat="1" x14ac:dyDescent="0.2">
      <c r="A2574" s="103"/>
      <c r="B2574" s="43"/>
      <c r="C2574" s="43"/>
    </row>
    <row r="2575" spans="1:3" s="90" customFormat="1" x14ac:dyDescent="0.2">
      <c r="A2575" s="103"/>
      <c r="B2575" s="43"/>
      <c r="C2575" s="43"/>
    </row>
    <row r="2576" spans="1:3" s="90" customFormat="1" x14ac:dyDescent="0.2">
      <c r="A2576" s="103"/>
      <c r="B2576" s="43"/>
      <c r="C2576" s="43"/>
    </row>
    <row r="2577" spans="1:3" s="90" customFormat="1" x14ac:dyDescent="0.2">
      <c r="A2577" s="103"/>
      <c r="B2577" s="43"/>
      <c r="C2577" s="43"/>
    </row>
    <row r="2578" spans="1:3" s="90" customFormat="1" x14ac:dyDescent="0.2">
      <c r="A2578" s="103"/>
      <c r="B2578" s="43"/>
      <c r="C2578" s="43"/>
    </row>
    <row r="2579" spans="1:3" s="90" customFormat="1" x14ac:dyDescent="0.2">
      <c r="A2579" s="103"/>
      <c r="B2579" s="43"/>
      <c r="C2579" s="43"/>
    </row>
    <row r="2580" spans="1:3" s="90" customFormat="1" x14ac:dyDescent="0.2">
      <c r="A2580" s="103"/>
      <c r="B2580" s="43"/>
      <c r="C2580" s="43"/>
    </row>
    <row r="2581" spans="1:3" s="90" customFormat="1" x14ac:dyDescent="0.2">
      <c r="A2581" s="103"/>
      <c r="B2581" s="43"/>
      <c r="C2581" s="43"/>
    </row>
    <row r="2582" spans="1:3" s="90" customFormat="1" x14ac:dyDescent="0.2">
      <c r="A2582" s="103"/>
      <c r="B2582" s="43"/>
      <c r="C2582" s="43"/>
    </row>
    <row r="2583" spans="1:3" s="90" customFormat="1" x14ac:dyDescent="0.2">
      <c r="A2583" s="103"/>
      <c r="B2583" s="43"/>
      <c r="C2583" s="43"/>
    </row>
    <row r="2584" spans="1:3" s="90" customFormat="1" x14ac:dyDescent="0.2">
      <c r="A2584" s="103"/>
      <c r="B2584" s="43"/>
      <c r="C2584" s="43"/>
    </row>
    <row r="2585" spans="1:3" s="90" customFormat="1" x14ac:dyDescent="0.2">
      <c r="A2585" s="103"/>
      <c r="B2585" s="43"/>
      <c r="C2585" s="43"/>
    </row>
    <row r="2586" spans="1:3" s="90" customFormat="1" x14ac:dyDescent="0.2">
      <c r="A2586" s="103"/>
      <c r="B2586" s="43"/>
      <c r="C2586" s="43"/>
    </row>
    <row r="2587" spans="1:3" s="90" customFormat="1" x14ac:dyDescent="0.2">
      <c r="A2587" s="103"/>
      <c r="B2587" s="43"/>
      <c r="C2587" s="43"/>
    </row>
    <row r="2588" spans="1:3" s="90" customFormat="1" x14ac:dyDescent="0.2">
      <c r="A2588" s="103"/>
      <c r="B2588" s="43"/>
      <c r="C2588" s="43"/>
    </row>
    <row r="2589" spans="1:3" s="90" customFormat="1" x14ac:dyDescent="0.2">
      <c r="A2589" s="103"/>
      <c r="B2589" s="43"/>
      <c r="C2589" s="43"/>
    </row>
    <row r="2590" spans="1:3" s="90" customFormat="1" x14ac:dyDescent="0.2">
      <c r="A2590" s="103"/>
      <c r="B2590" s="43"/>
      <c r="C2590" s="43"/>
    </row>
    <row r="2591" spans="1:3" s="90" customFormat="1" x14ac:dyDescent="0.2">
      <c r="A2591" s="103"/>
      <c r="B2591" s="43"/>
      <c r="C2591" s="43"/>
    </row>
    <row r="2592" spans="1:3" s="90" customFormat="1" x14ac:dyDescent="0.2">
      <c r="A2592" s="103"/>
      <c r="B2592" s="43"/>
      <c r="C2592" s="43"/>
    </row>
    <row r="2593" spans="1:3" s="90" customFormat="1" x14ac:dyDescent="0.2">
      <c r="A2593" s="103"/>
      <c r="B2593" s="43"/>
      <c r="C2593" s="43"/>
    </row>
    <row r="2594" spans="1:3" s="90" customFormat="1" x14ac:dyDescent="0.2">
      <c r="A2594" s="103"/>
      <c r="B2594" s="43"/>
      <c r="C2594" s="43"/>
    </row>
    <row r="2595" spans="1:3" s="90" customFormat="1" x14ac:dyDescent="0.2">
      <c r="A2595" s="103"/>
      <c r="B2595" s="43"/>
      <c r="C2595" s="43"/>
    </row>
    <row r="2596" spans="1:3" s="90" customFormat="1" x14ac:dyDescent="0.2">
      <c r="A2596" s="103"/>
      <c r="B2596" s="43"/>
      <c r="C2596" s="43"/>
    </row>
    <row r="2597" spans="1:3" s="90" customFormat="1" x14ac:dyDescent="0.2">
      <c r="A2597" s="103"/>
      <c r="B2597" s="43"/>
      <c r="C2597" s="43"/>
    </row>
    <row r="2598" spans="1:3" s="90" customFormat="1" x14ac:dyDescent="0.2">
      <c r="A2598" s="103"/>
      <c r="B2598" s="43"/>
      <c r="C2598" s="43"/>
    </row>
    <row r="2599" spans="1:3" s="90" customFormat="1" x14ac:dyDescent="0.2">
      <c r="A2599" s="103"/>
      <c r="B2599" s="43"/>
      <c r="C2599" s="43"/>
    </row>
    <row r="2600" spans="1:3" s="90" customFormat="1" x14ac:dyDescent="0.2">
      <c r="A2600" s="103"/>
      <c r="B2600" s="43"/>
      <c r="C2600" s="43"/>
    </row>
    <row r="2601" spans="1:3" s="90" customFormat="1" x14ac:dyDescent="0.2">
      <c r="A2601" s="103"/>
      <c r="B2601" s="43"/>
      <c r="C2601" s="43"/>
    </row>
    <row r="2602" spans="1:3" s="90" customFormat="1" x14ac:dyDescent="0.2">
      <c r="A2602" s="103"/>
      <c r="B2602" s="43"/>
      <c r="C2602" s="43"/>
    </row>
    <row r="2603" spans="1:3" s="90" customFormat="1" x14ac:dyDescent="0.2">
      <c r="A2603" s="103"/>
      <c r="B2603" s="43"/>
      <c r="C2603" s="43"/>
    </row>
    <row r="2604" spans="1:3" s="90" customFormat="1" x14ac:dyDescent="0.2">
      <c r="A2604" s="103"/>
      <c r="B2604" s="43"/>
      <c r="C2604" s="43"/>
    </row>
    <row r="2605" spans="1:3" s="90" customFormat="1" x14ac:dyDescent="0.2">
      <c r="A2605" s="103"/>
      <c r="B2605" s="43"/>
      <c r="C2605" s="43"/>
    </row>
    <row r="2606" spans="1:3" s="90" customFormat="1" x14ac:dyDescent="0.2">
      <c r="A2606" s="103"/>
      <c r="B2606" s="43"/>
      <c r="C2606" s="43"/>
    </row>
    <row r="2607" spans="1:3" s="90" customFormat="1" x14ac:dyDescent="0.2">
      <c r="A2607" s="103"/>
      <c r="B2607" s="43"/>
      <c r="C2607" s="43"/>
    </row>
    <row r="2608" spans="1:3" s="90" customFormat="1" x14ac:dyDescent="0.2">
      <c r="A2608" s="103"/>
      <c r="B2608" s="43"/>
      <c r="C2608" s="43"/>
    </row>
    <row r="2609" spans="1:3" s="90" customFormat="1" x14ac:dyDescent="0.2">
      <c r="A2609" s="103"/>
      <c r="B2609" s="43"/>
      <c r="C2609" s="43"/>
    </row>
    <row r="2610" spans="1:3" s="90" customFormat="1" x14ac:dyDescent="0.2">
      <c r="A2610" s="103"/>
      <c r="B2610" s="43"/>
      <c r="C2610" s="43"/>
    </row>
    <row r="2611" spans="1:3" s="90" customFormat="1" x14ac:dyDescent="0.2">
      <c r="A2611" s="103"/>
      <c r="B2611" s="43"/>
      <c r="C2611" s="43"/>
    </row>
    <row r="2612" spans="1:3" s="90" customFormat="1" x14ac:dyDescent="0.2">
      <c r="A2612" s="103"/>
      <c r="B2612" s="43"/>
      <c r="C2612" s="43"/>
    </row>
    <row r="2613" spans="1:3" s="90" customFormat="1" x14ac:dyDescent="0.2">
      <c r="A2613" s="103"/>
      <c r="B2613" s="43"/>
      <c r="C2613" s="43"/>
    </row>
    <row r="2614" spans="1:3" s="90" customFormat="1" x14ac:dyDescent="0.2">
      <c r="A2614" s="103"/>
      <c r="B2614" s="43"/>
      <c r="C2614" s="43"/>
    </row>
    <row r="2615" spans="1:3" s="90" customFormat="1" x14ac:dyDescent="0.2">
      <c r="A2615" s="103"/>
      <c r="B2615" s="43"/>
      <c r="C2615" s="43"/>
    </row>
    <row r="2616" spans="1:3" s="90" customFormat="1" x14ac:dyDescent="0.2">
      <c r="A2616" s="103"/>
      <c r="B2616" s="43"/>
      <c r="C2616" s="43"/>
    </row>
    <row r="2617" spans="1:3" s="90" customFormat="1" x14ac:dyDescent="0.2">
      <c r="A2617" s="103"/>
      <c r="B2617" s="43"/>
      <c r="C2617" s="43"/>
    </row>
    <row r="2618" spans="1:3" s="90" customFormat="1" x14ac:dyDescent="0.2">
      <c r="A2618" s="103"/>
      <c r="B2618" s="43"/>
      <c r="C2618" s="43"/>
    </row>
    <row r="2619" spans="1:3" s="90" customFormat="1" x14ac:dyDescent="0.2">
      <c r="A2619" s="103"/>
      <c r="B2619" s="43"/>
      <c r="C2619" s="43"/>
    </row>
    <row r="2620" spans="1:3" s="90" customFormat="1" x14ac:dyDescent="0.2">
      <c r="A2620" s="103"/>
      <c r="B2620" s="43"/>
      <c r="C2620" s="43"/>
    </row>
    <row r="2621" spans="1:3" s="90" customFormat="1" x14ac:dyDescent="0.2">
      <c r="A2621" s="103"/>
      <c r="B2621" s="43"/>
      <c r="C2621" s="43"/>
    </row>
    <row r="2622" spans="1:3" s="90" customFormat="1" x14ac:dyDescent="0.2">
      <c r="A2622" s="103"/>
      <c r="B2622" s="43"/>
      <c r="C2622" s="43"/>
    </row>
    <row r="2623" spans="1:3" s="90" customFormat="1" x14ac:dyDescent="0.2">
      <c r="A2623" s="103"/>
      <c r="B2623" s="43"/>
      <c r="C2623" s="43"/>
    </row>
    <row r="2624" spans="1:3" s="90" customFormat="1" x14ac:dyDescent="0.2">
      <c r="A2624" s="103"/>
      <c r="B2624" s="43"/>
      <c r="C2624" s="43"/>
    </row>
    <row r="2625" spans="1:3" s="90" customFormat="1" x14ac:dyDescent="0.2">
      <c r="A2625" s="103"/>
      <c r="B2625" s="43"/>
      <c r="C2625" s="43"/>
    </row>
    <row r="2626" spans="1:3" s="90" customFormat="1" x14ac:dyDescent="0.2">
      <c r="A2626" s="103"/>
      <c r="B2626" s="43"/>
      <c r="C2626" s="43"/>
    </row>
    <row r="2627" spans="1:3" s="90" customFormat="1" x14ac:dyDescent="0.2">
      <c r="A2627" s="103"/>
      <c r="B2627" s="43"/>
      <c r="C2627" s="43"/>
    </row>
    <row r="2628" spans="1:3" s="90" customFormat="1" x14ac:dyDescent="0.2">
      <c r="A2628" s="103"/>
      <c r="B2628" s="43"/>
      <c r="C2628" s="43"/>
    </row>
    <row r="2629" spans="1:3" s="90" customFormat="1" x14ac:dyDescent="0.2">
      <c r="A2629" s="103"/>
      <c r="B2629" s="43"/>
      <c r="C2629" s="43"/>
    </row>
    <row r="2630" spans="1:3" s="90" customFormat="1" x14ac:dyDescent="0.2">
      <c r="A2630" s="103"/>
      <c r="B2630" s="43"/>
      <c r="C2630" s="43"/>
    </row>
    <row r="2631" spans="1:3" s="90" customFormat="1" x14ac:dyDescent="0.2">
      <c r="A2631" s="103"/>
      <c r="B2631" s="43"/>
      <c r="C2631" s="43"/>
    </row>
    <row r="2632" spans="1:3" s="90" customFormat="1" x14ac:dyDescent="0.2">
      <c r="A2632" s="103"/>
      <c r="B2632" s="43"/>
      <c r="C2632" s="43"/>
    </row>
    <row r="2633" spans="1:3" s="90" customFormat="1" x14ac:dyDescent="0.2">
      <c r="A2633" s="103"/>
      <c r="B2633" s="43"/>
      <c r="C2633" s="43"/>
    </row>
    <row r="2634" spans="1:3" s="90" customFormat="1" x14ac:dyDescent="0.2">
      <c r="A2634" s="103"/>
      <c r="B2634" s="43"/>
      <c r="C2634" s="43"/>
    </row>
    <row r="2635" spans="1:3" s="90" customFormat="1" x14ac:dyDescent="0.2">
      <c r="A2635" s="103"/>
      <c r="B2635" s="43"/>
      <c r="C2635" s="43"/>
    </row>
    <row r="2636" spans="1:3" s="90" customFormat="1" x14ac:dyDescent="0.2">
      <c r="A2636" s="103"/>
      <c r="B2636" s="43"/>
      <c r="C2636" s="43"/>
    </row>
    <row r="2637" spans="1:3" s="90" customFormat="1" x14ac:dyDescent="0.2">
      <c r="A2637" s="103"/>
      <c r="B2637" s="43"/>
      <c r="C2637" s="43"/>
    </row>
    <row r="2638" spans="1:3" s="90" customFormat="1" x14ac:dyDescent="0.2">
      <c r="A2638" s="103"/>
      <c r="B2638" s="43"/>
      <c r="C2638" s="43"/>
    </row>
    <row r="2639" spans="1:3" s="90" customFormat="1" x14ac:dyDescent="0.2">
      <c r="A2639" s="103"/>
      <c r="B2639" s="43"/>
      <c r="C2639" s="43"/>
    </row>
    <row r="2640" spans="1:3" s="90" customFormat="1" x14ac:dyDescent="0.2">
      <c r="A2640" s="103"/>
      <c r="B2640" s="43"/>
      <c r="C2640" s="43"/>
    </row>
    <row r="2641" spans="1:3" s="90" customFormat="1" x14ac:dyDescent="0.2">
      <c r="A2641" s="103"/>
      <c r="B2641" s="43"/>
      <c r="C2641" s="43"/>
    </row>
    <row r="2642" spans="1:3" s="90" customFormat="1" x14ac:dyDescent="0.2">
      <c r="A2642" s="103"/>
      <c r="B2642" s="43"/>
      <c r="C2642" s="43"/>
    </row>
    <row r="2643" spans="1:3" s="90" customFormat="1" x14ac:dyDescent="0.2">
      <c r="A2643" s="103"/>
      <c r="B2643" s="43"/>
      <c r="C2643" s="43"/>
    </row>
    <row r="2644" spans="1:3" s="90" customFormat="1" x14ac:dyDescent="0.2">
      <c r="A2644" s="103"/>
      <c r="B2644" s="43"/>
      <c r="C2644" s="43"/>
    </row>
    <row r="2645" spans="1:3" s="90" customFormat="1" x14ac:dyDescent="0.2">
      <c r="A2645" s="103"/>
      <c r="B2645" s="43"/>
      <c r="C2645" s="43"/>
    </row>
    <row r="2646" spans="1:3" s="90" customFormat="1" x14ac:dyDescent="0.2">
      <c r="A2646" s="103"/>
      <c r="B2646" s="43"/>
      <c r="C2646" s="43"/>
    </row>
    <row r="2647" spans="1:3" s="90" customFormat="1" x14ac:dyDescent="0.2">
      <c r="A2647" s="103"/>
      <c r="B2647" s="43"/>
      <c r="C2647" s="43"/>
    </row>
    <row r="2648" spans="1:3" s="90" customFormat="1" x14ac:dyDescent="0.2">
      <c r="A2648" s="103"/>
      <c r="B2648" s="43"/>
      <c r="C2648" s="43"/>
    </row>
    <row r="2649" spans="1:3" s="90" customFormat="1" x14ac:dyDescent="0.2">
      <c r="A2649" s="103"/>
      <c r="B2649" s="43"/>
      <c r="C2649" s="43"/>
    </row>
    <row r="2650" spans="1:3" s="90" customFormat="1" x14ac:dyDescent="0.2">
      <c r="A2650" s="103"/>
      <c r="B2650" s="43"/>
      <c r="C2650" s="43"/>
    </row>
    <row r="2651" spans="1:3" s="90" customFormat="1" x14ac:dyDescent="0.2">
      <c r="A2651" s="103"/>
      <c r="B2651" s="43"/>
      <c r="C2651" s="43"/>
    </row>
    <row r="2652" spans="1:3" s="90" customFormat="1" x14ac:dyDescent="0.2">
      <c r="A2652" s="103"/>
      <c r="B2652" s="43"/>
      <c r="C2652" s="43"/>
    </row>
    <row r="2653" spans="1:3" s="90" customFormat="1" x14ac:dyDescent="0.2">
      <c r="A2653" s="103"/>
      <c r="B2653" s="43"/>
      <c r="C2653" s="43"/>
    </row>
    <row r="2654" spans="1:3" s="90" customFormat="1" x14ac:dyDescent="0.2">
      <c r="A2654" s="103"/>
      <c r="B2654" s="43"/>
      <c r="C2654" s="43"/>
    </row>
    <row r="2655" spans="1:3" s="90" customFormat="1" x14ac:dyDescent="0.2">
      <c r="A2655" s="103"/>
      <c r="B2655" s="43"/>
      <c r="C2655" s="43"/>
    </row>
    <row r="2656" spans="1:3" s="90" customFormat="1" x14ac:dyDescent="0.2">
      <c r="A2656" s="103"/>
      <c r="B2656" s="43"/>
      <c r="C2656" s="43"/>
    </row>
    <row r="2657" spans="1:3" s="90" customFormat="1" x14ac:dyDescent="0.2">
      <c r="A2657" s="103"/>
      <c r="B2657" s="43"/>
      <c r="C2657" s="43"/>
    </row>
    <row r="2658" spans="1:3" s="90" customFormat="1" x14ac:dyDescent="0.2">
      <c r="A2658" s="103"/>
      <c r="B2658" s="43"/>
      <c r="C2658" s="43"/>
    </row>
    <row r="2659" spans="1:3" s="90" customFormat="1" x14ac:dyDescent="0.2">
      <c r="A2659" s="103"/>
      <c r="B2659" s="43"/>
      <c r="C2659" s="43"/>
    </row>
    <row r="2660" spans="1:3" s="90" customFormat="1" x14ac:dyDescent="0.2">
      <c r="A2660" s="103"/>
      <c r="B2660" s="43"/>
      <c r="C2660" s="43"/>
    </row>
    <row r="2661" spans="1:3" s="90" customFormat="1" x14ac:dyDescent="0.2">
      <c r="A2661" s="103"/>
      <c r="B2661" s="43"/>
      <c r="C2661" s="43"/>
    </row>
    <row r="2662" spans="1:3" s="90" customFormat="1" x14ac:dyDescent="0.2">
      <c r="A2662" s="103"/>
      <c r="B2662" s="43"/>
      <c r="C2662" s="43"/>
    </row>
    <row r="2663" spans="1:3" s="90" customFormat="1" x14ac:dyDescent="0.2">
      <c r="A2663" s="103"/>
      <c r="B2663" s="43"/>
      <c r="C2663" s="43"/>
    </row>
    <row r="2664" spans="1:3" s="90" customFormat="1" x14ac:dyDescent="0.2">
      <c r="A2664" s="103"/>
      <c r="B2664" s="43"/>
      <c r="C2664" s="43"/>
    </row>
    <row r="2665" spans="1:3" s="90" customFormat="1" x14ac:dyDescent="0.2">
      <c r="A2665" s="103"/>
      <c r="B2665" s="43"/>
      <c r="C2665" s="43"/>
    </row>
    <row r="2666" spans="1:3" s="90" customFormat="1" x14ac:dyDescent="0.2">
      <c r="A2666" s="103"/>
      <c r="B2666" s="43"/>
      <c r="C2666" s="43"/>
    </row>
    <row r="2667" spans="1:3" s="90" customFormat="1" x14ac:dyDescent="0.2">
      <c r="A2667" s="103"/>
      <c r="B2667" s="43"/>
      <c r="C2667" s="43"/>
    </row>
    <row r="2668" spans="1:3" s="90" customFormat="1" x14ac:dyDescent="0.2">
      <c r="A2668" s="103"/>
      <c r="B2668" s="43"/>
      <c r="C2668" s="43"/>
    </row>
    <row r="2669" spans="1:3" s="90" customFormat="1" x14ac:dyDescent="0.2">
      <c r="A2669" s="103"/>
      <c r="B2669" s="43"/>
      <c r="C2669" s="43"/>
    </row>
    <row r="2670" spans="1:3" s="90" customFormat="1" x14ac:dyDescent="0.2">
      <c r="A2670" s="103"/>
      <c r="B2670" s="43"/>
      <c r="C2670" s="43"/>
    </row>
    <row r="2671" spans="1:3" s="90" customFormat="1" x14ac:dyDescent="0.2">
      <c r="A2671" s="103"/>
      <c r="B2671" s="43"/>
      <c r="C2671" s="43"/>
    </row>
    <row r="2672" spans="1:3" s="90" customFormat="1" x14ac:dyDescent="0.2">
      <c r="A2672" s="103"/>
      <c r="B2672" s="43"/>
      <c r="C2672" s="43"/>
    </row>
    <row r="2673" spans="1:3" s="90" customFormat="1" x14ac:dyDescent="0.2">
      <c r="A2673" s="103"/>
      <c r="B2673" s="43"/>
      <c r="C2673" s="43"/>
    </row>
    <row r="2674" spans="1:3" s="90" customFormat="1" x14ac:dyDescent="0.2">
      <c r="A2674" s="103"/>
      <c r="B2674" s="43"/>
      <c r="C2674" s="43"/>
    </row>
    <row r="2675" spans="1:3" s="90" customFormat="1" x14ac:dyDescent="0.2">
      <c r="A2675" s="103"/>
      <c r="B2675" s="43"/>
      <c r="C2675" s="43"/>
    </row>
    <row r="2676" spans="1:3" s="90" customFormat="1" x14ac:dyDescent="0.2">
      <c r="A2676" s="103"/>
      <c r="B2676" s="43"/>
      <c r="C2676" s="43"/>
    </row>
    <row r="2677" spans="1:3" s="90" customFormat="1" x14ac:dyDescent="0.2">
      <c r="A2677" s="103"/>
      <c r="B2677" s="43"/>
      <c r="C2677" s="43"/>
    </row>
    <row r="2678" spans="1:3" s="90" customFormat="1" x14ac:dyDescent="0.2">
      <c r="A2678" s="103"/>
      <c r="B2678" s="43"/>
      <c r="C2678" s="43"/>
    </row>
    <row r="2679" spans="1:3" s="90" customFormat="1" x14ac:dyDescent="0.2">
      <c r="A2679" s="103"/>
      <c r="B2679" s="43"/>
      <c r="C2679" s="43"/>
    </row>
    <row r="2680" spans="1:3" s="90" customFormat="1" x14ac:dyDescent="0.2">
      <c r="A2680" s="103"/>
      <c r="B2680" s="43"/>
      <c r="C2680" s="43"/>
    </row>
    <row r="2681" spans="1:3" s="90" customFormat="1" x14ac:dyDescent="0.2">
      <c r="A2681" s="103"/>
      <c r="B2681" s="43"/>
      <c r="C2681" s="43"/>
    </row>
    <row r="2682" spans="1:3" s="90" customFormat="1" x14ac:dyDescent="0.2">
      <c r="A2682" s="103"/>
      <c r="B2682" s="43"/>
      <c r="C2682" s="43"/>
    </row>
    <row r="2683" spans="1:3" s="90" customFormat="1" x14ac:dyDescent="0.2">
      <c r="A2683" s="103"/>
      <c r="B2683" s="43"/>
      <c r="C2683" s="43"/>
    </row>
    <row r="2684" spans="1:3" s="90" customFormat="1" x14ac:dyDescent="0.2">
      <c r="A2684" s="103"/>
      <c r="B2684" s="43"/>
      <c r="C2684" s="43"/>
    </row>
    <row r="2685" spans="1:3" s="90" customFormat="1" x14ac:dyDescent="0.2">
      <c r="A2685" s="103"/>
      <c r="B2685" s="43"/>
      <c r="C2685" s="43"/>
    </row>
    <row r="2686" spans="1:3" s="90" customFormat="1" x14ac:dyDescent="0.2">
      <c r="A2686" s="103"/>
      <c r="B2686" s="43"/>
      <c r="C2686" s="43"/>
    </row>
    <row r="2687" spans="1:3" s="90" customFormat="1" x14ac:dyDescent="0.2">
      <c r="A2687" s="103"/>
      <c r="B2687" s="43"/>
      <c r="C2687" s="43"/>
    </row>
    <row r="2688" spans="1:3" s="90" customFormat="1" x14ac:dyDescent="0.2">
      <c r="A2688" s="103"/>
      <c r="B2688" s="43"/>
      <c r="C2688" s="43"/>
    </row>
    <row r="2689" spans="1:3" s="90" customFormat="1" x14ac:dyDescent="0.2">
      <c r="A2689" s="103"/>
      <c r="B2689" s="43"/>
      <c r="C2689" s="43"/>
    </row>
    <row r="2690" spans="1:3" s="90" customFormat="1" x14ac:dyDescent="0.2">
      <c r="A2690" s="103"/>
      <c r="B2690" s="43"/>
      <c r="C2690" s="43"/>
    </row>
    <row r="2691" spans="1:3" s="90" customFormat="1" x14ac:dyDescent="0.2">
      <c r="A2691" s="103"/>
      <c r="B2691" s="43"/>
      <c r="C2691" s="43"/>
    </row>
    <row r="2692" spans="1:3" s="90" customFormat="1" x14ac:dyDescent="0.2">
      <c r="A2692" s="103"/>
      <c r="B2692" s="43"/>
      <c r="C2692" s="43"/>
    </row>
    <row r="2693" spans="1:3" s="90" customFormat="1" x14ac:dyDescent="0.2">
      <c r="A2693" s="103"/>
      <c r="B2693" s="43"/>
      <c r="C2693" s="43"/>
    </row>
    <row r="2694" spans="1:3" s="90" customFormat="1" x14ac:dyDescent="0.2">
      <c r="A2694" s="103"/>
      <c r="B2694" s="43"/>
      <c r="C2694" s="43"/>
    </row>
    <row r="2695" spans="1:3" s="90" customFormat="1" x14ac:dyDescent="0.2">
      <c r="A2695" s="103"/>
      <c r="B2695" s="43"/>
      <c r="C2695" s="43"/>
    </row>
    <row r="2696" spans="1:3" s="90" customFormat="1" x14ac:dyDescent="0.2">
      <c r="A2696" s="103"/>
      <c r="B2696" s="43"/>
      <c r="C2696" s="43"/>
    </row>
    <row r="2697" spans="1:3" s="90" customFormat="1" x14ac:dyDescent="0.2">
      <c r="A2697" s="103"/>
      <c r="B2697" s="43"/>
      <c r="C2697" s="43"/>
    </row>
    <row r="2698" spans="1:3" s="90" customFormat="1" x14ac:dyDescent="0.2">
      <c r="A2698" s="103"/>
      <c r="B2698" s="43"/>
      <c r="C2698" s="43"/>
    </row>
    <row r="2699" spans="1:3" s="90" customFormat="1" x14ac:dyDescent="0.2">
      <c r="A2699" s="103"/>
      <c r="B2699" s="43"/>
      <c r="C2699" s="43"/>
    </row>
    <row r="2700" spans="1:3" s="90" customFormat="1" x14ac:dyDescent="0.2">
      <c r="A2700" s="103"/>
      <c r="B2700" s="43"/>
      <c r="C2700" s="43"/>
    </row>
    <row r="2701" spans="1:3" s="90" customFormat="1" x14ac:dyDescent="0.2">
      <c r="A2701" s="103"/>
      <c r="B2701" s="43"/>
      <c r="C2701" s="43"/>
    </row>
    <row r="2702" spans="1:3" s="90" customFormat="1" x14ac:dyDescent="0.2">
      <c r="A2702" s="103"/>
      <c r="B2702" s="43"/>
      <c r="C2702" s="43"/>
    </row>
    <row r="2703" spans="1:3" s="90" customFormat="1" x14ac:dyDescent="0.2">
      <c r="A2703" s="103"/>
      <c r="B2703" s="43"/>
      <c r="C2703" s="43"/>
    </row>
    <row r="2704" spans="1:3" s="90" customFormat="1" x14ac:dyDescent="0.2">
      <c r="A2704" s="103"/>
      <c r="B2704" s="43"/>
      <c r="C2704" s="43"/>
    </row>
    <row r="2705" spans="1:3" s="90" customFormat="1" x14ac:dyDescent="0.2">
      <c r="A2705" s="103"/>
      <c r="B2705" s="43"/>
      <c r="C2705" s="43"/>
    </row>
    <row r="2706" spans="1:3" s="90" customFormat="1" x14ac:dyDescent="0.2">
      <c r="A2706" s="103"/>
      <c r="B2706" s="43"/>
      <c r="C2706" s="43"/>
    </row>
    <row r="2707" spans="1:3" s="90" customFormat="1" x14ac:dyDescent="0.2">
      <c r="A2707" s="103"/>
      <c r="B2707" s="43"/>
      <c r="C2707" s="43"/>
    </row>
    <row r="2708" spans="1:3" s="90" customFormat="1" x14ac:dyDescent="0.2">
      <c r="A2708" s="103"/>
      <c r="B2708" s="43"/>
      <c r="C2708" s="43"/>
    </row>
    <row r="2709" spans="1:3" s="90" customFormat="1" x14ac:dyDescent="0.2">
      <c r="A2709" s="103"/>
      <c r="B2709" s="43"/>
      <c r="C2709" s="43"/>
    </row>
    <row r="2710" spans="1:3" s="90" customFormat="1" x14ac:dyDescent="0.2">
      <c r="A2710" s="103"/>
      <c r="B2710" s="43"/>
      <c r="C2710" s="43"/>
    </row>
    <row r="2711" spans="1:3" s="90" customFormat="1" x14ac:dyDescent="0.2">
      <c r="A2711" s="103"/>
      <c r="B2711" s="43"/>
      <c r="C2711" s="43"/>
    </row>
    <row r="2712" spans="1:3" s="90" customFormat="1" x14ac:dyDescent="0.2">
      <c r="A2712" s="103"/>
      <c r="B2712" s="43"/>
      <c r="C2712" s="43"/>
    </row>
    <row r="2713" spans="1:3" s="90" customFormat="1" x14ac:dyDescent="0.2">
      <c r="A2713" s="103"/>
      <c r="B2713" s="43"/>
      <c r="C2713" s="43"/>
    </row>
    <row r="2714" spans="1:3" s="90" customFormat="1" x14ac:dyDescent="0.2">
      <c r="A2714" s="103"/>
      <c r="B2714" s="43"/>
      <c r="C2714" s="43"/>
    </row>
    <row r="2715" spans="1:3" s="90" customFormat="1" x14ac:dyDescent="0.2">
      <c r="A2715" s="103"/>
      <c r="B2715" s="43"/>
      <c r="C2715" s="43"/>
    </row>
    <row r="2716" spans="1:3" s="90" customFormat="1" x14ac:dyDescent="0.2">
      <c r="A2716" s="103"/>
      <c r="B2716" s="43"/>
      <c r="C2716" s="43"/>
    </row>
    <row r="2717" spans="1:3" s="90" customFormat="1" x14ac:dyDescent="0.2">
      <c r="A2717" s="103"/>
      <c r="B2717" s="43"/>
      <c r="C2717" s="43"/>
    </row>
    <row r="2718" spans="1:3" s="90" customFormat="1" x14ac:dyDescent="0.2">
      <c r="A2718" s="103"/>
      <c r="B2718" s="43"/>
      <c r="C2718" s="43"/>
    </row>
    <row r="2719" spans="1:3" s="90" customFormat="1" x14ac:dyDescent="0.2">
      <c r="A2719" s="103"/>
      <c r="B2719" s="43"/>
      <c r="C2719" s="43"/>
    </row>
    <row r="2720" spans="1:3" s="90" customFormat="1" x14ac:dyDescent="0.2">
      <c r="A2720" s="103"/>
      <c r="B2720" s="43"/>
      <c r="C2720" s="43"/>
    </row>
    <row r="2721" spans="1:3" s="90" customFormat="1" x14ac:dyDescent="0.2">
      <c r="A2721" s="103"/>
      <c r="B2721" s="43"/>
      <c r="C2721" s="43"/>
    </row>
    <row r="2722" spans="1:3" s="90" customFormat="1" x14ac:dyDescent="0.2">
      <c r="A2722" s="103"/>
      <c r="B2722" s="43"/>
      <c r="C2722" s="43"/>
    </row>
    <row r="2723" spans="1:3" s="90" customFormat="1" x14ac:dyDescent="0.2">
      <c r="A2723" s="103"/>
      <c r="B2723" s="43"/>
      <c r="C2723" s="43"/>
    </row>
    <row r="2724" spans="1:3" s="90" customFormat="1" x14ac:dyDescent="0.2">
      <c r="A2724" s="103"/>
      <c r="B2724" s="43"/>
      <c r="C2724" s="43"/>
    </row>
    <row r="2725" spans="1:3" s="90" customFormat="1" x14ac:dyDescent="0.2">
      <c r="A2725" s="103"/>
      <c r="B2725" s="43"/>
      <c r="C2725" s="43"/>
    </row>
    <row r="2726" spans="1:3" s="90" customFormat="1" x14ac:dyDescent="0.2">
      <c r="A2726" s="103"/>
      <c r="B2726" s="43"/>
      <c r="C2726" s="43"/>
    </row>
    <row r="2727" spans="1:3" s="90" customFormat="1" x14ac:dyDescent="0.2">
      <c r="A2727" s="103"/>
      <c r="B2727" s="43"/>
      <c r="C2727" s="43"/>
    </row>
    <row r="2728" spans="1:3" s="90" customFormat="1" x14ac:dyDescent="0.2">
      <c r="A2728" s="103"/>
      <c r="B2728" s="43"/>
      <c r="C2728" s="43"/>
    </row>
    <row r="2729" spans="1:3" s="90" customFormat="1" x14ac:dyDescent="0.2">
      <c r="A2729" s="103"/>
      <c r="B2729" s="43"/>
      <c r="C2729" s="43"/>
    </row>
    <row r="2730" spans="1:3" s="90" customFormat="1" x14ac:dyDescent="0.2">
      <c r="A2730" s="103"/>
      <c r="B2730" s="43"/>
      <c r="C2730" s="43"/>
    </row>
    <row r="2731" spans="1:3" s="90" customFormat="1" x14ac:dyDescent="0.2">
      <c r="A2731" s="103"/>
      <c r="B2731" s="43"/>
      <c r="C2731" s="43"/>
    </row>
    <row r="2732" spans="1:3" s="90" customFormat="1" x14ac:dyDescent="0.2">
      <c r="A2732" s="103"/>
      <c r="B2732" s="43"/>
      <c r="C2732" s="43"/>
    </row>
    <row r="2733" spans="1:3" s="90" customFormat="1" x14ac:dyDescent="0.2">
      <c r="A2733" s="103"/>
      <c r="B2733" s="43"/>
      <c r="C2733" s="43"/>
    </row>
    <row r="2734" spans="1:3" s="90" customFormat="1" x14ac:dyDescent="0.2">
      <c r="A2734" s="103"/>
      <c r="B2734" s="43"/>
      <c r="C2734" s="43"/>
    </row>
    <row r="2735" spans="1:3" s="90" customFormat="1" x14ac:dyDescent="0.2">
      <c r="A2735" s="103"/>
      <c r="B2735" s="43"/>
      <c r="C2735" s="43"/>
    </row>
    <row r="2736" spans="1:3" s="90" customFormat="1" x14ac:dyDescent="0.2">
      <c r="A2736" s="103"/>
      <c r="B2736" s="43"/>
      <c r="C2736" s="43"/>
    </row>
    <row r="2737" spans="1:3" s="90" customFormat="1" x14ac:dyDescent="0.2">
      <c r="A2737" s="103"/>
      <c r="B2737" s="43"/>
      <c r="C2737" s="43"/>
    </row>
    <row r="2738" spans="1:3" s="90" customFormat="1" x14ac:dyDescent="0.2">
      <c r="A2738" s="103"/>
      <c r="B2738" s="43"/>
      <c r="C2738" s="43"/>
    </row>
    <row r="2739" spans="1:3" s="90" customFormat="1" x14ac:dyDescent="0.2">
      <c r="A2739" s="103"/>
      <c r="B2739" s="43"/>
      <c r="C2739" s="43"/>
    </row>
    <row r="2740" spans="1:3" s="90" customFormat="1" x14ac:dyDescent="0.2">
      <c r="A2740" s="103"/>
      <c r="B2740" s="43"/>
      <c r="C2740" s="43"/>
    </row>
    <row r="2741" spans="1:3" s="90" customFormat="1" x14ac:dyDescent="0.2">
      <c r="A2741" s="103"/>
      <c r="B2741" s="43"/>
      <c r="C2741" s="43"/>
    </row>
    <row r="2742" spans="1:3" s="90" customFormat="1" x14ac:dyDescent="0.2">
      <c r="A2742" s="103"/>
      <c r="B2742" s="43"/>
      <c r="C2742" s="43"/>
    </row>
    <row r="2743" spans="1:3" s="90" customFormat="1" x14ac:dyDescent="0.2">
      <c r="A2743" s="103"/>
      <c r="B2743" s="43"/>
      <c r="C2743" s="43"/>
    </row>
    <row r="2744" spans="1:3" s="90" customFormat="1" x14ac:dyDescent="0.2">
      <c r="A2744" s="103"/>
      <c r="B2744" s="43"/>
      <c r="C2744" s="43"/>
    </row>
    <row r="2745" spans="1:3" s="90" customFormat="1" x14ac:dyDescent="0.2">
      <c r="A2745" s="103"/>
      <c r="B2745" s="43"/>
      <c r="C2745" s="43"/>
    </row>
    <row r="2746" spans="1:3" s="90" customFormat="1" x14ac:dyDescent="0.2">
      <c r="A2746" s="103"/>
      <c r="B2746" s="43"/>
      <c r="C2746" s="43"/>
    </row>
    <row r="2747" spans="1:3" s="90" customFormat="1" x14ac:dyDescent="0.2">
      <c r="A2747" s="103"/>
      <c r="B2747" s="43"/>
      <c r="C2747" s="43"/>
    </row>
    <row r="2748" spans="1:3" s="90" customFormat="1" x14ac:dyDescent="0.2">
      <c r="A2748" s="103"/>
      <c r="B2748" s="43"/>
      <c r="C2748" s="43"/>
    </row>
    <row r="2749" spans="1:3" s="90" customFormat="1" x14ac:dyDescent="0.2">
      <c r="A2749" s="103"/>
      <c r="B2749" s="43"/>
      <c r="C2749" s="43"/>
    </row>
    <row r="2750" spans="1:3" s="90" customFormat="1" x14ac:dyDescent="0.2">
      <c r="A2750" s="103"/>
      <c r="B2750" s="43"/>
      <c r="C2750" s="43"/>
    </row>
    <row r="2751" spans="1:3" s="90" customFormat="1" x14ac:dyDescent="0.2">
      <c r="A2751" s="103"/>
      <c r="B2751" s="43"/>
      <c r="C2751" s="43"/>
    </row>
    <row r="2752" spans="1:3" s="90" customFormat="1" x14ac:dyDescent="0.2">
      <c r="A2752" s="103"/>
      <c r="B2752" s="43"/>
      <c r="C2752" s="43"/>
    </row>
    <row r="2753" spans="1:3" s="90" customFormat="1" x14ac:dyDescent="0.2">
      <c r="A2753" s="103"/>
      <c r="B2753" s="43"/>
      <c r="C2753" s="43"/>
    </row>
    <row r="2754" spans="1:3" s="90" customFormat="1" x14ac:dyDescent="0.2">
      <c r="A2754" s="103"/>
      <c r="B2754" s="43"/>
      <c r="C2754" s="43"/>
    </row>
    <row r="2755" spans="1:3" s="90" customFormat="1" x14ac:dyDescent="0.2">
      <c r="A2755" s="103"/>
      <c r="B2755" s="43"/>
      <c r="C2755" s="43"/>
    </row>
    <row r="2756" spans="1:3" s="90" customFormat="1" x14ac:dyDescent="0.2">
      <c r="A2756" s="103"/>
      <c r="B2756" s="43"/>
      <c r="C2756" s="43"/>
    </row>
    <row r="2757" spans="1:3" s="90" customFormat="1" x14ac:dyDescent="0.2">
      <c r="A2757" s="103"/>
      <c r="B2757" s="43"/>
      <c r="C2757" s="43"/>
    </row>
    <row r="2758" spans="1:3" s="90" customFormat="1" x14ac:dyDescent="0.2">
      <c r="A2758" s="103"/>
      <c r="B2758" s="43"/>
      <c r="C2758" s="43"/>
    </row>
    <row r="2759" spans="1:3" s="90" customFormat="1" x14ac:dyDescent="0.2">
      <c r="A2759" s="103"/>
      <c r="B2759" s="43"/>
      <c r="C2759" s="43"/>
    </row>
    <row r="2760" spans="1:3" s="90" customFormat="1" x14ac:dyDescent="0.2">
      <c r="A2760" s="103"/>
      <c r="B2760" s="43"/>
      <c r="C2760" s="43"/>
    </row>
    <row r="2761" spans="1:3" s="90" customFormat="1" x14ac:dyDescent="0.2">
      <c r="A2761" s="103"/>
      <c r="B2761" s="43"/>
      <c r="C2761" s="43"/>
    </row>
    <row r="2762" spans="1:3" s="90" customFormat="1" x14ac:dyDescent="0.2">
      <c r="A2762" s="103"/>
      <c r="B2762" s="43"/>
      <c r="C2762" s="43"/>
    </row>
    <row r="2763" spans="1:3" s="90" customFormat="1" x14ac:dyDescent="0.2">
      <c r="A2763" s="103"/>
      <c r="B2763" s="43"/>
      <c r="C2763" s="43"/>
    </row>
    <row r="2764" spans="1:3" s="90" customFormat="1" x14ac:dyDescent="0.2">
      <c r="A2764" s="103"/>
      <c r="B2764" s="43"/>
      <c r="C2764" s="43"/>
    </row>
    <row r="2765" spans="1:3" s="90" customFormat="1" x14ac:dyDescent="0.2">
      <c r="A2765" s="103"/>
      <c r="B2765" s="43"/>
      <c r="C2765" s="43"/>
    </row>
    <row r="2766" spans="1:3" s="90" customFormat="1" x14ac:dyDescent="0.2">
      <c r="A2766" s="103"/>
      <c r="B2766" s="43"/>
      <c r="C2766" s="43"/>
    </row>
    <row r="2767" spans="1:3" s="90" customFormat="1" x14ac:dyDescent="0.2">
      <c r="A2767" s="103"/>
      <c r="B2767" s="43"/>
      <c r="C2767" s="43"/>
    </row>
    <row r="2768" spans="1:3" s="90" customFormat="1" x14ac:dyDescent="0.2">
      <c r="A2768" s="103"/>
      <c r="B2768" s="43"/>
      <c r="C2768" s="43"/>
    </row>
    <row r="2769" spans="1:3" s="90" customFormat="1" x14ac:dyDescent="0.2">
      <c r="A2769" s="103"/>
      <c r="B2769" s="43"/>
      <c r="C2769" s="43"/>
    </row>
    <row r="2770" spans="1:3" s="90" customFormat="1" x14ac:dyDescent="0.2">
      <c r="A2770" s="103"/>
      <c r="B2770" s="43"/>
      <c r="C2770" s="43"/>
    </row>
    <row r="2771" spans="1:3" s="90" customFormat="1" x14ac:dyDescent="0.2">
      <c r="A2771" s="103"/>
      <c r="B2771" s="43"/>
      <c r="C2771" s="43"/>
    </row>
    <row r="2772" spans="1:3" s="90" customFormat="1" x14ac:dyDescent="0.2">
      <c r="A2772" s="103"/>
      <c r="B2772" s="43"/>
      <c r="C2772" s="43"/>
    </row>
    <row r="2773" spans="1:3" s="90" customFormat="1" x14ac:dyDescent="0.2">
      <c r="A2773" s="103"/>
      <c r="B2773" s="43"/>
      <c r="C2773" s="43"/>
    </row>
    <row r="2774" spans="1:3" s="90" customFormat="1" x14ac:dyDescent="0.2">
      <c r="A2774" s="103"/>
      <c r="B2774" s="43"/>
      <c r="C2774" s="43"/>
    </row>
    <row r="2775" spans="1:3" s="90" customFormat="1" x14ac:dyDescent="0.2">
      <c r="A2775" s="103"/>
      <c r="B2775" s="43"/>
      <c r="C2775" s="43"/>
    </row>
    <row r="2776" spans="1:3" s="90" customFormat="1" x14ac:dyDescent="0.2">
      <c r="A2776" s="103"/>
      <c r="B2776" s="43"/>
      <c r="C2776" s="43"/>
    </row>
    <row r="2777" spans="1:3" s="90" customFormat="1" x14ac:dyDescent="0.2">
      <c r="A2777" s="103"/>
      <c r="B2777" s="43"/>
      <c r="C2777" s="43"/>
    </row>
    <row r="2778" spans="1:3" s="90" customFormat="1" x14ac:dyDescent="0.2">
      <c r="A2778" s="103"/>
      <c r="B2778" s="43"/>
      <c r="C2778" s="43"/>
    </row>
    <row r="2779" spans="1:3" s="90" customFormat="1" x14ac:dyDescent="0.2">
      <c r="A2779" s="103"/>
      <c r="B2779" s="43"/>
      <c r="C2779" s="43"/>
    </row>
    <row r="2780" spans="1:3" s="90" customFormat="1" x14ac:dyDescent="0.2">
      <c r="A2780" s="103"/>
      <c r="B2780" s="43"/>
      <c r="C2780" s="43"/>
    </row>
    <row r="2781" spans="1:3" s="90" customFormat="1" x14ac:dyDescent="0.2">
      <c r="A2781" s="103"/>
      <c r="B2781" s="43"/>
      <c r="C2781" s="43"/>
    </row>
    <row r="2782" spans="1:3" s="90" customFormat="1" x14ac:dyDescent="0.2">
      <c r="A2782" s="103"/>
      <c r="B2782" s="43"/>
      <c r="C2782" s="43"/>
    </row>
    <row r="2783" spans="1:3" s="90" customFormat="1" x14ac:dyDescent="0.2">
      <c r="A2783" s="103"/>
      <c r="B2783" s="43"/>
      <c r="C2783" s="43"/>
    </row>
    <row r="2784" spans="1:3" s="90" customFormat="1" x14ac:dyDescent="0.2">
      <c r="A2784" s="103"/>
      <c r="B2784" s="43"/>
      <c r="C2784" s="43"/>
    </row>
    <row r="2785" spans="1:3" s="90" customFormat="1" x14ac:dyDescent="0.2">
      <c r="A2785" s="103"/>
      <c r="B2785" s="43"/>
      <c r="C2785" s="43"/>
    </row>
    <row r="2786" spans="1:3" s="90" customFormat="1" x14ac:dyDescent="0.2">
      <c r="A2786" s="103"/>
      <c r="B2786" s="43"/>
      <c r="C2786" s="43"/>
    </row>
    <row r="2787" spans="1:3" s="90" customFormat="1" x14ac:dyDescent="0.2">
      <c r="A2787" s="103"/>
      <c r="B2787" s="43"/>
      <c r="C2787" s="43"/>
    </row>
    <row r="2788" spans="1:3" s="90" customFormat="1" x14ac:dyDescent="0.2">
      <c r="A2788" s="103"/>
      <c r="B2788" s="43"/>
      <c r="C2788" s="43"/>
    </row>
    <row r="2789" spans="1:3" s="90" customFormat="1" x14ac:dyDescent="0.2">
      <c r="A2789" s="103"/>
      <c r="B2789" s="43"/>
      <c r="C2789" s="43"/>
    </row>
    <row r="2790" spans="1:3" s="90" customFormat="1" x14ac:dyDescent="0.2">
      <c r="A2790" s="103"/>
      <c r="B2790" s="43"/>
      <c r="C2790" s="43"/>
    </row>
    <row r="2791" spans="1:3" s="90" customFormat="1" x14ac:dyDescent="0.2">
      <c r="A2791" s="103"/>
      <c r="B2791" s="43"/>
      <c r="C2791" s="43"/>
    </row>
    <row r="2792" spans="1:3" s="90" customFormat="1" x14ac:dyDescent="0.2">
      <c r="A2792" s="103"/>
      <c r="B2792" s="43"/>
      <c r="C2792" s="43"/>
    </row>
    <row r="2793" spans="1:3" s="90" customFormat="1" x14ac:dyDescent="0.2">
      <c r="A2793" s="103"/>
      <c r="B2793" s="43"/>
      <c r="C2793" s="43"/>
    </row>
    <row r="2794" spans="1:3" s="90" customFormat="1" x14ac:dyDescent="0.2">
      <c r="A2794" s="103"/>
      <c r="B2794" s="43"/>
      <c r="C2794" s="43"/>
    </row>
    <row r="2795" spans="1:3" s="90" customFormat="1" x14ac:dyDescent="0.2">
      <c r="A2795" s="103"/>
      <c r="B2795" s="43"/>
      <c r="C2795" s="43"/>
    </row>
    <row r="2796" spans="1:3" s="90" customFormat="1" x14ac:dyDescent="0.2">
      <c r="A2796" s="103"/>
      <c r="B2796" s="43"/>
      <c r="C2796" s="43"/>
    </row>
    <row r="2797" spans="1:3" s="90" customFormat="1" x14ac:dyDescent="0.2">
      <c r="A2797" s="103"/>
      <c r="B2797" s="43"/>
      <c r="C2797" s="43"/>
    </row>
    <row r="2798" spans="1:3" s="90" customFormat="1" x14ac:dyDescent="0.2">
      <c r="A2798" s="103"/>
      <c r="B2798" s="43"/>
      <c r="C2798" s="43"/>
    </row>
    <row r="2799" spans="1:3" s="90" customFormat="1" x14ac:dyDescent="0.2">
      <c r="A2799" s="103"/>
      <c r="B2799" s="43"/>
      <c r="C2799" s="43"/>
    </row>
    <row r="2800" spans="1:3" s="90" customFormat="1" x14ac:dyDescent="0.2">
      <c r="A2800" s="103"/>
      <c r="B2800" s="43"/>
      <c r="C2800" s="43"/>
    </row>
    <row r="2801" spans="1:3" s="90" customFormat="1" x14ac:dyDescent="0.2">
      <c r="A2801" s="103"/>
      <c r="B2801" s="43"/>
      <c r="C2801" s="43"/>
    </row>
    <row r="2802" spans="1:3" s="90" customFormat="1" x14ac:dyDescent="0.2">
      <c r="A2802" s="103"/>
      <c r="B2802" s="43"/>
      <c r="C2802" s="43"/>
    </row>
    <row r="2803" spans="1:3" s="90" customFormat="1" x14ac:dyDescent="0.2">
      <c r="A2803" s="103"/>
      <c r="B2803" s="43"/>
      <c r="C2803" s="43"/>
    </row>
    <row r="2804" spans="1:3" s="90" customFormat="1" x14ac:dyDescent="0.2">
      <c r="A2804" s="103"/>
      <c r="B2804" s="43"/>
      <c r="C2804" s="43"/>
    </row>
    <row r="2805" spans="1:3" s="90" customFormat="1" x14ac:dyDescent="0.2">
      <c r="A2805" s="103"/>
      <c r="B2805" s="43"/>
      <c r="C2805" s="43"/>
    </row>
    <row r="2806" spans="1:3" s="90" customFormat="1" x14ac:dyDescent="0.2">
      <c r="A2806" s="103"/>
      <c r="B2806" s="43"/>
      <c r="C2806" s="43"/>
    </row>
    <row r="2807" spans="1:3" s="90" customFormat="1" x14ac:dyDescent="0.2">
      <c r="A2807" s="103"/>
      <c r="B2807" s="43"/>
      <c r="C2807" s="43"/>
    </row>
    <row r="2808" spans="1:3" s="90" customFormat="1" x14ac:dyDescent="0.2">
      <c r="A2808" s="103"/>
      <c r="B2808" s="43"/>
      <c r="C2808" s="43"/>
    </row>
    <row r="2809" spans="1:3" s="90" customFormat="1" x14ac:dyDescent="0.2">
      <c r="A2809" s="103"/>
      <c r="B2809" s="43"/>
      <c r="C2809" s="43"/>
    </row>
    <row r="2810" spans="1:3" s="90" customFormat="1" x14ac:dyDescent="0.2">
      <c r="A2810" s="103"/>
      <c r="B2810" s="43"/>
      <c r="C2810" s="43"/>
    </row>
    <row r="2811" spans="1:3" s="90" customFormat="1" x14ac:dyDescent="0.2">
      <c r="A2811" s="103"/>
      <c r="B2811" s="43"/>
      <c r="C2811" s="43"/>
    </row>
    <row r="2812" spans="1:3" s="90" customFormat="1" x14ac:dyDescent="0.2">
      <c r="A2812" s="103"/>
      <c r="B2812" s="43"/>
      <c r="C2812" s="43"/>
    </row>
    <row r="2813" spans="1:3" s="90" customFormat="1" x14ac:dyDescent="0.2">
      <c r="A2813" s="103"/>
      <c r="B2813" s="43"/>
      <c r="C2813" s="43"/>
    </row>
    <row r="2814" spans="1:3" s="90" customFormat="1" x14ac:dyDescent="0.2">
      <c r="A2814" s="103"/>
      <c r="B2814" s="43"/>
      <c r="C2814" s="43"/>
    </row>
    <row r="2815" spans="1:3" s="90" customFormat="1" x14ac:dyDescent="0.2">
      <c r="A2815" s="103"/>
      <c r="B2815" s="43"/>
      <c r="C2815" s="43"/>
    </row>
    <row r="2816" spans="1:3" s="90" customFormat="1" x14ac:dyDescent="0.2">
      <c r="A2816" s="103"/>
      <c r="B2816" s="43"/>
      <c r="C2816" s="43"/>
    </row>
    <row r="2817" spans="1:3" s="90" customFormat="1" x14ac:dyDescent="0.2">
      <c r="A2817" s="103"/>
      <c r="B2817" s="43"/>
      <c r="C2817" s="43"/>
    </row>
    <row r="2818" spans="1:3" s="90" customFormat="1" x14ac:dyDescent="0.2">
      <c r="A2818" s="103"/>
      <c r="B2818" s="43"/>
      <c r="C2818" s="43"/>
    </row>
    <row r="2819" spans="1:3" s="90" customFormat="1" x14ac:dyDescent="0.2">
      <c r="A2819" s="103"/>
      <c r="B2819" s="43"/>
      <c r="C2819" s="43"/>
    </row>
    <row r="2820" spans="1:3" s="90" customFormat="1" x14ac:dyDescent="0.2">
      <c r="A2820" s="103"/>
      <c r="B2820" s="43"/>
      <c r="C2820" s="43"/>
    </row>
    <row r="2821" spans="1:3" s="90" customFormat="1" x14ac:dyDescent="0.2">
      <c r="A2821" s="103"/>
      <c r="B2821" s="43"/>
      <c r="C2821" s="43"/>
    </row>
    <row r="2822" spans="1:3" s="90" customFormat="1" x14ac:dyDescent="0.2">
      <c r="A2822" s="103"/>
      <c r="B2822" s="43"/>
      <c r="C2822" s="43"/>
    </row>
    <row r="2823" spans="1:3" s="90" customFormat="1" x14ac:dyDescent="0.2">
      <c r="A2823" s="103"/>
      <c r="B2823" s="43"/>
      <c r="C2823" s="43"/>
    </row>
    <row r="2824" spans="1:3" s="90" customFormat="1" x14ac:dyDescent="0.2">
      <c r="A2824" s="103"/>
      <c r="B2824" s="43"/>
      <c r="C2824" s="43"/>
    </row>
    <row r="2825" spans="1:3" s="90" customFormat="1" x14ac:dyDescent="0.2">
      <c r="A2825" s="103"/>
      <c r="B2825" s="43"/>
      <c r="C2825" s="43"/>
    </row>
    <row r="2826" spans="1:3" s="90" customFormat="1" x14ac:dyDescent="0.2">
      <c r="A2826" s="103"/>
      <c r="B2826" s="43"/>
      <c r="C2826" s="43"/>
    </row>
    <row r="2827" spans="1:3" s="90" customFormat="1" x14ac:dyDescent="0.2">
      <c r="A2827" s="103"/>
      <c r="B2827" s="43"/>
      <c r="C2827" s="43"/>
    </row>
    <row r="2828" spans="1:3" s="90" customFormat="1" x14ac:dyDescent="0.2">
      <c r="A2828" s="103"/>
      <c r="B2828" s="43"/>
      <c r="C2828" s="43"/>
    </row>
    <row r="2829" spans="1:3" s="90" customFormat="1" x14ac:dyDescent="0.2">
      <c r="A2829" s="103"/>
      <c r="B2829" s="43"/>
      <c r="C2829" s="43"/>
    </row>
    <row r="2830" spans="1:3" s="90" customFormat="1" x14ac:dyDescent="0.2">
      <c r="A2830" s="103"/>
      <c r="B2830" s="43"/>
      <c r="C2830" s="43"/>
    </row>
    <row r="2831" spans="1:3" s="90" customFormat="1" x14ac:dyDescent="0.2">
      <c r="A2831" s="103"/>
      <c r="B2831" s="43"/>
      <c r="C2831" s="43"/>
    </row>
    <row r="2832" spans="1:3" s="90" customFormat="1" x14ac:dyDescent="0.2">
      <c r="A2832" s="103"/>
      <c r="B2832" s="43"/>
      <c r="C2832" s="43"/>
    </row>
    <row r="2833" spans="1:3" s="90" customFormat="1" x14ac:dyDescent="0.2">
      <c r="A2833" s="103"/>
      <c r="B2833" s="43"/>
      <c r="C2833" s="43"/>
    </row>
    <row r="2834" spans="1:3" s="90" customFormat="1" x14ac:dyDescent="0.2">
      <c r="A2834" s="103"/>
      <c r="B2834" s="43"/>
      <c r="C2834" s="43"/>
    </row>
    <row r="2835" spans="1:3" s="90" customFormat="1" x14ac:dyDescent="0.2">
      <c r="A2835" s="103"/>
      <c r="B2835" s="43"/>
      <c r="C2835" s="43"/>
    </row>
    <row r="2836" spans="1:3" s="90" customFormat="1" x14ac:dyDescent="0.2">
      <c r="A2836" s="103"/>
      <c r="B2836" s="43"/>
      <c r="C2836" s="43"/>
    </row>
    <row r="2837" spans="1:3" s="90" customFormat="1" x14ac:dyDescent="0.2">
      <c r="A2837" s="103"/>
      <c r="B2837" s="43"/>
      <c r="C2837" s="43"/>
    </row>
    <row r="2838" spans="1:3" s="90" customFormat="1" x14ac:dyDescent="0.2">
      <c r="A2838" s="103"/>
      <c r="B2838" s="43"/>
      <c r="C2838" s="43"/>
    </row>
    <row r="2839" spans="1:3" s="90" customFormat="1" x14ac:dyDescent="0.2">
      <c r="A2839" s="103"/>
      <c r="B2839" s="43"/>
      <c r="C2839" s="43"/>
    </row>
    <row r="2840" spans="1:3" s="90" customFormat="1" x14ac:dyDescent="0.2">
      <c r="A2840" s="103"/>
      <c r="B2840" s="43"/>
      <c r="C2840" s="43"/>
    </row>
    <row r="2841" spans="1:3" s="90" customFormat="1" x14ac:dyDescent="0.2">
      <c r="A2841" s="103"/>
      <c r="B2841" s="43"/>
      <c r="C2841" s="43"/>
    </row>
    <row r="2842" spans="1:3" s="90" customFormat="1" x14ac:dyDescent="0.2">
      <c r="A2842" s="103"/>
      <c r="B2842" s="43"/>
      <c r="C2842" s="43"/>
    </row>
    <row r="2843" spans="1:3" s="90" customFormat="1" x14ac:dyDescent="0.2">
      <c r="A2843" s="103"/>
      <c r="B2843" s="43"/>
      <c r="C2843" s="43"/>
    </row>
    <row r="2844" spans="1:3" s="90" customFormat="1" x14ac:dyDescent="0.2">
      <c r="A2844" s="103"/>
      <c r="B2844" s="43"/>
      <c r="C2844" s="43"/>
    </row>
    <row r="2845" spans="1:3" s="90" customFormat="1" x14ac:dyDescent="0.2">
      <c r="A2845" s="103"/>
      <c r="B2845" s="43"/>
      <c r="C2845" s="43"/>
    </row>
    <row r="2846" spans="1:3" s="90" customFormat="1" x14ac:dyDescent="0.2">
      <c r="A2846" s="103"/>
      <c r="B2846" s="43"/>
      <c r="C2846" s="43"/>
    </row>
    <row r="2847" spans="1:3" s="90" customFormat="1" x14ac:dyDescent="0.2">
      <c r="A2847" s="103"/>
      <c r="B2847" s="43"/>
      <c r="C2847" s="43"/>
    </row>
    <row r="2848" spans="1:3" s="90" customFormat="1" x14ac:dyDescent="0.2">
      <c r="A2848" s="103"/>
      <c r="B2848" s="43"/>
      <c r="C2848" s="43"/>
    </row>
    <row r="2849" spans="1:3" s="90" customFormat="1" x14ac:dyDescent="0.2">
      <c r="A2849" s="103"/>
      <c r="B2849" s="43"/>
      <c r="C2849" s="43"/>
    </row>
    <row r="2850" spans="1:3" s="90" customFormat="1" x14ac:dyDescent="0.2">
      <c r="A2850" s="103"/>
      <c r="B2850" s="43"/>
      <c r="C2850" s="43"/>
    </row>
    <row r="2851" spans="1:3" s="90" customFormat="1" x14ac:dyDescent="0.2">
      <c r="A2851" s="103"/>
      <c r="B2851" s="43"/>
      <c r="C2851" s="43"/>
    </row>
    <row r="2852" spans="1:3" s="90" customFormat="1" x14ac:dyDescent="0.2">
      <c r="A2852" s="103"/>
      <c r="B2852" s="43"/>
      <c r="C2852" s="43"/>
    </row>
    <row r="2853" spans="1:3" s="90" customFormat="1" x14ac:dyDescent="0.2">
      <c r="A2853" s="103"/>
      <c r="B2853" s="43"/>
      <c r="C2853" s="43"/>
    </row>
    <row r="2854" spans="1:3" s="90" customFormat="1" x14ac:dyDescent="0.2">
      <c r="A2854" s="103"/>
      <c r="B2854" s="43"/>
      <c r="C2854" s="43"/>
    </row>
    <row r="2855" spans="1:3" s="90" customFormat="1" x14ac:dyDescent="0.2">
      <c r="A2855" s="103"/>
      <c r="B2855" s="43"/>
      <c r="C2855" s="43"/>
    </row>
    <row r="2856" spans="1:3" s="90" customFormat="1" x14ac:dyDescent="0.2">
      <c r="A2856" s="103"/>
      <c r="B2856" s="43"/>
      <c r="C2856" s="43"/>
    </row>
    <row r="2857" spans="1:3" s="90" customFormat="1" x14ac:dyDescent="0.2">
      <c r="A2857" s="103"/>
      <c r="B2857" s="43"/>
      <c r="C2857" s="43"/>
    </row>
    <row r="2858" spans="1:3" s="90" customFormat="1" x14ac:dyDescent="0.2">
      <c r="A2858" s="103"/>
      <c r="B2858" s="43"/>
      <c r="C2858" s="43"/>
    </row>
    <row r="2859" spans="1:3" s="90" customFormat="1" x14ac:dyDescent="0.2">
      <c r="A2859" s="103"/>
      <c r="B2859" s="43"/>
      <c r="C2859" s="43"/>
    </row>
    <row r="2860" spans="1:3" s="90" customFormat="1" x14ac:dyDescent="0.2">
      <c r="A2860" s="103"/>
      <c r="B2860" s="43"/>
      <c r="C2860" s="43"/>
    </row>
    <row r="2861" spans="1:3" s="90" customFormat="1" x14ac:dyDescent="0.2">
      <c r="A2861" s="103"/>
      <c r="B2861" s="43"/>
      <c r="C2861" s="43"/>
    </row>
    <row r="2862" spans="1:3" s="90" customFormat="1" x14ac:dyDescent="0.2">
      <c r="A2862" s="103"/>
      <c r="B2862" s="43"/>
      <c r="C2862" s="43"/>
    </row>
    <row r="2863" spans="1:3" s="90" customFormat="1" x14ac:dyDescent="0.2">
      <c r="A2863" s="103"/>
      <c r="B2863" s="43"/>
      <c r="C2863" s="43"/>
    </row>
    <row r="2864" spans="1:3" s="90" customFormat="1" x14ac:dyDescent="0.2">
      <c r="A2864" s="103"/>
      <c r="B2864" s="43"/>
      <c r="C2864" s="43"/>
    </row>
    <row r="2865" spans="1:3" s="90" customFormat="1" x14ac:dyDescent="0.2">
      <c r="A2865" s="103"/>
      <c r="B2865" s="43"/>
      <c r="C2865" s="43"/>
    </row>
    <row r="2866" spans="1:3" s="90" customFormat="1" x14ac:dyDescent="0.2">
      <c r="A2866" s="103"/>
      <c r="B2866" s="43"/>
      <c r="C2866" s="43"/>
    </row>
    <row r="2867" spans="1:3" s="90" customFormat="1" x14ac:dyDescent="0.2">
      <c r="A2867" s="103"/>
      <c r="B2867" s="43"/>
      <c r="C2867" s="43"/>
    </row>
    <row r="2868" spans="1:3" s="90" customFormat="1" x14ac:dyDescent="0.2">
      <c r="A2868" s="103"/>
      <c r="B2868" s="43"/>
      <c r="C2868" s="43"/>
    </row>
    <row r="2869" spans="1:3" s="90" customFormat="1" x14ac:dyDescent="0.2">
      <c r="A2869" s="103"/>
      <c r="B2869" s="43"/>
      <c r="C2869" s="43"/>
    </row>
    <row r="2870" spans="1:3" s="90" customFormat="1" x14ac:dyDescent="0.2">
      <c r="A2870" s="103"/>
      <c r="B2870" s="43"/>
      <c r="C2870" s="43"/>
    </row>
    <row r="2871" spans="1:3" s="90" customFormat="1" x14ac:dyDescent="0.2">
      <c r="A2871" s="103"/>
      <c r="B2871" s="43"/>
      <c r="C2871" s="43"/>
    </row>
    <row r="2872" spans="1:3" s="90" customFormat="1" x14ac:dyDescent="0.2">
      <c r="A2872" s="103"/>
      <c r="B2872" s="43"/>
      <c r="C2872" s="43"/>
    </row>
    <row r="2873" spans="1:3" s="90" customFormat="1" x14ac:dyDescent="0.2">
      <c r="A2873" s="103"/>
      <c r="B2873" s="43"/>
      <c r="C2873" s="43"/>
    </row>
    <row r="2874" spans="1:3" s="90" customFormat="1" x14ac:dyDescent="0.2">
      <c r="A2874" s="103"/>
      <c r="B2874" s="43"/>
      <c r="C2874" s="43"/>
    </row>
    <row r="2875" spans="1:3" s="90" customFormat="1" x14ac:dyDescent="0.2">
      <c r="A2875" s="103"/>
      <c r="B2875" s="43"/>
      <c r="C2875" s="43"/>
    </row>
    <row r="2876" spans="1:3" s="90" customFormat="1" x14ac:dyDescent="0.2">
      <c r="A2876" s="103"/>
      <c r="B2876" s="43"/>
      <c r="C2876" s="43"/>
    </row>
    <row r="2877" spans="1:3" s="90" customFormat="1" x14ac:dyDescent="0.2">
      <c r="A2877" s="103"/>
      <c r="B2877" s="43"/>
      <c r="C2877" s="43"/>
    </row>
    <row r="2878" spans="1:3" s="90" customFormat="1" x14ac:dyDescent="0.2">
      <c r="A2878" s="103"/>
      <c r="B2878" s="43"/>
      <c r="C2878" s="43"/>
    </row>
    <row r="2879" spans="1:3" s="90" customFormat="1" x14ac:dyDescent="0.2">
      <c r="A2879" s="103"/>
      <c r="B2879" s="43"/>
      <c r="C2879" s="43"/>
    </row>
    <row r="2880" spans="1:3" s="90" customFormat="1" x14ac:dyDescent="0.2">
      <c r="A2880" s="103"/>
      <c r="B2880" s="43"/>
      <c r="C2880" s="43"/>
    </row>
    <row r="2881" spans="1:3" s="90" customFormat="1" x14ac:dyDescent="0.2">
      <c r="A2881" s="103"/>
      <c r="B2881" s="43"/>
      <c r="C2881" s="43"/>
    </row>
    <row r="2882" spans="1:3" s="90" customFormat="1" x14ac:dyDescent="0.2">
      <c r="A2882" s="103"/>
      <c r="B2882" s="43"/>
      <c r="C2882" s="43"/>
    </row>
    <row r="2883" spans="1:3" s="90" customFormat="1" x14ac:dyDescent="0.2">
      <c r="A2883" s="103"/>
      <c r="B2883" s="43"/>
      <c r="C2883" s="43"/>
    </row>
    <row r="2884" spans="1:3" s="90" customFormat="1" x14ac:dyDescent="0.2">
      <c r="A2884" s="103"/>
      <c r="B2884" s="43"/>
      <c r="C2884" s="43"/>
    </row>
    <row r="2885" spans="1:3" s="90" customFormat="1" x14ac:dyDescent="0.2">
      <c r="A2885" s="103"/>
      <c r="B2885" s="43"/>
      <c r="C2885" s="43"/>
    </row>
    <row r="2886" spans="1:3" s="90" customFormat="1" x14ac:dyDescent="0.2">
      <c r="A2886" s="103"/>
      <c r="B2886" s="43"/>
      <c r="C2886" s="43"/>
    </row>
    <row r="2887" spans="1:3" s="90" customFormat="1" x14ac:dyDescent="0.2">
      <c r="A2887" s="103"/>
      <c r="B2887" s="43"/>
      <c r="C2887" s="43"/>
    </row>
    <row r="2888" spans="1:3" s="90" customFormat="1" x14ac:dyDescent="0.2">
      <c r="A2888" s="103"/>
      <c r="B2888" s="43"/>
      <c r="C2888" s="43"/>
    </row>
    <row r="2889" spans="1:3" s="90" customFormat="1" x14ac:dyDescent="0.2">
      <c r="A2889" s="103"/>
      <c r="B2889" s="43"/>
      <c r="C2889" s="43"/>
    </row>
    <row r="2890" spans="1:3" s="90" customFormat="1" x14ac:dyDescent="0.2">
      <c r="A2890" s="103"/>
      <c r="B2890" s="43"/>
      <c r="C2890" s="43"/>
    </row>
    <row r="2891" spans="1:3" s="90" customFormat="1" x14ac:dyDescent="0.2">
      <c r="A2891" s="103"/>
      <c r="B2891" s="43"/>
      <c r="C2891" s="43"/>
    </row>
    <row r="2892" spans="1:3" s="90" customFormat="1" x14ac:dyDescent="0.2">
      <c r="A2892" s="103"/>
      <c r="B2892" s="43"/>
      <c r="C2892" s="43"/>
    </row>
    <row r="2893" spans="1:3" s="90" customFormat="1" x14ac:dyDescent="0.2">
      <c r="A2893" s="103"/>
      <c r="B2893" s="43"/>
      <c r="C2893" s="43"/>
    </row>
    <row r="2894" spans="1:3" s="90" customFormat="1" x14ac:dyDescent="0.2">
      <c r="A2894" s="103"/>
      <c r="B2894" s="43"/>
      <c r="C2894" s="43"/>
    </row>
    <row r="2895" spans="1:3" s="90" customFormat="1" x14ac:dyDescent="0.2">
      <c r="A2895" s="103"/>
      <c r="B2895" s="43"/>
      <c r="C2895" s="43"/>
    </row>
    <row r="2896" spans="1:3" s="90" customFormat="1" x14ac:dyDescent="0.2">
      <c r="A2896" s="103"/>
      <c r="B2896" s="43"/>
      <c r="C2896" s="43"/>
    </row>
    <row r="2897" spans="1:3" s="90" customFormat="1" x14ac:dyDescent="0.2">
      <c r="A2897" s="103"/>
      <c r="B2897" s="43"/>
      <c r="C2897" s="43"/>
    </row>
    <row r="2898" spans="1:3" s="90" customFormat="1" x14ac:dyDescent="0.2">
      <c r="A2898" s="103"/>
      <c r="B2898" s="43"/>
      <c r="C2898" s="43"/>
    </row>
    <row r="2899" spans="1:3" s="90" customFormat="1" x14ac:dyDescent="0.2">
      <c r="A2899" s="103"/>
      <c r="B2899" s="43"/>
      <c r="C2899" s="43"/>
    </row>
    <row r="2900" spans="1:3" s="90" customFormat="1" x14ac:dyDescent="0.2">
      <c r="A2900" s="103"/>
      <c r="B2900" s="43"/>
      <c r="C2900" s="43"/>
    </row>
    <row r="2901" spans="1:3" s="90" customFormat="1" x14ac:dyDescent="0.2">
      <c r="A2901" s="103"/>
      <c r="B2901" s="43"/>
      <c r="C2901" s="43"/>
    </row>
    <row r="2902" spans="1:3" s="90" customFormat="1" x14ac:dyDescent="0.2">
      <c r="A2902" s="103"/>
      <c r="B2902" s="43"/>
      <c r="C2902" s="43"/>
    </row>
    <row r="2903" spans="1:3" s="90" customFormat="1" x14ac:dyDescent="0.2">
      <c r="A2903" s="103"/>
      <c r="B2903" s="43"/>
      <c r="C2903" s="43"/>
    </row>
    <row r="2904" spans="1:3" s="90" customFormat="1" x14ac:dyDescent="0.2">
      <c r="A2904" s="103"/>
      <c r="B2904" s="43"/>
      <c r="C2904" s="43"/>
    </row>
    <row r="2905" spans="1:3" s="90" customFormat="1" x14ac:dyDescent="0.2">
      <c r="A2905" s="103"/>
      <c r="B2905" s="43"/>
      <c r="C2905" s="43"/>
    </row>
    <row r="2906" spans="1:3" s="90" customFormat="1" x14ac:dyDescent="0.2">
      <c r="A2906" s="103"/>
      <c r="B2906" s="43"/>
      <c r="C2906" s="43"/>
    </row>
    <row r="2907" spans="1:3" s="90" customFormat="1" x14ac:dyDescent="0.2">
      <c r="A2907" s="103"/>
      <c r="B2907" s="43"/>
      <c r="C2907" s="43"/>
    </row>
    <row r="2908" spans="1:3" s="90" customFormat="1" x14ac:dyDescent="0.2">
      <c r="A2908" s="103"/>
      <c r="B2908" s="43"/>
      <c r="C2908" s="43"/>
    </row>
    <row r="2909" spans="1:3" s="90" customFormat="1" x14ac:dyDescent="0.2">
      <c r="A2909" s="103"/>
      <c r="B2909" s="43"/>
      <c r="C2909" s="43"/>
    </row>
    <row r="2910" spans="1:3" s="90" customFormat="1" x14ac:dyDescent="0.2">
      <c r="A2910" s="103"/>
      <c r="B2910" s="43"/>
      <c r="C2910" s="43"/>
    </row>
    <row r="2911" spans="1:3" s="90" customFormat="1" x14ac:dyDescent="0.2">
      <c r="A2911" s="103"/>
      <c r="B2911" s="43"/>
      <c r="C2911" s="43"/>
    </row>
    <row r="2912" spans="1:3" s="90" customFormat="1" x14ac:dyDescent="0.2">
      <c r="A2912" s="103"/>
      <c r="B2912" s="43"/>
      <c r="C2912" s="43"/>
    </row>
    <row r="2913" spans="1:3" s="90" customFormat="1" x14ac:dyDescent="0.2">
      <c r="A2913" s="103"/>
      <c r="B2913" s="43"/>
      <c r="C2913" s="43"/>
    </row>
    <row r="2914" spans="1:3" s="90" customFormat="1" x14ac:dyDescent="0.2">
      <c r="A2914" s="103"/>
      <c r="B2914" s="43"/>
      <c r="C2914" s="43"/>
    </row>
    <row r="2915" spans="1:3" s="90" customFormat="1" x14ac:dyDescent="0.2">
      <c r="A2915" s="103"/>
      <c r="B2915" s="43"/>
      <c r="C2915" s="43"/>
    </row>
    <row r="2916" spans="1:3" s="90" customFormat="1" x14ac:dyDescent="0.2">
      <c r="A2916" s="103"/>
      <c r="B2916" s="43"/>
      <c r="C2916" s="43"/>
    </row>
    <row r="2917" spans="1:3" s="90" customFormat="1" x14ac:dyDescent="0.2">
      <c r="A2917" s="103"/>
      <c r="B2917" s="43"/>
      <c r="C2917" s="43"/>
    </row>
    <row r="2918" spans="1:3" s="90" customFormat="1" x14ac:dyDescent="0.2">
      <c r="A2918" s="103"/>
      <c r="B2918" s="43"/>
      <c r="C2918" s="43"/>
    </row>
    <row r="2919" spans="1:3" s="90" customFormat="1" x14ac:dyDescent="0.2">
      <c r="A2919" s="103"/>
      <c r="B2919" s="43"/>
      <c r="C2919" s="43"/>
    </row>
    <row r="2920" spans="1:3" s="90" customFormat="1" x14ac:dyDescent="0.2">
      <c r="A2920" s="103"/>
      <c r="B2920" s="43"/>
      <c r="C2920" s="43"/>
    </row>
    <row r="2921" spans="1:3" s="90" customFormat="1" x14ac:dyDescent="0.2">
      <c r="A2921" s="103"/>
      <c r="B2921" s="43"/>
      <c r="C2921" s="43"/>
    </row>
    <row r="2922" spans="1:3" s="90" customFormat="1" x14ac:dyDescent="0.2">
      <c r="A2922" s="103"/>
      <c r="B2922" s="43"/>
      <c r="C2922" s="43"/>
    </row>
    <row r="2923" spans="1:3" s="90" customFormat="1" x14ac:dyDescent="0.2">
      <c r="A2923" s="103"/>
      <c r="B2923" s="43"/>
      <c r="C2923" s="43"/>
    </row>
    <row r="2924" spans="1:3" s="90" customFormat="1" x14ac:dyDescent="0.2">
      <c r="A2924" s="103"/>
      <c r="B2924" s="43"/>
      <c r="C2924" s="43"/>
    </row>
    <row r="2925" spans="1:3" s="90" customFormat="1" x14ac:dyDescent="0.2">
      <c r="A2925" s="103"/>
      <c r="B2925" s="43"/>
      <c r="C2925" s="43"/>
    </row>
    <row r="2926" spans="1:3" s="90" customFormat="1" x14ac:dyDescent="0.2">
      <c r="A2926" s="103"/>
      <c r="B2926" s="43"/>
      <c r="C2926" s="43"/>
    </row>
    <row r="2927" spans="1:3" s="90" customFormat="1" x14ac:dyDescent="0.2">
      <c r="A2927" s="103"/>
      <c r="B2927" s="43"/>
      <c r="C2927" s="43"/>
    </row>
    <row r="2928" spans="1:3" s="90" customFormat="1" x14ac:dyDescent="0.2">
      <c r="A2928" s="103"/>
      <c r="B2928" s="43"/>
      <c r="C2928" s="43"/>
    </row>
    <row r="2929" spans="1:3" s="90" customFormat="1" x14ac:dyDescent="0.2">
      <c r="A2929" s="103"/>
      <c r="B2929" s="43"/>
      <c r="C2929" s="43"/>
    </row>
    <row r="2930" spans="1:3" s="90" customFormat="1" x14ac:dyDescent="0.2">
      <c r="A2930" s="103"/>
      <c r="B2930" s="43"/>
      <c r="C2930" s="43"/>
    </row>
    <row r="2931" spans="1:3" s="90" customFormat="1" x14ac:dyDescent="0.2">
      <c r="A2931" s="103"/>
      <c r="B2931" s="43"/>
      <c r="C2931" s="43"/>
    </row>
    <row r="2932" spans="1:3" s="90" customFormat="1" x14ac:dyDescent="0.2">
      <c r="A2932" s="103"/>
      <c r="B2932" s="43"/>
      <c r="C2932" s="43"/>
    </row>
    <row r="2933" spans="1:3" s="90" customFormat="1" x14ac:dyDescent="0.2">
      <c r="A2933" s="103"/>
      <c r="B2933" s="43"/>
      <c r="C2933" s="43"/>
    </row>
    <row r="2934" spans="1:3" s="90" customFormat="1" x14ac:dyDescent="0.2">
      <c r="A2934" s="103"/>
      <c r="B2934" s="43"/>
      <c r="C2934" s="43"/>
    </row>
    <row r="2935" spans="1:3" s="90" customFormat="1" x14ac:dyDescent="0.2">
      <c r="A2935" s="103"/>
      <c r="B2935" s="43"/>
      <c r="C2935" s="43"/>
    </row>
    <row r="2936" spans="1:3" s="90" customFormat="1" x14ac:dyDescent="0.2">
      <c r="A2936" s="103"/>
      <c r="B2936" s="43"/>
      <c r="C2936" s="43"/>
    </row>
    <row r="2937" spans="1:3" s="90" customFormat="1" x14ac:dyDescent="0.2">
      <c r="A2937" s="103"/>
      <c r="B2937" s="43"/>
      <c r="C2937" s="43"/>
    </row>
    <row r="2938" spans="1:3" s="90" customFormat="1" x14ac:dyDescent="0.2">
      <c r="A2938" s="103"/>
      <c r="B2938" s="43"/>
      <c r="C2938" s="43"/>
    </row>
    <row r="2939" spans="1:3" s="90" customFormat="1" x14ac:dyDescent="0.2">
      <c r="A2939" s="103"/>
      <c r="B2939" s="43"/>
      <c r="C2939" s="43"/>
    </row>
    <row r="2940" spans="1:3" s="90" customFormat="1" x14ac:dyDescent="0.2">
      <c r="A2940" s="103"/>
      <c r="B2940" s="43"/>
      <c r="C2940" s="43"/>
    </row>
    <row r="2941" spans="1:3" s="90" customFormat="1" x14ac:dyDescent="0.2">
      <c r="A2941" s="103"/>
      <c r="B2941" s="43"/>
      <c r="C2941" s="43"/>
    </row>
    <row r="2942" spans="1:3" s="90" customFormat="1" x14ac:dyDescent="0.2">
      <c r="A2942" s="103"/>
      <c r="B2942" s="43"/>
      <c r="C2942" s="43"/>
    </row>
    <row r="2943" spans="1:3" s="90" customFormat="1" x14ac:dyDescent="0.2">
      <c r="A2943" s="103"/>
      <c r="B2943" s="43"/>
      <c r="C2943" s="43"/>
    </row>
    <row r="2944" spans="1:3" s="90" customFormat="1" x14ac:dyDescent="0.2">
      <c r="A2944" s="103"/>
      <c r="B2944" s="43"/>
      <c r="C2944" s="43"/>
    </row>
    <row r="2945" spans="1:3" s="90" customFormat="1" x14ac:dyDescent="0.2">
      <c r="A2945" s="103"/>
      <c r="B2945" s="43"/>
      <c r="C2945" s="43"/>
    </row>
    <row r="2946" spans="1:3" s="90" customFormat="1" x14ac:dyDescent="0.2">
      <c r="A2946" s="103"/>
      <c r="B2946" s="43"/>
      <c r="C2946" s="43"/>
    </row>
    <row r="2947" spans="1:3" s="90" customFormat="1" x14ac:dyDescent="0.2">
      <c r="A2947" s="103"/>
      <c r="B2947" s="43"/>
      <c r="C2947" s="43"/>
    </row>
    <row r="2948" spans="1:3" s="90" customFormat="1" x14ac:dyDescent="0.2">
      <c r="A2948" s="103"/>
      <c r="B2948" s="43"/>
      <c r="C2948" s="43"/>
    </row>
    <row r="2949" spans="1:3" s="90" customFormat="1" x14ac:dyDescent="0.2">
      <c r="A2949" s="103"/>
      <c r="B2949" s="43"/>
      <c r="C2949" s="43"/>
    </row>
    <row r="2950" spans="1:3" s="90" customFormat="1" x14ac:dyDescent="0.2">
      <c r="A2950" s="103"/>
      <c r="B2950" s="43"/>
      <c r="C2950" s="43"/>
    </row>
    <row r="2951" spans="1:3" s="90" customFormat="1" x14ac:dyDescent="0.2">
      <c r="A2951" s="103"/>
      <c r="B2951" s="43"/>
      <c r="C2951" s="43"/>
    </row>
    <row r="2952" spans="1:3" s="90" customFormat="1" x14ac:dyDescent="0.2">
      <c r="A2952" s="103"/>
      <c r="B2952" s="43"/>
      <c r="C2952" s="43"/>
    </row>
    <row r="2953" spans="1:3" s="90" customFormat="1" x14ac:dyDescent="0.2">
      <c r="A2953" s="103"/>
      <c r="B2953" s="43"/>
      <c r="C2953" s="43"/>
    </row>
    <row r="2954" spans="1:3" s="90" customFormat="1" x14ac:dyDescent="0.2">
      <c r="A2954" s="103"/>
      <c r="B2954" s="43"/>
      <c r="C2954" s="43"/>
    </row>
    <row r="2955" spans="1:3" s="90" customFormat="1" x14ac:dyDescent="0.2">
      <c r="A2955" s="103"/>
      <c r="B2955" s="43"/>
      <c r="C2955" s="43"/>
    </row>
    <row r="2956" spans="1:3" s="90" customFormat="1" x14ac:dyDescent="0.2">
      <c r="A2956" s="103"/>
      <c r="B2956" s="43"/>
      <c r="C2956" s="43"/>
    </row>
    <row r="2957" spans="1:3" s="90" customFormat="1" x14ac:dyDescent="0.2">
      <c r="A2957" s="103"/>
      <c r="B2957" s="43"/>
      <c r="C2957" s="43"/>
    </row>
    <row r="2958" spans="1:3" s="90" customFormat="1" x14ac:dyDescent="0.2">
      <c r="A2958" s="103"/>
      <c r="B2958" s="43"/>
      <c r="C2958" s="43"/>
    </row>
    <row r="2959" spans="1:3" s="90" customFormat="1" x14ac:dyDescent="0.2">
      <c r="A2959" s="103"/>
      <c r="B2959" s="43"/>
      <c r="C2959" s="43"/>
    </row>
    <row r="2960" spans="1:3" s="90" customFormat="1" x14ac:dyDescent="0.2">
      <c r="A2960" s="103"/>
      <c r="B2960" s="43"/>
      <c r="C2960" s="43"/>
    </row>
    <row r="2961" spans="1:3" s="90" customFormat="1" x14ac:dyDescent="0.2">
      <c r="A2961" s="103"/>
      <c r="B2961" s="43"/>
      <c r="C2961" s="43"/>
    </row>
    <row r="2962" spans="1:3" s="90" customFormat="1" x14ac:dyDescent="0.2">
      <c r="A2962" s="103"/>
      <c r="B2962" s="43"/>
      <c r="C2962" s="43"/>
    </row>
    <row r="2963" spans="1:3" s="90" customFormat="1" x14ac:dyDescent="0.2">
      <c r="A2963" s="103"/>
      <c r="B2963" s="43"/>
      <c r="C2963" s="43"/>
    </row>
    <row r="2964" spans="1:3" s="90" customFormat="1" x14ac:dyDescent="0.2">
      <c r="A2964" s="103"/>
      <c r="B2964" s="43"/>
      <c r="C2964" s="43"/>
    </row>
    <row r="2965" spans="1:3" s="90" customFormat="1" x14ac:dyDescent="0.2">
      <c r="A2965" s="103"/>
      <c r="B2965" s="43"/>
      <c r="C2965" s="43"/>
    </row>
    <row r="2966" spans="1:3" s="90" customFormat="1" x14ac:dyDescent="0.2">
      <c r="A2966" s="103"/>
      <c r="B2966" s="43"/>
      <c r="C2966" s="43"/>
    </row>
    <row r="2967" spans="1:3" s="90" customFormat="1" x14ac:dyDescent="0.2">
      <c r="A2967" s="103"/>
      <c r="B2967" s="43"/>
      <c r="C2967" s="43"/>
    </row>
    <row r="2968" spans="1:3" s="90" customFormat="1" x14ac:dyDescent="0.2">
      <c r="A2968" s="103"/>
      <c r="B2968" s="43"/>
      <c r="C2968" s="43"/>
    </row>
    <row r="2969" spans="1:3" s="90" customFormat="1" x14ac:dyDescent="0.2">
      <c r="A2969" s="103"/>
      <c r="B2969" s="43"/>
      <c r="C2969" s="43"/>
    </row>
    <row r="2970" spans="1:3" s="90" customFormat="1" x14ac:dyDescent="0.2">
      <c r="A2970" s="103"/>
      <c r="B2970" s="43"/>
      <c r="C2970" s="43"/>
    </row>
    <row r="2971" spans="1:3" s="90" customFormat="1" x14ac:dyDescent="0.2">
      <c r="A2971" s="103"/>
      <c r="B2971" s="43"/>
      <c r="C2971" s="43"/>
    </row>
    <row r="2972" spans="1:3" s="90" customFormat="1" x14ac:dyDescent="0.2">
      <c r="A2972" s="103"/>
      <c r="B2972" s="43"/>
      <c r="C2972" s="43"/>
    </row>
    <row r="2973" spans="1:3" s="90" customFormat="1" x14ac:dyDescent="0.2">
      <c r="A2973" s="103"/>
      <c r="B2973" s="43"/>
      <c r="C2973" s="43"/>
    </row>
    <row r="2974" spans="1:3" s="90" customFormat="1" x14ac:dyDescent="0.2">
      <c r="A2974" s="103"/>
      <c r="B2974" s="43"/>
      <c r="C2974" s="43"/>
    </row>
    <row r="2975" spans="1:3" s="90" customFormat="1" x14ac:dyDescent="0.2">
      <c r="A2975" s="103"/>
      <c r="B2975" s="43"/>
      <c r="C2975" s="43"/>
    </row>
    <row r="2976" spans="1:3" s="90" customFormat="1" x14ac:dyDescent="0.2">
      <c r="A2976" s="103"/>
      <c r="B2976" s="43"/>
      <c r="C2976" s="43"/>
    </row>
    <row r="2977" spans="1:3" s="90" customFormat="1" x14ac:dyDescent="0.2">
      <c r="A2977" s="103"/>
      <c r="B2977" s="43"/>
      <c r="C2977" s="43"/>
    </row>
    <row r="2978" spans="1:3" s="90" customFormat="1" x14ac:dyDescent="0.2">
      <c r="A2978" s="103"/>
      <c r="B2978" s="43"/>
      <c r="C2978" s="43"/>
    </row>
    <row r="2979" spans="1:3" s="90" customFormat="1" x14ac:dyDescent="0.2">
      <c r="A2979" s="103"/>
      <c r="B2979" s="43"/>
      <c r="C2979" s="43"/>
    </row>
    <row r="2980" spans="1:3" s="90" customFormat="1" x14ac:dyDescent="0.2">
      <c r="A2980" s="103"/>
      <c r="B2980" s="43"/>
      <c r="C2980" s="43"/>
    </row>
    <row r="2981" spans="1:3" s="90" customFormat="1" x14ac:dyDescent="0.2">
      <c r="A2981" s="103"/>
      <c r="B2981" s="43"/>
      <c r="C2981" s="43"/>
    </row>
    <row r="2982" spans="1:3" s="90" customFormat="1" x14ac:dyDescent="0.2">
      <c r="A2982" s="103"/>
      <c r="B2982" s="43"/>
      <c r="C2982" s="43"/>
    </row>
    <row r="2983" spans="1:3" s="90" customFormat="1" x14ac:dyDescent="0.2">
      <c r="A2983" s="103"/>
      <c r="B2983" s="43"/>
      <c r="C2983" s="43"/>
    </row>
    <row r="2984" spans="1:3" s="90" customFormat="1" x14ac:dyDescent="0.2">
      <c r="A2984" s="103"/>
      <c r="B2984" s="43"/>
      <c r="C2984" s="43"/>
    </row>
    <row r="2985" spans="1:3" s="90" customFormat="1" x14ac:dyDescent="0.2">
      <c r="A2985" s="103"/>
      <c r="B2985" s="43"/>
      <c r="C2985" s="43"/>
    </row>
    <row r="2986" spans="1:3" s="90" customFormat="1" x14ac:dyDescent="0.2">
      <c r="A2986" s="103"/>
      <c r="B2986" s="43"/>
      <c r="C2986" s="43"/>
    </row>
    <row r="2987" spans="1:3" s="90" customFormat="1" x14ac:dyDescent="0.2">
      <c r="A2987" s="103"/>
      <c r="B2987" s="43"/>
      <c r="C2987" s="43"/>
    </row>
    <row r="2988" spans="1:3" s="90" customFormat="1" x14ac:dyDescent="0.2">
      <c r="A2988" s="103"/>
      <c r="B2988" s="43"/>
      <c r="C2988" s="43"/>
    </row>
    <row r="2989" spans="1:3" s="90" customFormat="1" x14ac:dyDescent="0.2">
      <c r="A2989" s="103"/>
      <c r="B2989" s="43"/>
      <c r="C2989" s="43"/>
    </row>
    <row r="2990" spans="1:3" s="90" customFormat="1" x14ac:dyDescent="0.2">
      <c r="A2990" s="103"/>
      <c r="B2990" s="43"/>
      <c r="C2990" s="43"/>
    </row>
    <row r="2991" spans="1:3" s="90" customFormat="1" x14ac:dyDescent="0.2">
      <c r="A2991" s="103"/>
      <c r="B2991" s="43"/>
      <c r="C2991" s="43"/>
    </row>
    <row r="2992" spans="1:3" s="90" customFormat="1" x14ac:dyDescent="0.2">
      <c r="A2992" s="103"/>
      <c r="B2992" s="43"/>
      <c r="C2992" s="43"/>
    </row>
    <row r="2993" spans="1:3" s="90" customFormat="1" x14ac:dyDescent="0.2">
      <c r="A2993" s="103"/>
      <c r="B2993" s="43"/>
      <c r="C2993" s="43"/>
    </row>
    <row r="2994" spans="1:3" s="90" customFormat="1" x14ac:dyDescent="0.2">
      <c r="A2994" s="103"/>
      <c r="B2994" s="43"/>
      <c r="C2994" s="43"/>
    </row>
    <row r="2995" spans="1:3" s="90" customFormat="1" x14ac:dyDescent="0.2">
      <c r="A2995" s="103"/>
      <c r="B2995" s="43"/>
      <c r="C2995" s="43"/>
    </row>
    <row r="2996" spans="1:3" s="90" customFormat="1" x14ac:dyDescent="0.2">
      <c r="A2996" s="103"/>
      <c r="B2996" s="43"/>
      <c r="C2996" s="43"/>
    </row>
    <row r="2997" spans="1:3" s="90" customFormat="1" x14ac:dyDescent="0.2">
      <c r="A2997" s="103"/>
      <c r="B2997" s="43"/>
      <c r="C2997" s="43"/>
    </row>
    <row r="2998" spans="1:3" s="90" customFormat="1" x14ac:dyDescent="0.2">
      <c r="A2998" s="103"/>
      <c r="B2998" s="43"/>
      <c r="C2998" s="43"/>
    </row>
    <row r="2999" spans="1:3" s="90" customFormat="1" x14ac:dyDescent="0.2">
      <c r="A2999" s="103"/>
      <c r="B2999" s="43"/>
      <c r="C2999" s="43"/>
    </row>
    <row r="3000" spans="1:3" s="90" customFormat="1" x14ac:dyDescent="0.2">
      <c r="A3000" s="103"/>
      <c r="B3000" s="43"/>
      <c r="C3000" s="43"/>
    </row>
    <row r="3001" spans="1:3" s="90" customFormat="1" x14ac:dyDescent="0.2">
      <c r="A3001" s="103"/>
      <c r="B3001" s="43"/>
      <c r="C3001" s="43"/>
    </row>
    <row r="3002" spans="1:3" s="90" customFormat="1" x14ac:dyDescent="0.2">
      <c r="A3002" s="103"/>
      <c r="B3002" s="43"/>
      <c r="C3002" s="43"/>
    </row>
    <row r="3003" spans="1:3" s="90" customFormat="1" x14ac:dyDescent="0.2">
      <c r="A3003" s="103"/>
      <c r="B3003" s="43"/>
      <c r="C3003" s="43"/>
    </row>
    <row r="3004" spans="1:3" s="90" customFormat="1" x14ac:dyDescent="0.2">
      <c r="A3004" s="103"/>
      <c r="B3004" s="43"/>
      <c r="C3004" s="43"/>
    </row>
    <row r="3005" spans="1:3" s="90" customFormat="1" x14ac:dyDescent="0.2">
      <c r="A3005" s="103"/>
      <c r="B3005" s="43"/>
      <c r="C3005" s="43"/>
    </row>
    <row r="3006" spans="1:3" s="90" customFormat="1" x14ac:dyDescent="0.2">
      <c r="A3006" s="103"/>
      <c r="B3006" s="43"/>
      <c r="C3006" s="43"/>
    </row>
    <row r="3007" spans="1:3" s="90" customFormat="1" x14ac:dyDescent="0.2">
      <c r="A3007" s="103"/>
      <c r="B3007" s="43"/>
      <c r="C3007" s="43"/>
    </row>
    <row r="3008" spans="1:3" s="90" customFormat="1" x14ac:dyDescent="0.2">
      <c r="A3008" s="103"/>
      <c r="B3008" s="43"/>
      <c r="C3008" s="43"/>
    </row>
    <row r="3009" spans="1:3" s="90" customFormat="1" x14ac:dyDescent="0.2">
      <c r="A3009" s="103"/>
      <c r="B3009" s="43"/>
      <c r="C3009" s="43"/>
    </row>
    <row r="3010" spans="1:3" s="90" customFormat="1" x14ac:dyDescent="0.2">
      <c r="A3010" s="103"/>
      <c r="B3010" s="43"/>
      <c r="C3010" s="43"/>
    </row>
    <row r="3011" spans="1:3" s="90" customFormat="1" x14ac:dyDescent="0.2">
      <c r="A3011" s="103"/>
      <c r="B3011" s="43"/>
      <c r="C3011" s="43"/>
    </row>
    <row r="3012" spans="1:3" s="90" customFormat="1" x14ac:dyDescent="0.2">
      <c r="A3012" s="103"/>
      <c r="B3012" s="43"/>
      <c r="C3012" s="43"/>
    </row>
    <row r="3013" spans="1:3" s="90" customFormat="1" x14ac:dyDescent="0.2">
      <c r="A3013" s="103"/>
      <c r="B3013" s="43"/>
      <c r="C3013" s="43"/>
    </row>
    <row r="3014" spans="1:3" s="90" customFormat="1" x14ac:dyDescent="0.2">
      <c r="A3014" s="103"/>
      <c r="B3014" s="43"/>
      <c r="C3014" s="43"/>
    </row>
    <row r="3015" spans="1:3" s="90" customFormat="1" x14ac:dyDescent="0.2">
      <c r="A3015" s="103"/>
      <c r="B3015" s="43"/>
      <c r="C3015" s="43"/>
    </row>
    <row r="3016" spans="1:3" s="90" customFormat="1" x14ac:dyDescent="0.2">
      <c r="A3016" s="103"/>
      <c r="B3016" s="43"/>
      <c r="C3016" s="43"/>
    </row>
    <row r="3017" spans="1:3" s="90" customFormat="1" x14ac:dyDescent="0.2">
      <c r="A3017" s="103"/>
      <c r="B3017" s="43"/>
      <c r="C3017" s="43"/>
    </row>
    <row r="3018" spans="1:3" s="90" customFormat="1" x14ac:dyDescent="0.2">
      <c r="A3018" s="103"/>
      <c r="B3018" s="43"/>
      <c r="C3018" s="43"/>
    </row>
    <row r="3019" spans="1:3" s="90" customFormat="1" x14ac:dyDescent="0.2">
      <c r="A3019" s="103"/>
      <c r="B3019" s="43"/>
      <c r="C3019" s="43"/>
    </row>
    <row r="3020" spans="1:3" s="90" customFormat="1" x14ac:dyDescent="0.2">
      <c r="A3020" s="103"/>
      <c r="B3020" s="43"/>
      <c r="C3020" s="43"/>
    </row>
    <row r="3021" spans="1:3" s="90" customFormat="1" x14ac:dyDescent="0.2">
      <c r="A3021" s="103"/>
      <c r="B3021" s="43"/>
      <c r="C3021" s="43"/>
    </row>
    <row r="3022" spans="1:3" s="90" customFormat="1" x14ac:dyDescent="0.2">
      <c r="A3022" s="103"/>
      <c r="B3022" s="43"/>
      <c r="C3022" s="43"/>
    </row>
    <row r="3023" spans="1:3" s="90" customFormat="1" x14ac:dyDescent="0.2">
      <c r="A3023" s="103"/>
      <c r="B3023" s="43"/>
      <c r="C3023" s="43"/>
    </row>
    <row r="3024" spans="1:3" s="90" customFormat="1" x14ac:dyDescent="0.2">
      <c r="A3024" s="103"/>
      <c r="B3024" s="43"/>
      <c r="C3024" s="43"/>
    </row>
    <row r="3025" spans="1:3" s="90" customFormat="1" x14ac:dyDescent="0.2">
      <c r="A3025" s="103"/>
      <c r="B3025" s="43"/>
      <c r="C3025" s="43"/>
    </row>
    <row r="3026" spans="1:3" s="90" customFormat="1" x14ac:dyDescent="0.2">
      <c r="A3026" s="103"/>
      <c r="B3026" s="43"/>
      <c r="C3026" s="43"/>
    </row>
    <row r="3027" spans="1:3" s="90" customFormat="1" x14ac:dyDescent="0.2">
      <c r="A3027" s="103"/>
      <c r="B3027" s="43"/>
      <c r="C3027" s="43"/>
    </row>
    <row r="3028" spans="1:3" s="90" customFormat="1" x14ac:dyDescent="0.2">
      <c r="A3028" s="103"/>
      <c r="B3028" s="43"/>
      <c r="C3028" s="43"/>
    </row>
    <row r="3029" spans="1:3" s="90" customFormat="1" x14ac:dyDescent="0.2">
      <c r="A3029" s="103"/>
      <c r="B3029" s="43"/>
      <c r="C3029" s="43"/>
    </row>
    <row r="3030" spans="1:3" s="90" customFormat="1" x14ac:dyDescent="0.2">
      <c r="A3030" s="103"/>
      <c r="B3030" s="43"/>
      <c r="C3030" s="43"/>
    </row>
    <row r="3031" spans="1:3" s="90" customFormat="1" x14ac:dyDescent="0.2">
      <c r="A3031" s="103"/>
      <c r="B3031" s="43"/>
      <c r="C3031" s="43"/>
    </row>
    <row r="3032" spans="1:3" s="90" customFormat="1" x14ac:dyDescent="0.2">
      <c r="A3032" s="103"/>
      <c r="B3032" s="43"/>
      <c r="C3032" s="43"/>
    </row>
    <row r="3033" spans="1:3" s="90" customFormat="1" x14ac:dyDescent="0.2">
      <c r="A3033" s="103"/>
      <c r="B3033" s="43"/>
      <c r="C3033" s="43"/>
    </row>
    <row r="3034" spans="1:3" s="90" customFormat="1" x14ac:dyDescent="0.2">
      <c r="A3034" s="103"/>
      <c r="B3034" s="43"/>
      <c r="C3034" s="43"/>
    </row>
    <row r="3035" spans="1:3" s="90" customFormat="1" x14ac:dyDescent="0.2">
      <c r="A3035" s="103"/>
      <c r="B3035" s="43"/>
      <c r="C3035" s="43"/>
    </row>
    <row r="3036" spans="1:3" s="90" customFormat="1" x14ac:dyDescent="0.2">
      <c r="A3036" s="103"/>
      <c r="B3036" s="43"/>
      <c r="C3036" s="43"/>
    </row>
    <row r="3037" spans="1:3" s="90" customFormat="1" x14ac:dyDescent="0.2">
      <c r="A3037" s="103"/>
      <c r="B3037" s="43"/>
      <c r="C3037" s="43"/>
    </row>
    <row r="3038" spans="1:3" s="90" customFormat="1" x14ac:dyDescent="0.2">
      <c r="A3038" s="103"/>
      <c r="B3038" s="43"/>
      <c r="C3038" s="43"/>
    </row>
    <row r="3039" spans="1:3" s="90" customFormat="1" x14ac:dyDescent="0.2">
      <c r="A3039" s="103"/>
      <c r="B3039" s="43"/>
      <c r="C3039" s="43"/>
    </row>
    <row r="3040" spans="1:3" s="90" customFormat="1" x14ac:dyDescent="0.2">
      <c r="A3040" s="103"/>
      <c r="B3040" s="43"/>
      <c r="C3040" s="43"/>
    </row>
    <row r="3041" spans="1:3" s="90" customFormat="1" x14ac:dyDescent="0.2">
      <c r="A3041" s="103"/>
      <c r="B3041" s="43"/>
      <c r="C3041" s="43"/>
    </row>
    <row r="3042" spans="1:3" s="90" customFormat="1" x14ac:dyDescent="0.2">
      <c r="A3042" s="103"/>
      <c r="B3042" s="43"/>
      <c r="C3042" s="43"/>
    </row>
    <row r="3043" spans="1:3" s="90" customFormat="1" x14ac:dyDescent="0.2">
      <c r="A3043" s="103"/>
      <c r="B3043" s="43"/>
      <c r="C3043" s="43"/>
    </row>
    <row r="3044" spans="1:3" s="90" customFormat="1" x14ac:dyDescent="0.2">
      <c r="A3044" s="103"/>
      <c r="B3044" s="43"/>
      <c r="C3044" s="43"/>
    </row>
    <row r="3045" spans="1:3" s="90" customFormat="1" x14ac:dyDescent="0.2">
      <c r="A3045" s="103"/>
      <c r="B3045" s="43"/>
      <c r="C3045" s="43"/>
    </row>
    <row r="3046" spans="1:3" s="90" customFormat="1" x14ac:dyDescent="0.2">
      <c r="A3046" s="103"/>
      <c r="B3046" s="43"/>
      <c r="C3046" s="43"/>
    </row>
    <row r="3047" spans="1:3" s="90" customFormat="1" x14ac:dyDescent="0.2">
      <c r="A3047" s="103"/>
      <c r="B3047" s="43"/>
      <c r="C3047" s="43"/>
    </row>
    <row r="3048" spans="1:3" s="90" customFormat="1" x14ac:dyDescent="0.2">
      <c r="A3048" s="103"/>
      <c r="B3048" s="43"/>
      <c r="C3048" s="43"/>
    </row>
    <row r="3049" spans="1:3" s="90" customFormat="1" x14ac:dyDescent="0.2">
      <c r="A3049" s="103"/>
      <c r="B3049" s="43"/>
      <c r="C3049" s="43"/>
    </row>
    <row r="3050" spans="1:3" s="90" customFormat="1" x14ac:dyDescent="0.2">
      <c r="A3050" s="103"/>
      <c r="B3050" s="43"/>
      <c r="C3050" s="43"/>
    </row>
    <row r="3051" spans="1:3" s="90" customFormat="1" x14ac:dyDescent="0.2">
      <c r="A3051" s="103"/>
      <c r="B3051" s="43"/>
      <c r="C3051" s="43"/>
    </row>
    <row r="3052" spans="1:3" s="90" customFormat="1" x14ac:dyDescent="0.2">
      <c r="A3052" s="103"/>
      <c r="B3052" s="43"/>
      <c r="C3052" s="43"/>
    </row>
    <row r="3053" spans="1:3" s="90" customFormat="1" x14ac:dyDescent="0.2">
      <c r="A3053" s="103"/>
      <c r="B3053" s="43"/>
      <c r="C3053" s="43"/>
    </row>
    <row r="3054" spans="1:3" s="90" customFormat="1" x14ac:dyDescent="0.2">
      <c r="A3054" s="103"/>
      <c r="B3054" s="43"/>
      <c r="C3054" s="43"/>
    </row>
    <row r="3055" spans="1:3" s="90" customFormat="1" x14ac:dyDescent="0.2">
      <c r="A3055" s="103"/>
      <c r="B3055" s="43"/>
      <c r="C3055" s="43"/>
    </row>
    <row r="3056" spans="1:3" s="90" customFormat="1" x14ac:dyDescent="0.2">
      <c r="A3056" s="103"/>
      <c r="B3056" s="43"/>
      <c r="C3056" s="43"/>
    </row>
    <row r="3057" spans="1:3" s="90" customFormat="1" x14ac:dyDescent="0.2">
      <c r="A3057" s="103"/>
      <c r="B3057" s="43"/>
      <c r="C3057" s="43"/>
    </row>
    <row r="3058" spans="1:3" s="90" customFormat="1" x14ac:dyDescent="0.2">
      <c r="A3058" s="103"/>
      <c r="B3058" s="43"/>
      <c r="C3058" s="43"/>
    </row>
    <row r="3059" spans="1:3" s="90" customFormat="1" x14ac:dyDescent="0.2">
      <c r="A3059" s="103"/>
      <c r="B3059" s="43"/>
      <c r="C3059" s="43"/>
    </row>
    <row r="3060" spans="1:3" s="90" customFormat="1" x14ac:dyDescent="0.2">
      <c r="A3060" s="103"/>
      <c r="B3060" s="43"/>
      <c r="C3060" s="43"/>
    </row>
    <row r="3061" spans="1:3" s="90" customFormat="1" x14ac:dyDescent="0.2">
      <c r="A3061" s="103"/>
      <c r="B3061" s="43"/>
      <c r="C3061" s="43"/>
    </row>
    <row r="3062" spans="1:3" s="90" customFormat="1" x14ac:dyDescent="0.2">
      <c r="A3062" s="103"/>
      <c r="B3062" s="43"/>
      <c r="C3062" s="43"/>
    </row>
    <row r="3063" spans="1:3" s="90" customFormat="1" x14ac:dyDescent="0.2">
      <c r="A3063" s="103"/>
      <c r="B3063" s="43"/>
      <c r="C3063" s="43"/>
    </row>
    <row r="3064" spans="1:3" s="90" customFormat="1" x14ac:dyDescent="0.2">
      <c r="A3064" s="103"/>
      <c r="B3064" s="43"/>
      <c r="C3064" s="43"/>
    </row>
    <row r="3065" spans="1:3" s="90" customFormat="1" x14ac:dyDescent="0.2">
      <c r="A3065" s="103"/>
      <c r="B3065" s="43"/>
      <c r="C3065" s="43"/>
    </row>
    <row r="3066" spans="1:3" s="90" customFormat="1" x14ac:dyDescent="0.2">
      <c r="A3066" s="103"/>
      <c r="B3066" s="43"/>
      <c r="C3066" s="43"/>
    </row>
    <row r="3067" spans="1:3" s="90" customFormat="1" x14ac:dyDescent="0.2">
      <c r="A3067" s="103"/>
      <c r="B3067" s="43"/>
      <c r="C3067" s="43"/>
    </row>
    <row r="3068" spans="1:3" s="90" customFormat="1" x14ac:dyDescent="0.2">
      <c r="A3068" s="103"/>
      <c r="B3068" s="43"/>
      <c r="C3068" s="43"/>
    </row>
    <row r="3069" spans="1:3" s="90" customFormat="1" x14ac:dyDescent="0.2">
      <c r="A3069" s="103"/>
      <c r="B3069" s="43"/>
      <c r="C3069" s="43"/>
    </row>
    <row r="3070" spans="1:3" s="90" customFormat="1" x14ac:dyDescent="0.2">
      <c r="A3070" s="103"/>
      <c r="B3070" s="43"/>
      <c r="C3070" s="43"/>
    </row>
    <row r="3071" spans="1:3" s="90" customFormat="1" x14ac:dyDescent="0.2">
      <c r="A3071" s="103"/>
      <c r="B3071" s="43"/>
      <c r="C3071" s="43"/>
    </row>
    <row r="3072" spans="1:3" s="90" customFormat="1" x14ac:dyDescent="0.2">
      <c r="A3072" s="103"/>
      <c r="B3072" s="43"/>
      <c r="C3072" s="43"/>
    </row>
    <row r="3073" spans="1:3" s="90" customFormat="1" x14ac:dyDescent="0.2">
      <c r="A3073" s="103"/>
      <c r="B3073" s="43"/>
      <c r="C3073" s="43"/>
    </row>
    <row r="3074" spans="1:3" s="90" customFormat="1" x14ac:dyDescent="0.2">
      <c r="A3074" s="103"/>
      <c r="B3074" s="43"/>
      <c r="C3074" s="43"/>
    </row>
    <row r="3075" spans="1:3" s="90" customFormat="1" x14ac:dyDescent="0.2">
      <c r="A3075" s="103"/>
      <c r="B3075" s="43"/>
      <c r="C3075" s="43"/>
    </row>
    <row r="3076" spans="1:3" s="90" customFormat="1" x14ac:dyDescent="0.2">
      <c r="A3076" s="103"/>
      <c r="B3076" s="43"/>
      <c r="C3076" s="43"/>
    </row>
    <row r="3077" spans="1:3" s="90" customFormat="1" x14ac:dyDescent="0.2">
      <c r="A3077" s="103"/>
      <c r="B3077" s="43"/>
      <c r="C3077" s="43"/>
    </row>
    <row r="3078" spans="1:3" s="90" customFormat="1" x14ac:dyDescent="0.2">
      <c r="A3078" s="103"/>
      <c r="B3078" s="43"/>
      <c r="C3078" s="43"/>
    </row>
    <row r="3079" spans="1:3" s="90" customFormat="1" x14ac:dyDescent="0.2">
      <c r="A3079" s="103"/>
      <c r="B3079" s="43"/>
      <c r="C3079" s="43"/>
    </row>
    <row r="3080" spans="1:3" s="90" customFormat="1" x14ac:dyDescent="0.2">
      <c r="A3080" s="103"/>
      <c r="B3080" s="43"/>
      <c r="C3080" s="43"/>
    </row>
    <row r="3081" spans="1:3" s="90" customFormat="1" x14ac:dyDescent="0.2">
      <c r="A3081" s="103"/>
      <c r="B3081" s="43"/>
      <c r="C3081" s="43"/>
    </row>
    <row r="3082" spans="1:3" s="90" customFormat="1" x14ac:dyDescent="0.2">
      <c r="A3082" s="103"/>
      <c r="B3082" s="43"/>
      <c r="C3082" s="43"/>
    </row>
    <row r="3083" spans="1:3" s="90" customFormat="1" x14ac:dyDescent="0.2">
      <c r="A3083" s="103"/>
      <c r="B3083" s="43"/>
      <c r="C3083" s="43"/>
    </row>
    <row r="3084" spans="1:3" s="90" customFormat="1" x14ac:dyDescent="0.2">
      <c r="A3084" s="103"/>
      <c r="B3084" s="43"/>
      <c r="C3084" s="43"/>
    </row>
    <row r="3085" spans="1:3" s="90" customFormat="1" x14ac:dyDescent="0.2">
      <c r="A3085" s="103"/>
      <c r="B3085" s="43"/>
      <c r="C3085" s="43"/>
    </row>
    <row r="3086" spans="1:3" s="90" customFormat="1" x14ac:dyDescent="0.2">
      <c r="A3086" s="103"/>
      <c r="B3086" s="43"/>
      <c r="C3086" s="43"/>
    </row>
    <row r="3087" spans="1:3" s="90" customFormat="1" x14ac:dyDescent="0.2">
      <c r="A3087" s="103"/>
      <c r="B3087" s="43"/>
      <c r="C3087" s="43"/>
    </row>
    <row r="3088" spans="1:3" s="90" customFormat="1" x14ac:dyDescent="0.2">
      <c r="A3088" s="103"/>
      <c r="B3088" s="43"/>
      <c r="C3088" s="43"/>
    </row>
    <row r="3089" spans="1:3" s="90" customFormat="1" x14ac:dyDescent="0.2">
      <c r="A3089" s="103"/>
      <c r="B3089" s="43"/>
      <c r="C3089" s="43"/>
    </row>
    <row r="3090" spans="1:3" s="90" customFormat="1" x14ac:dyDescent="0.2">
      <c r="A3090" s="103"/>
      <c r="B3090" s="43"/>
      <c r="C3090" s="43"/>
    </row>
    <row r="3091" spans="1:3" s="90" customFormat="1" x14ac:dyDescent="0.2">
      <c r="A3091" s="103"/>
      <c r="B3091" s="43"/>
      <c r="C3091" s="43"/>
    </row>
    <row r="3092" spans="1:3" s="90" customFormat="1" x14ac:dyDescent="0.2">
      <c r="A3092" s="103"/>
      <c r="B3092" s="43"/>
      <c r="C3092" s="43"/>
    </row>
    <row r="3093" spans="1:3" s="90" customFormat="1" x14ac:dyDescent="0.2">
      <c r="A3093" s="103"/>
      <c r="B3093" s="43"/>
      <c r="C3093" s="43"/>
    </row>
    <row r="3094" spans="1:3" s="90" customFormat="1" x14ac:dyDescent="0.2">
      <c r="A3094" s="103"/>
      <c r="B3094" s="43"/>
      <c r="C3094" s="43"/>
    </row>
    <row r="3095" spans="1:3" s="90" customFormat="1" x14ac:dyDescent="0.2">
      <c r="A3095" s="103"/>
      <c r="B3095" s="43"/>
      <c r="C3095" s="43"/>
    </row>
    <row r="3096" spans="1:3" s="90" customFormat="1" x14ac:dyDescent="0.2">
      <c r="A3096" s="103"/>
      <c r="B3096" s="43"/>
      <c r="C3096" s="43"/>
    </row>
    <row r="3097" spans="1:3" s="90" customFormat="1" x14ac:dyDescent="0.2">
      <c r="A3097" s="103"/>
      <c r="B3097" s="43"/>
      <c r="C3097" s="43"/>
    </row>
    <row r="3098" spans="1:3" s="90" customFormat="1" x14ac:dyDescent="0.2">
      <c r="A3098" s="103"/>
      <c r="B3098" s="43"/>
      <c r="C3098" s="43"/>
    </row>
    <row r="3099" spans="1:3" s="90" customFormat="1" x14ac:dyDescent="0.2">
      <c r="A3099" s="103"/>
      <c r="B3099" s="43"/>
      <c r="C3099" s="43"/>
    </row>
    <row r="3100" spans="1:3" s="90" customFormat="1" x14ac:dyDescent="0.2">
      <c r="A3100" s="103"/>
      <c r="B3100" s="43"/>
      <c r="C3100" s="43"/>
    </row>
    <row r="3101" spans="1:3" s="90" customFormat="1" x14ac:dyDescent="0.2">
      <c r="A3101" s="103"/>
      <c r="B3101" s="43"/>
      <c r="C3101" s="43"/>
    </row>
    <row r="3102" spans="1:3" s="90" customFormat="1" x14ac:dyDescent="0.2">
      <c r="A3102" s="103"/>
      <c r="B3102" s="43"/>
      <c r="C3102" s="43"/>
    </row>
    <row r="3103" spans="1:3" s="90" customFormat="1" x14ac:dyDescent="0.2">
      <c r="A3103" s="103"/>
      <c r="B3103" s="43"/>
      <c r="C3103" s="43"/>
    </row>
    <row r="3104" spans="1:3" s="90" customFormat="1" x14ac:dyDescent="0.2">
      <c r="A3104" s="103"/>
      <c r="B3104" s="43"/>
      <c r="C3104" s="43"/>
    </row>
    <row r="3105" spans="1:3" s="90" customFormat="1" x14ac:dyDescent="0.2">
      <c r="A3105" s="103"/>
      <c r="B3105" s="43"/>
      <c r="C3105" s="43"/>
    </row>
    <row r="3106" spans="1:3" s="90" customFormat="1" x14ac:dyDescent="0.2">
      <c r="A3106" s="103"/>
      <c r="B3106" s="43"/>
      <c r="C3106" s="43"/>
    </row>
    <row r="3107" spans="1:3" s="90" customFormat="1" x14ac:dyDescent="0.2">
      <c r="A3107" s="103"/>
      <c r="B3107" s="43"/>
      <c r="C3107" s="43"/>
    </row>
    <row r="3108" spans="1:3" s="90" customFormat="1" x14ac:dyDescent="0.2">
      <c r="A3108" s="103"/>
      <c r="B3108" s="43"/>
      <c r="C3108" s="43"/>
    </row>
    <row r="3109" spans="1:3" s="90" customFormat="1" x14ac:dyDescent="0.2">
      <c r="A3109" s="103"/>
      <c r="B3109" s="43"/>
      <c r="C3109" s="43"/>
    </row>
    <row r="3110" spans="1:3" s="90" customFormat="1" x14ac:dyDescent="0.2">
      <c r="A3110" s="103"/>
      <c r="B3110" s="43"/>
      <c r="C3110" s="43"/>
    </row>
    <row r="3111" spans="1:3" s="90" customFormat="1" x14ac:dyDescent="0.2">
      <c r="A3111" s="103"/>
      <c r="B3111" s="43"/>
      <c r="C3111" s="43"/>
    </row>
    <row r="3112" spans="1:3" s="90" customFormat="1" x14ac:dyDescent="0.2">
      <c r="A3112" s="103"/>
      <c r="B3112" s="43"/>
      <c r="C3112" s="43"/>
    </row>
    <row r="3113" spans="1:3" s="90" customFormat="1" x14ac:dyDescent="0.2">
      <c r="A3113" s="103"/>
      <c r="B3113" s="43"/>
      <c r="C3113" s="43"/>
    </row>
    <row r="3114" spans="1:3" s="90" customFormat="1" x14ac:dyDescent="0.2">
      <c r="A3114" s="103"/>
      <c r="B3114" s="43"/>
      <c r="C3114" s="43"/>
    </row>
    <row r="3115" spans="1:3" s="90" customFormat="1" x14ac:dyDescent="0.2">
      <c r="A3115" s="103"/>
      <c r="B3115" s="43"/>
      <c r="C3115" s="43"/>
    </row>
    <row r="3116" spans="1:3" s="90" customFormat="1" x14ac:dyDescent="0.2">
      <c r="A3116" s="103"/>
      <c r="B3116" s="43"/>
      <c r="C3116" s="43"/>
    </row>
    <row r="3117" spans="1:3" s="90" customFormat="1" x14ac:dyDescent="0.2">
      <c r="A3117" s="103"/>
      <c r="B3117" s="43"/>
      <c r="C3117" s="43"/>
    </row>
    <row r="3118" spans="1:3" s="90" customFormat="1" x14ac:dyDescent="0.2">
      <c r="A3118" s="103"/>
      <c r="B3118" s="43"/>
      <c r="C3118" s="43"/>
    </row>
    <row r="3119" spans="1:3" s="90" customFormat="1" x14ac:dyDescent="0.2">
      <c r="A3119" s="103"/>
      <c r="B3119" s="43"/>
      <c r="C3119" s="43"/>
    </row>
    <row r="3120" spans="1:3" s="90" customFormat="1" x14ac:dyDescent="0.2">
      <c r="A3120" s="103"/>
      <c r="B3120" s="43"/>
      <c r="C3120" s="43"/>
    </row>
    <row r="3121" spans="1:3" s="90" customFormat="1" x14ac:dyDescent="0.2">
      <c r="A3121" s="103"/>
      <c r="B3121" s="43"/>
      <c r="C3121" s="43"/>
    </row>
    <row r="3122" spans="1:3" s="90" customFormat="1" x14ac:dyDescent="0.2">
      <c r="A3122" s="103"/>
      <c r="B3122" s="43"/>
      <c r="C3122" s="43"/>
    </row>
    <row r="3123" spans="1:3" s="90" customFormat="1" x14ac:dyDescent="0.2">
      <c r="A3123" s="103"/>
      <c r="B3123" s="43"/>
      <c r="C3123" s="43"/>
    </row>
    <row r="3124" spans="1:3" s="90" customFormat="1" x14ac:dyDescent="0.2">
      <c r="A3124" s="103"/>
      <c r="B3124" s="43"/>
      <c r="C3124" s="43"/>
    </row>
    <row r="3125" spans="1:3" s="90" customFormat="1" x14ac:dyDescent="0.2">
      <c r="A3125" s="103"/>
      <c r="B3125" s="43"/>
      <c r="C3125" s="43"/>
    </row>
    <row r="3126" spans="1:3" s="90" customFormat="1" x14ac:dyDescent="0.2">
      <c r="A3126" s="103"/>
      <c r="B3126" s="43"/>
      <c r="C3126" s="43"/>
    </row>
    <row r="3127" spans="1:3" s="90" customFormat="1" x14ac:dyDescent="0.2">
      <c r="A3127" s="103"/>
      <c r="B3127" s="43"/>
      <c r="C3127" s="43"/>
    </row>
    <row r="3128" spans="1:3" s="90" customFormat="1" x14ac:dyDescent="0.2">
      <c r="A3128" s="103"/>
      <c r="B3128" s="43"/>
      <c r="C3128" s="43"/>
    </row>
    <row r="3129" spans="1:3" s="90" customFormat="1" x14ac:dyDescent="0.2">
      <c r="A3129" s="103"/>
      <c r="B3129" s="43"/>
      <c r="C3129" s="43"/>
    </row>
    <row r="3130" spans="1:3" s="90" customFormat="1" x14ac:dyDescent="0.2">
      <c r="A3130" s="103"/>
      <c r="B3130" s="43"/>
      <c r="C3130" s="43"/>
    </row>
    <row r="3131" spans="1:3" s="90" customFormat="1" x14ac:dyDescent="0.2">
      <c r="A3131" s="103"/>
      <c r="B3131" s="43"/>
      <c r="C3131" s="43"/>
    </row>
    <row r="3132" spans="1:3" s="90" customFormat="1" x14ac:dyDescent="0.2">
      <c r="A3132" s="103"/>
      <c r="B3132" s="43"/>
      <c r="C3132" s="43"/>
    </row>
    <row r="3133" spans="1:3" s="90" customFormat="1" x14ac:dyDescent="0.2">
      <c r="A3133" s="103"/>
      <c r="B3133" s="43"/>
      <c r="C3133" s="43"/>
    </row>
    <row r="3134" spans="1:3" s="90" customFormat="1" x14ac:dyDescent="0.2">
      <c r="A3134" s="103"/>
      <c r="B3134" s="43"/>
      <c r="C3134" s="43"/>
    </row>
    <row r="3135" spans="1:3" s="90" customFormat="1" x14ac:dyDescent="0.2">
      <c r="A3135" s="103"/>
      <c r="B3135" s="43"/>
      <c r="C3135" s="43"/>
    </row>
    <row r="3136" spans="1:3" s="90" customFormat="1" x14ac:dyDescent="0.2">
      <c r="A3136" s="103"/>
      <c r="B3136" s="43"/>
      <c r="C3136" s="43"/>
    </row>
    <row r="3137" spans="1:3" s="90" customFormat="1" x14ac:dyDescent="0.2">
      <c r="A3137" s="103"/>
      <c r="B3137" s="43"/>
      <c r="C3137" s="43"/>
    </row>
    <row r="3138" spans="1:3" s="90" customFormat="1" x14ac:dyDescent="0.2">
      <c r="A3138" s="103"/>
      <c r="B3138" s="43"/>
      <c r="C3138" s="43"/>
    </row>
    <row r="3139" spans="1:3" s="90" customFormat="1" x14ac:dyDescent="0.2">
      <c r="A3139" s="103"/>
      <c r="B3139" s="43"/>
      <c r="C3139" s="43"/>
    </row>
    <row r="3140" spans="1:3" s="90" customFormat="1" x14ac:dyDescent="0.2">
      <c r="A3140" s="103"/>
      <c r="B3140" s="43"/>
      <c r="C3140" s="43"/>
    </row>
    <row r="3141" spans="1:3" s="90" customFormat="1" x14ac:dyDescent="0.2">
      <c r="A3141" s="103"/>
      <c r="B3141" s="43"/>
      <c r="C3141" s="43"/>
    </row>
    <row r="3142" spans="1:3" s="90" customFormat="1" x14ac:dyDescent="0.2">
      <c r="A3142" s="103"/>
      <c r="B3142" s="43"/>
      <c r="C3142" s="43"/>
    </row>
    <row r="3143" spans="1:3" s="90" customFormat="1" x14ac:dyDescent="0.2">
      <c r="A3143" s="103"/>
      <c r="B3143" s="43"/>
      <c r="C3143" s="43"/>
    </row>
    <row r="3144" spans="1:3" s="90" customFormat="1" x14ac:dyDescent="0.2">
      <c r="A3144" s="103"/>
      <c r="B3144" s="43"/>
      <c r="C3144" s="43"/>
    </row>
    <row r="3145" spans="1:3" s="90" customFormat="1" x14ac:dyDescent="0.2">
      <c r="A3145" s="103"/>
      <c r="B3145" s="43"/>
      <c r="C3145" s="43"/>
    </row>
    <row r="3146" spans="1:3" s="90" customFormat="1" x14ac:dyDescent="0.2">
      <c r="A3146" s="103"/>
      <c r="B3146" s="43"/>
      <c r="C3146" s="43"/>
    </row>
    <row r="3147" spans="1:3" s="90" customFormat="1" x14ac:dyDescent="0.2">
      <c r="A3147" s="103"/>
      <c r="B3147" s="43"/>
      <c r="C3147" s="43"/>
    </row>
    <row r="3148" spans="1:3" s="90" customFormat="1" x14ac:dyDescent="0.2">
      <c r="A3148" s="103"/>
      <c r="B3148" s="43"/>
      <c r="C3148" s="43"/>
    </row>
    <row r="3149" spans="1:3" s="90" customFormat="1" x14ac:dyDescent="0.2">
      <c r="A3149" s="103"/>
      <c r="B3149" s="43"/>
      <c r="C3149" s="43"/>
    </row>
    <row r="3150" spans="1:3" s="90" customFormat="1" x14ac:dyDescent="0.2">
      <c r="A3150" s="103"/>
      <c r="B3150" s="43"/>
      <c r="C3150" s="43"/>
    </row>
    <row r="3151" spans="1:3" s="90" customFormat="1" x14ac:dyDescent="0.2">
      <c r="A3151" s="103"/>
      <c r="B3151" s="43"/>
      <c r="C3151" s="43"/>
    </row>
    <row r="3152" spans="1:3" s="90" customFormat="1" x14ac:dyDescent="0.2">
      <c r="A3152" s="103"/>
      <c r="B3152" s="43"/>
      <c r="C3152" s="43"/>
    </row>
    <row r="3153" spans="1:3" s="90" customFormat="1" x14ac:dyDescent="0.2">
      <c r="A3153" s="103"/>
      <c r="B3153" s="43"/>
      <c r="C3153" s="43"/>
    </row>
    <row r="3154" spans="1:3" s="90" customFormat="1" x14ac:dyDescent="0.2">
      <c r="A3154" s="103"/>
      <c r="B3154" s="43"/>
      <c r="C3154" s="43"/>
    </row>
    <row r="3155" spans="1:3" s="90" customFormat="1" x14ac:dyDescent="0.2">
      <c r="A3155" s="103"/>
      <c r="B3155" s="43"/>
      <c r="C3155" s="43"/>
    </row>
    <row r="3156" spans="1:3" s="90" customFormat="1" x14ac:dyDescent="0.2">
      <c r="A3156" s="103"/>
      <c r="B3156" s="43"/>
      <c r="C3156" s="43"/>
    </row>
    <row r="3157" spans="1:3" s="90" customFormat="1" x14ac:dyDescent="0.2">
      <c r="A3157" s="103"/>
      <c r="B3157" s="43"/>
      <c r="C3157" s="43"/>
    </row>
    <row r="3158" spans="1:3" s="90" customFormat="1" x14ac:dyDescent="0.2">
      <c r="A3158" s="103"/>
      <c r="B3158" s="43"/>
      <c r="C3158" s="43"/>
    </row>
    <row r="3159" spans="1:3" s="90" customFormat="1" x14ac:dyDescent="0.2">
      <c r="A3159" s="103"/>
      <c r="B3159" s="43"/>
      <c r="C3159" s="43"/>
    </row>
    <row r="3160" spans="1:3" s="90" customFormat="1" x14ac:dyDescent="0.2">
      <c r="A3160" s="103"/>
      <c r="B3160" s="43"/>
      <c r="C3160" s="43"/>
    </row>
    <row r="3161" spans="1:3" s="90" customFormat="1" x14ac:dyDescent="0.2">
      <c r="A3161" s="103"/>
      <c r="B3161" s="43"/>
      <c r="C3161" s="43"/>
    </row>
    <row r="3162" spans="1:3" s="90" customFormat="1" x14ac:dyDescent="0.2">
      <c r="A3162" s="103"/>
      <c r="B3162" s="43"/>
      <c r="C3162" s="43"/>
    </row>
    <row r="3163" spans="1:3" s="90" customFormat="1" x14ac:dyDescent="0.2">
      <c r="A3163" s="103"/>
      <c r="B3163" s="43"/>
      <c r="C3163" s="43"/>
    </row>
    <row r="3164" spans="1:3" s="90" customFormat="1" x14ac:dyDescent="0.2">
      <c r="A3164" s="103"/>
      <c r="B3164" s="43"/>
      <c r="C3164" s="43"/>
    </row>
    <row r="3165" spans="1:3" s="90" customFormat="1" x14ac:dyDescent="0.2">
      <c r="A3165" s="103"/>
      <c r="B3165" s="43"/>
      <c r="C3165" s="43"/>
    </row>
    <row r="3166" spans="1:3" s="90" customFormat="1" x14ac:dyDescent="0.2">
      <c r="A3166" s="103"/>
      <c r="B3166" s="43"/>
      <c r="C3166" s="43"/>
    </row>
    <row r="3167" spans="1:3" s="90" customFormat="1" x14ac:dyDescent="0.2">
      <c r="A3167" s="103"/>
      <c r="B3167" s="43"/>
      <c r="C3167" s="43"/>
    </row>
    <row r="3168" spans="1:3" s="90" customFormat="1" x14ac:dyDescent="0.2">
      <c r="A3168" s="103"/>
      <c r="B3168" s="43"/>
      <c r="C3168" s="43"/>
    </row>
    <row r="3169" spans="1:3" s="90" customFormat="1" x14ac:dyDescent="0.2">
      <c r="A3169" s="103"/>
      <c r="B3169" s="43"/>
      <c r="C3169" s="43"/>
    </row>
    <row r="3170" spans="1:3" s="90" customFormat="1" x14ac:dyDescent="0.2">
      <c r="A3170" s="103"/>
      <c r="B3170" s="43"/>
      <c r="C3170" s="43"/>
    </row>
    <row r="3171" spans="1:3" s="90" customFormat="1" x14ac:dyDescent="0.2">
      <c r="A3171" s="103"/>
      <c r="B3171" s="43"/>
      <c r="C3171" s="43"/>
    </row>
    <row r="3172" spans="1:3" s="90" customFormat="1" x14ac:dyDescent="0.2">
      <c r="A3172" s="103"/>
      <c r="B3172" s="43"/>
      <c r="C3172" s="43"/>
    </row>
    <row r="3173" spans="1:3" s="90" customFormat="1" x14ac:dyDescent="0.2">
      <c r="A3173" s="103"/>
      <c r="B3173" s="43"/>
      <c r="C3173" s="43"/>
    </row>
    <row r="3174" spans="1:3" s="90" customFormat="1" x14ac:dyDescent="0.2">
      <c r="A3174" s="103"/>
      <c r="B3174" s="43"/>
      <c r="C3174" s="43"/>
    </row>
    <row r="3175" spans="1:3" s="90" customFormat="1" x14ac:dyDescent="0.2">
      <c r="A3175" s="103"/>
      <c r="B3175" s="43"/>
      <c r="C3175" s="43"/>
    </row>
    <row r="3176" spans="1:3" s="90" customFormat="1" x14ac:dyDescent="0.2">
      <c r="A3176" s="103"/>
      <c r="B3176" s="43"/>
      <c r="C3176" s="43"/>
    </row>
    <row r="3177" spans="1:3" s="90" customFormat="1" x14ac:dyDescent="0.2">
      <c r="A3177" s="103"/>
      <c r="B3177" s="43"/>
      <c r="C3177" s="43"/>
    </row>
    <row r="3178" spans="1:3" s="90" customFormat="1" x14ac:dyDescent="0.2">
      <c r="A3178" s="103"/>
      <c r="B3178" s="43"/>
      <c r="C3178" s="43"/>
    </row>
    <row r="3179" spans="1:3" s="90" customFormat="1" x14ac:dyDescent="0.2">
      <c r="A3179" s="103"/>
      <c r="B3179" s="43"/>
      <c r="C3179" s="43"/>
    </row>
    <row r="3180" spans="1:3" s="90" customFormat="1" x14ac:dyDescent="0.2">
      <c r="A3180" s="103"/>
      <c r="B3180" s="43"/>
      <c r="C3180" s="43"/>
    </row>
    <row r="3181" spans="1:3" s="90" customFormat="1" x14ac:dyDescent="0.2">
      <c r="A3181" s="103"/>
      <c r="B3181" s="43"/>
      <c r="C3181" s="43"/>
    </row>
    <row r="3182" spans="1:3" s="90" customFormat="1" x14ac:dyDescent="0.2">
      <c r="A3182" s="103"/>
      <c r="B3182" s="43"/>
      <c r="C3182" s="43"/>
    </row>
    <row r="3183" spans="1:3" s="90" customFormat="1" x14ac:dyDescent="0.2">
      <c r="A3183" s="103"/>
      <c r="B3183" s="43"/>
      <c r="C3183" s="43"/>
    </row>
    <row r="3184" spans="1:3" s="90" customFormat="1" x14ac:dyDescent="0.2">
      <c r="A3184" s="103"/>
      <c r="B3184" s="43"/>
      <c r="C3184" s="43"/>
    </row>
    <row r="3185" spans="1:3" s="90" customFormat="1" x14ac:dyDescent="0.2">
      <c r="A3185" s="103"/>
      <c r="B3185" s="43"/>
      <c r="C3185" s="43"/>
    </row>
    <row r="3186" spans="1:3" s="90" customFormat="1" x14ac:dyDescent="0.2">
      <c r="A3186" s="103"/>
      <c r="B3186" s="43"/>
      <c r="C3186" s="43"/>
    </row>
    <row r="3187" spans="1:3" s="90" customFormat="1" x14ac:dyDescent="0.2">
      <c r="A3187" s="103"/>
      <c r="B3187" s="43"/>
      <c r="C3187" s="43"/>
    </row>
    <row r="3188" spans="1:3" s="90" customFormat="1" x14ac:dyDescent="0.2">
      <c r="A3188" s="103"/>
      <c r="B3188" s="43"/>
      <c r="C3188" s="43"/>
    </row>
    <row r="3189" spans="1:3" s="90" customFormat="1" x14ac:dyDescent="0.2">
      <c r="A3189" s="103"/>
      <c r="B3189" s="43"/>
      <c r="C3189" s="43"/>
    </row>
    <row r="3190" spans="1:3" s="90" customFormat="1" x14ac:dyDescent="0.2">
      <c r="A3190" s="103"/>
      <c r="B3190" s="43"/>
      <c r="C3190" s="43"/>
    </row>
    <row r="3191" spans="1:3" s="90" customFormat="1" x14ac:dyDescent="0.2">
      <c r="A3191" s="103"/>
      <c r="B3191" s="43"/>
      <c r="C3191" s="43"/>
    </row>
    <row r="3192" spans="1:3" s="90" customFormat="1" x14ac:dyDescent="0.2">
      <c r="A3192" s="103"/>
      <c r="B3192" s="43"/>
      <c r="C3192" s="43"/>
    </row>
    <row r="3193" spans="1:3" s="90" customFormat="1" x14ac:dyDescent="0.2">
      <c r="A3193" s="103"/>
      <c r="B3193" s="43"/>
      <c r="C3193" s="43"/>
    </row>
    <row r="3194" spans="1:3" s="90" customFormat="1" x14ac:dyDescent="0.2">
      <c r="A3194" s="103"/>
      <c r="B3194" s="43"/>
      <c r="C3194" s="43"/>
    </row>
    <row r="3195" spans="1:3" s="90" customFormat="1" x14ac:dyDescent="0.2">
      <c r="A3195" s="103"/>
      <c r="B3195" s="43"/>
      <c r="C3195" s="43"/>
    </row>
    <row r="3196" spans="1:3" s="90" customFormat="1" x14ac:dyDescent="0.2">
      <c r="A3196" s="103"/>
      <c r="B3196" s="43"/>
      <c r="C3196" s="43"/>
    </row>
    <row r="3197" spans="1:3" s="90" customFormat="1" x14ac:dyDescent="0.2">
      <c r="A3197" s="103"/>
      <c r="B3197" s="43"/>
      <c r="C3197" s="43"/>
    </row>
    <row r="3198" spans="1:3" s="90" customFormat="1" x14ac:dyDescent="0.2">
      <c r="A3198" s="103"/>
      <c r="B3198" s="43"/>
      <c r="C3198" s="43"/>
    </row>
    <row r="3199" spans="1:3" s="90" customFormat="1" x14ac:dyDescent="0.2">
      <c r="A3199" s="103"/>
      <c r="B3199" s="43"/>
      <c r="C3199" s="43"/>
    </row>
    <row r="3200" spans="1:3" s="90" customFormat="1" x14ac:dyDescent="0.2">
      <c r="A3200" s="103"/>
      <c r="B3200" s="43"/>
      <c r="C3200" s="43"/>
    </row>
    <row r="3201" spans="1:3" s="90" customFormat="1" x14ac:dyDescent="0.2">
      <c r="A3201" s="103"/>
      <c r="B3201" s="43"/>
      <c r="C3201" s="43"/>
    </row>
    <row r="3202" spans="1:3" s="90" customFormat="1" x14ac:dyDescent="0.2">
      <c r="A3202" s="103"/>
      <c r="B3202" s="43"/>
      <c r="C3202" s="43"/>
    </row>
    <row r="3203" spans="1:3" s="90" customFormat="1" x14ac:dyDescent="0.2">
      <c r="A3203" s="103"/>
      <c r="B3203" s="43"/>
      <c r="C3203" s="43"/>
    </row>
    <row r="3204" spans="1:3" s="90" customFormat="1" x14ac:dyDescent="0.2">
      <c r="A3204" s="103"/>
      <c r="B3204" s="43"/>
      <c r="C3204" s="43"/>
    </row>
    <row r="3205" spans="1:3" s="90" customFormat="1" x14ac:dyDescent="0.2">
      <c r="A3205" s="103"/>
      <c r="B3205" s="43"/>
      <c r="C3205" s="43"/>
    </row>
    <row r="3206" spans="1:3" s="90" customFormat="1" x14ac:dyDescent="0.2">
      <c r="A3206" s="103"/>
      <c r="B3206" s="43"/>
      <c r="C3206" s="43"/>
    </row>
    <row r="3207" spans="1:3" s="90" customFormat="1" x14ac:dyDescent="0.2">
      <c r="A3207" s="103"/>
      <c r="B3207" s="43"/>
      <c r="C3207" s="43"/>
    </row>
    <row r="3208" spans="1:3" s="90" customFormat="1" x14ac:dyDescent="0.2">
      <c r="A3208" s="103"/>
      <c r="B3208" s="43"/>
      <c r="C3208" s="43"/>
    </row>
    <row r="3209" spans="1:3" s="90" customFormat="1" x14ac:dyDescent="0.2">
      <c r="A3209" s="103"/>
      <c r="B3209" s="43"/>
      <c r="C3209" s="43"/>
    </row>
    <row r="3210" spans="1:3" s="90" customFormat="1" x14ac:dyDescent="0.2">
      <c r="A3210" s="103"/>
      <c r="B3210" s="43"/>
      <c r="C3210" s="43"/>
    </row>
    <row r="3211" spans="1:3" s="90" customFormat="1" x14ac:dyDescent="0.2">
      <c r="A3211" s="103"/>
      <c r="B3211" s="43"/>
      <c r="C3211" s="43"/>
    </row>
    <row r="3212" spans="1:3" s="90" customFormat="1" x14ac:dyDescent="0.2">
      <c r="A3212" s="103"/>
      <c r="B3212" s="43"/>
      <c r="C3212" s="43"/>
    </row>
    <row r="3213" spans="1:3" s="90" customFormat="1" x14ac:dyDescent="0.2">
      <c r="A3213" s="103"/>
      <c r="B3213" s="43"/>
      <c r="C3213" s="43"/>
    </row>
    <row r="3214" spans="1:3" s="90" customFormat="1" x14ac:dyDescent="0.2">
      <c r="A3214" s="103"/>
      <c r="B3214" s="43"/>
      <c r="C3214" s="43"/>
    </row>
    <row r="3215" spans="1:3" s="90" customFormat="1" x14ac:dyDescent="0.2">
      <c r="A3215" s="103"/>
      <c r="B3215" s="43"/>
      <c r="C3215" s="43"/>
    </row>
    <row r="3216" spans="1:3" s="90" customFormat="1" x14ac:dyDescent="0.2">
      <c r="A3216" s="103"/>
      <c r="B3216" s="43"/>
      <c r="C3216" s="43"/>
    </row>
    <row r="3217" spans="1:3" s="90" customFormat="1" x14ac:dyDescent="0.2">
      <c r="A3217" s="103"/>
      <c r="B3217" s="43"/>
      <c r="C3217" s="43"/>
    </row>
    <row r="3218" spans="1:3" s="90" customFormat="1" x14ac:dyDescent="0.2">
      <c r="A3218" s="103"/>
      <c r="B3218" s="43"/>
      <c r="C3218" s="43"/>
    </row>
    <row r="3219" spans="1:3" s="90" customFormat="1" x14ac:dyDescent="0.2">
      <c r="A3219" s="103"/>
      <c r="B3219" s="43"/>
      <c r="C3219" s="43"/>
    </row>
    <row r="3220" spans="1:3" s="90" customFormat="1" x14ac:dyDescent="0.2">
      <c r="A3220" s="103"/>
      <c r="B3220" s="43"/>
      <c r="C3220" s="43"/>
    </row>
    <row r="3221" spans="1:3" s="90" customFormat="1" x14ac:dyDescent="0.2">
      <c r="A3221" s="103"/>
      <c r="B3221" s="43"/>
      <c r="C3221" s="43"/>
    </row>
    <row r="3222" spans="1:3" s="90" customFormat="1" x14ac:dyDescent="0.2">
      <c r="A3222" s="103"/>
      <c r="B3222" s="43"/>
      <c r="C3222" s="43"/>
    </row>
    <row r="3223" spans="1:3" s="90" customFormat="1" x14ac:dyDescent="0.2">
      <c r="A3223" s="103"/>
      <c r="B3223" s="43"/>
      <c r="C3223" s="43"/>
    </row>
    <row r="3224" spans="1:3" s="90" customFormat="1" x14ac:dyDescent="0.2">
      <c r="A3224" s="103"/>
      <c r="B3224" s="43"/>
      <c r="C3224" s="43"/>
    </row>
    <row r="3225" spans="1:3" s="90" customFormat="1" x14ac:dyDescent="0.2">
      <c r="A3225" s="103"/>
      <c r="B3225" s="43"/>
      <c r="C3225" s="43"/>
    </row>
    <row r="3226" spans="1:3" s="90" customFormat="1" x14ac:dyDescent="0.2">
      <c r="A3226" s="103"/>
      <c r="B3226" s="43"/>
      <c r="C3226" s="43"/>
    </row>
    <row r="3227" spans="1:3" s="90" customFormat="1" x14ac:dyDescent="0.2">
      <c r="A3227" s="103"/>
      <c r="B3227" s="43"/>
      <c r="C3227" s="43"/>
    </row>
    <row r="3228" spans="1:3" s="90" customFormat="1" x14ac:dyDescent="0.2">
      <c r="A3228" s="103"/>
      <c r="B3228" s="43"/>
      <c r="C3228" s="43"/>
    </row>
    <row r="3229" spans="1:3" s="90" customFormat="1" x14ac:dyDescent="0.2">
      <c r="A3229" s="103"/>
      <c r="B3229" s="43"/>
      <c r="C3229" s="43"/>
    </row>
    <row r="3230" spans="1:3" s="90" customFormat="1" x14ac:dyDescent="0.2">
      <c r="A3230" s="103"/>
      <c r="B3230" s="43"/>
      <c r="C3230" s="43"/>
    </row>
    <row r="3231" spans="1:3" s="90" customFormat="1" x14ac:dyDescent="0.2">
      <c r="A3231" s="103"/>
      <c r="B3231" s="43"/>
      <c r="C3231" s="43"/>
    </row>
    <row r="3232" spans="1:3" s="90" customFormat="1" x14ac:dyDescent="0.2">
      <c r="A3232" s="103"/>
      <c r="B3232" s="43"/>
      <c r="C3232" s="43"/>
    </row>
    <row r="3233" spans="1:3" s="90" customFormat="1" x14ac:dyDescent="0.2">
      <c r="A3233" s="103"/>
      <c r="B3233" s="43"/>
      <c r="C3233" s="43"/>
    </row>
    <row r="3234" spans="1:3" s="90" customFormat="1" x14ac:dyDescent="0.2">
      <c r="A3234" s="103"/>
      <c r="B3234" s="43"/>
      <c r="C3234" s="43"/>
    </row>
    <row r="3235" spans="1:3" s="90" customFormat="1" x14ac:dyDescent="0.2">
      <c r="A3235" s="103"/>
      <c r="B3235" s="43"/>
      <c r="C3235" s="43"/>
    </row>
    <row r="3236" spans="1:3" s="90" customFormat="1" x14ac:dyDescent="0.2">
      <c r="A3236" s="103"/>
      <c r="B3236" s="43"/>
      <c r="C3236" s="43"/>
    </row>
    <row r="3237" spans="1:3" s="90" customFormat="1" x14ac:dyDescent="0.2">
      <c r="A3237" s="103"/>
      <c r="B3237" s="43"/>
      <c r="C3237" s="43"/>
    </row>
    <row r="3238" spans="1:3" s="90" customFormat="1" x14ac:dyDescent="0.2">
      <c r="A3238" s="103"/>
      <c r="B3238" s="43"/>
      <c r="C3238" s="43"/>
    </row>
    <row r="3239" spans="1:3" s="90" customFormat="1" x14ac:dyDescent="0.2">
      <c r="A3239" s="103"/>
      <c r="B3239" s="43"/>
      <c r="C3239" s="43"/>
    </row>
    <row r="3240" spans="1:3" s="90" customFormat="1" x14ac:dyDescent="0.2">
      <c r="A3240" s="103"/>
      <c r="B3240" s="43"/>
      <c r="C3240" s="43"/>
    </row>
    <row r="3241" spans="1:3" s="90" customFormat="1" x14ac:dyDescent="0.2">
      <c r="A3241" s="103"/>
      <c r="B3241" s="43"/>
      <c r="C3241" s="43"/>
    </row>
    <row r="3242" spans="1:3" s="90" customFormat="1" x14ac:dyDescent="0.2">
      <c r="A3242" s="103"/>
      <c r="B3242" s="43"/>
      <c r="C3242" s="43"/>
    </row>
    <row r="3243" spans="1:3" s="90" customFormat="1" x14ac:dyDescent="0.2">
      <c r="A3243" s="103"/>
      <c r="B3243" s="43"/>
      <c r="C3243" s="43"/>
    </row>
    <row r="3244" spans="1:3" s="90" customFormat="1" x14ac:dyDescent="0.2">
      <c r="A3244" s="103"/>
      <c r="B3244" s="43"/>
      <c r="C3244" s="43"/>
    </row>
    <row r="3245" spans="1:3" s="90" customFormat="1" x14ac:dyDescent="0.2">
      <c r="A3245" s="103"/>
      <c r="B3245" s="43"/>
      <c r="C3245" s="43"/>
    </row>
    <row r="3246" spans="1:3" s="90" customFormat="1" x14ac:dyDescent="0.2">
      <c r="A3246" s="103"/>
      <c r="B3246" s="43"/>
      <c r="C3246" s="43"/>
    </row>
    <row r="3247" spans="1:3" s="90" customFormat="1" x14ac:dyDescent="0.2">
      <c r="A3247" s="103"/>
      <c r="B3247" s="43"/>
      <c r="C3247" s="43"/>
    </row>
    <row r="3248" spans="1:3" s="90" customFormat="1" x14ac:dyDescent="0.2">
      <c r="A3248" s="103"/>
      <c r="B3248" s="43"/>
      <c r="C3248" s="43"/>
    </row>
    <row r="3249" spans="1:3" s="90" customFormat="1" x14ac:dyDescent="0.2">
      <c r="A3249" s="103"/>
      <c r="B3249" s="43"/>
      <c r="C3249" s="43"/>
    </row>
    <row r="3250" spans="1:3" s="90" customFormat="1" x14ac:dyDescent="0.2">
      <c r="A3250" s="103"/>
      <c r="B3250" s="43"/>
      <c r="C3250" s="43"/>
    </row>
    <row r="3251" spans="1:3" s="90" customFormat="1" x14ac:dyDescent="0.2">
      <c r="A3251" s="103"/>
      <c r="B3251" s="43"/>
      <c r="C3251" s="43"/>
    </row>
    <row r="3252" spans="1:3" s="90" customFormat="1" x14ac:dyDescent="0.2">
      <c r="A3252" s="103"/>
      <c r="B3252" s="43"/>
      <c r="C3252" s="43"/>
    </row>
    <row r="3253" spans="1:3" s="90" customFormat="1" x14ac:dyDescent="0.2">
      <c r="A3253" s="103"/>
      <c r="B3253" s="43"/>
      <c r="C3253" s="43"/>
    </row>
    <row r="3254" spans="1:3" s="90" customFormat="1" x14ac:dyDescent="0.2">
      <c r="A3254" s="103"/>
      <c r="B3254" s="43"/>
      <c r="C3254" s="43"/>
    </row>
    <row r="3255" spans="1:3" s="90" customFormat="1" x14ac:dyDescent="0.2">
      <c r="A3255" s="103"/>
      <c r="B3255" s="43"/>
      <c r="C3255" s="43"/>
    </row>
    <row r="3256" spans="1:3" s="90" customFormat="1" x14ac:dyDescent="0.2">
      <c r="A3256" s="103"/>
      <c r="B3256" s="43"/>
      <c r="C3256" s="43"/>
    </row>
    <row r="3257" spans="1:3" s="90" customFormat="1" x14ac:dyDescent="0.2">
      <c r="A3257" s="103"/>
      <c r="B3257" s="43"/>
      <c r="C3257" s="43"/>
    </row>
    <row r="3258" spans="1:3" s="90" customFormat="1" x14ac:dyDescent="0.2">
      <c r="A3258" s="103"/>
      <c r="B3258" s="43"/>
      <c r="C3258" s="43"/>
    </row>
    <row r="3259" spans="1:3" s="90" customFormat="1" x14ac:dyDescent="0.2">
      <c r="A3259" s="103"/>
      <c r="B3259" s="43"/>
      <c r="C3259" s="43"/>
    </row>
    <row r="3260" spans="1:3" s="90" customFormat="1" x14ac:dyDescent="0.2">
      <c r="A3260" s="103"/>
      <c r="B3260" s="43"/>
      <c r="C3260" s="43"/>
    </row>
    <row r="3261" spans="1:3" s="90" customFormat="1" x14ac:dyDescent="0.2">
      <c r="A3261" s="103"/>
      <c r="B3261" s="43"/>
      <c r="C3261" s="43"/>
    </row>
    <row r="3262" spans="1:3" s="90" customFormat="1" x14ac:dyDescent="0.2">
      <c r="A3262" s="103"/>
      <c r="B3262" s="43"/>
      <c r="C3262" s="43"/>
    </row>
    <row r="3263" spans="1:3" s="90" customFormat="1" x14ac:dyDescent="0.2">
      <c r="A3263" s="103"/>
      <c r="B3263" s="43"/>
      <c r="C3263" s="43"/>
    </row>
    <row r="3264" spans="1:3" s="90" customFormat="1" x14ac:dyDescent="0.2">
      <c r="A3264" s="103"/>
      <c r="B3264" s="43"/>
      <c r="C3264" s="43"/>
    </row>
    <row r="3265" spans="1:3" s="90" customFormat="1" x14ac:dyDescent="0.2">
      <c r="A3265" s="103"/>
      <c r="B3265" s="43"/>
      <c r="C3265" s="43"/>
    </row>
    <row r="3266" spans="1:3" s="90" customFormat="1" x14ac:dyDescent="0.2">
      <c r="A3266" s="103"/>
      <c r="B3266" s="43"/>
      <c r="C3266" s="43"/>
    </row>
    <row r="3267" spans="1:3" s="90" customFormat="1" x14ac:dyDescent="0.2">
      <c r="A3267" s="103"/>
      <c r="B3267" s="43"/>
      <c r="C3267" s="43"/>
    </row>
    <row r="3268" spans="1:3" s="90" customFormat="1" x14ac:dyDescent="0.2">
      <c r="A3268" s="103"/>
      <c r="B3268" s="43"/>
      <c r="C3268" s="43"/>
    </row>
    <row r="3269" spans="1:3" s="90" customFormat="1" x14ac:dyDescent="0.2">
      <c r="A3269" s="103"/>
      <c r="B3269" s="43"/>
      <c r="C3269" s="43"/>
    </row>
    <row r="3270" spans="1:3" s="90" customFormat="1" x14ac:dyDescent="0.2">
      <c r="A3270" s="103"/>
      <c r="B3270" s="43"/>
      <c r="C3270" s="43"/>
    </row>
    <row r="3271" spans="1:3" s="90" customFormat="1" x14ac:dyDescent="0.2">
      <c r="A3271" s="103"/>
      <c r="B3271" s="43"/>
      <c r="C3271" s="43"/>
    </row>
    <row r="3272" spans="1:3" s="90" customFormat="1" x14ac:dyDescent="0.2">
      <c r="A3272" s="103"/>
      <c r="B3272" s="43"/>
      <c r="C3272" s="43"/>
    </row>
    <row r="3273" spans="1:3" s="90" customFormat="1" x14ac:dyDescent="0.2">
      <c r="A3273" s="103"/>
      <c r="B3273" s="43"/>
      <c r="C3273" s="43"/>
    </row>
    <row r="3274" spans="1:3" s="90" customFormat="1" x14ac:dyDescent="0.2">
      <c r="A3274" s="103"/>
      <c r="B3274" s="43"/>
      <c r="C3274" s="43"/>
    </row>
    <row r="3275" spans="1:3" s="90" customFormat="1" x14ac:dyDescent="0.2">
      <c r="A3275" s="103"/>
      <c r="B3275" s="43"/>
      <c r="C3275" s="43"/>
    </row>
    <row r="3276" spans="1:3" s="90" customFormat="1" x14ac:dyDescent="0.2">
      <c r="A3276" s="103"/>
      <c r="B3276" s="43"/>
      <c r="C3276" s="43"/>
    </row>
    <row r="3277" spans="1:3" s="90" customFormat="1" x14ac:dyDescent="0.2">
      <c r="A3277" s="103"/>
      <c r="B3277" s="43"/>
      <c r="C3277" s="43"/>
    </row>
    <row r="3278" spans="1:3" s="90" customFormat="1" x14ac:dyDescent="0.2">
      <c r="A3278" s="103"/>
      <c r="B3278" s="43"/>
      <c r="C3278" s="43"/>
    </row>
    <row r="3279" spans="1:3" s="90" customFormat="1" x14ac:dyDescent="0.2">
      <c r="A3279" s="103"/>
      <c r="B3279" s="43"/>
      <c r="C3279" s="43"/>
    </row>
    <row r="3280" spans="1:3" s="90" customFormat="1" x14ac:dyDescent="0.2">
      <c r="A3280" s="103"/>
      <c r="B3280" s="43"/>
      <c r="C3280" s="43"/>
    </row>
    <row r="3281" spans="1:3" s="90" customFormat="1" x14ac:dyDescent="0.2">
      <c r="A3281" s="103"/>
      <c r="B3281" s="43"/>
      <c r="C3281" s="43"/>
    </row>
    <row r="3282" spans="1:3" s="90" customFormat="1" x14ac:dyDescent="0.2">
      <c r="A3282" s="103"/>
      <c r="B3282" s="43"/>
      <c r="C3282" s="43"/>
    </row>
    <row r="3283" spans="1:3" s="90" customFormat="1" x14ac:dyDescent="0.2">
      <c r="A3283" s="103"/>
      <c r="B3283" s="43"/>
      <c r="C3283" s="43"/>
    </row>
    <row r="3284" spans="1:3" s="90" customFormat="1" x14ac:dyDescent="0.2">
      <c r="A3284" s="103"/>
      <c r="B3284" s="43"/>
      <c r="C3284" s="43"/>
    </row>
    <row r="3285" spans="1:3" s="90" customFormat="1" x14ac:dyDescent="0.2">
      <c r="A3285" s="103"/>
      <c r="B3285" s="43"/>
      <c r="C3285" s="43"/>
    </row>
    <row r="3286" spans="1:3" s="90" customFormat="1" x14ac:dyDescent="0.2">
      <c r="A3286" s="103"/>
      <c r="B3286" s="43"/>
      <c r="C3286" s="43"/>
    </row>
    <row r="3287" spans="1:3" s="90" customFormat="1" x14ac:dyDescent="0.2">
      <c r="A3287" s="103"/>
      <c r="B3287" s="43"/>
      <c r="C3287" s="43"/>
    </row>
    <row r="3288" spans="1:3" s="90" customFormat="1" x14ac:dyDescent="0.2">
      <c r="A3288" s="103"/>
      <c r="B3288" s="43"/>
      <c r="C3288" s="43"/>
    </row>
    <row r="3289" spans="1:3" s="90" customFormat="1" x14ac:dyDescent="0.2">
      <c r="A3289" s="103"/>
      <c r="B3289" s="43"/>
      <c r="C3289" s="43"/>
    </row>
    <row r="3290" spans="1:3" s="90" customFormat="1" x14ac:dyDescent="0.2">
      <c r="A3290" s="103"/>
      <c r="B3290" s="43"/>
      <c r="C3290" s="43"/>
    </row>
    <row r="3291" spans="1:3" s="90" customFormat="1" x14ac:dyDescent="0.2">
      <c r="A3291" s="103"/>
      <c r="B3291" s="43"/>
      <c r="C3291" s="43"/>
    </row>
    <row r="3292" spans="1:3" s="90" customFormat="1" x14ac:dyDescent="0.2">
      <c r="A3292" s="103"/>
      <c r="B3292" s="43"/>
      <c r="C3292" s="43"/>
    </row>
    <row r="3293" spans="1:3" s="90" customFormat="1" x14ac:dyDescent="0.2">
      <c r="A3293" s="103"/>
      <c r="B3293" s="43"/>
      <c r="C3293" s="43"/>
    </row>
    <row r="3294" spans="1:3" s="90" customFormat="1" x14ac:dyDescent="0.2">
      <c r="A3294" s="103"/>
      <c r="B3294" s="43"/>
      <c r="C3294" s="43"/>
    </row>
    <row r="3295" spans="1:3" s="90" customFormat="1" x14ac:dyDescent="0.2">
      <c r="A3295" s="103"/>
      <c r="B3295" s="43"/>
      <c r="C3295" s="43"/>
    </row>
    <row r="3296" spans="1:3" s="90" customFormat="1" x14ac:dyDescent="0.2">
      <c r="A3296" s="103"/>
      <c r="B3296" s="43"/>
      <c r="C3296" s="43"/>
    </row>
    <row r="3297" spans="1:3" s="90" customFormat="1" x14ac:dyDescent="0.2">
      <c r="A3297" s="103"/>
      <c r="B3297" s="43"/>
      <c r="C3297" s="43"/>
    </row>
    <row r="3298" spans="1:3" s="90" customFormat="1" x14ac:dyDescent="0.2">
      <c r="A3298" s="103"/>
      <c r="B3298" s="43"/>
      <c r="C3298" s="43"/>
    </row>
    <row r="3299" spans="1:3" s="90" customFormat="1" x14ac:dyDescent="0.2">
      <c r="A3299" s="103"/>
      <c r="B3299" s="43"/>
      <c r="C3299" s="43"/>
    </row>
    <row r="3300" spans="1:3" s="90" customFormat="1" x14ac:dyDescent="0.2">
      <c r="A3300" s="103"/>
      <c r="B3300" s="43"/>
      <c r="C3300" s="43"/>
    </row>
    <row r="3301" spans="1:3" s="90" customFormat="1" x14ac:dyDescent="0.2">
      <c r="A3301" s="103"/>
      <c r="B3301" s="43"/>
      <c r="C3301" s="43"/>
    </row>
    <row r="3302" spans="1:3" s="90" customFormat="1" x14ac:dyDescent="0.2">
      <c r="A3302" s="103"/>
      <c r="B3302" s="43"/>
      <c r="C3302" s="43"/>
    </row>
    <row r="3303" spans="1:3" s="90" customFormat="1" x14ac:dyDescent="0.2">
      <c r="A3303" s="103"/>
      <c r="B3303" s="43"/>
      <c r="C3303" s="43"/>
    </row>
    <row r="3304" spans="1:3" s="90" customFormat="1" x14ac:dyDescent="0.2">
      <c r="A3304" s="103"/>
      <c r="B3304" s="43"/>
      <c r="C3304" s="43"/>
    </row>
    <row r="3305" spans="1:3" s="90" customFormat="1" x14ac:dyDescent="0.2">
      <c r="A3305" s="103"/>
      <c r="B3305" s="43"/>
      <c r="C3305" s="43"/>
    </row>
    <row r="3306" spans="1:3" s="90" customFormat="1" x14ac:dyDescent="0.2">
      <c r="A3306" s="103"/>
      <c r="B3306" s="43"/>
      <c r="C3306" s="43"/>
    </row>
    <row r="3307" spans="1:3" s="90" customFormat="1" x14ac:dyDescent="0.2">
      <c r="A3307" s="103"/>
      <c r="B3307" s="43"/>
      <c r="C3307" s="43"/>
    </row>
    <row r="3308" spans="1:3" s="90" customFormat="1" x14ac:dyDescent="0.2">
      <c r="A3308" s="103"/>
      <c r="B3308" s="43"/>
      <c r="C3308" s="43"/>
    </row>
    <row r="3309" spans="1:3" s="90" customFormat="1" x14ac:dyDescent="0.2">
      <c r="A3309" s="103"/>
      <c r="B3309" s="43"/>
      <c r="C3309" s="43"/>
    </row>
    <row r="3310" spans="1:3" s="90" customFormat="1" x14ac:dyDescent="0.2">
      <c r="A3310" s="103"/>
      <c r="B3310" s="43"/>
      <c r="C3310" s="43"/>
    </row>
    <row r="3311" spans="1:3" s="90" customFormat="1" x14ac:dyDescent="0.2">
      <c r="A3311" s="103"/>
      <c r="B3311" s="43"/>
      <c r="C3311" s="43"/>
    </row>
    <row r="3312" spans="1:3" s="90" customFormat="1" x14ac:dyDescent="0.2">
      <c r="A3312" s="103"/>
      <c r="B3312" s="43"/>
      <c r="C3312" s="43"/>
    </row>
    <row r="3313" spans="1:3" s="90" customFormat="1" x14ac:dyDescent="0.2">
      <c r="A3313" s="103"/>
      <c r="B3313" s="43"/>
      <c r="C3313" s="43"/>
    </row>
    <row r="3314" spans="1:3" s="90" customFormat="1" x14ac:dyDescent="0.2">
      <c r="A3314" s="103"/>
      <c r="B3314" s="43"/>
      <c r="C3314" s="43"/>
    </row>
    <row r="3315" spans="1:3" s="90" customFormat="1" x14ac:dyDescent="0.2">
      <c r="A3315" s="103"/>
      <c r="B3315" s="43"/>
      <c r="C3315" s="43"/>
    </row>
    <row r="3316" spans="1:3" s="90" customFormat="1" x14ac:dyDescent="0.2">
      <c r="A3316" s="103"/>
      <c r="B3316" s="43"/>
      <c r="C3316" s="43"/>
    </row>
    <row r="3317" spans="1:3" s="90" customFormat="1" x14ac:dyDescent="0.2">
      <c r="A3317" s="103"/>
      <c r="B3317" s="43"/>
      <c r="C3317" s="43"/>
    </row>
    <row r="3318" spans="1:3" s="90" customFormat="1" x14ac:dyDescent="0.2">
      <c r="A3318" s="103"/>
      <c r="B3318" s="43"/>
      <c r="C3318" s="43"/>
    </row>
    <row r="3319" spans="1:3" s="90" customFormat="1" x14ac:dyDescent="0.2">
      <c r="A3319" s="103"/>
      <c r="B3319" s="43"/>
      <c r="C3319" s="43"/>
    </row>
    <row r="3320" spans="1:3" s="90" customFormat="1" x14ac:dyDescent="0.2">
      <c r="A3320" s="103"/>
      <c r="B3320" s="43"/>
      <c r="C3320" s="43"/>
    </row>
    <row r="3321" spans="1:3" s="90" customFormat="1" x14ac:dyDescent="0.2">
      <c r="A3321" s="103"/>
      <c r="B3321" s="43"/>
      <c r="C3321" s="43"/>
    </row>
    <row r="3322" spans="1:3" s="90" customFormat="1" x14ac:dyDescent="0.2">
      <c r="A3322" s="103"/>
      <c r="B3322" s="43"/>
      <c r="C3322" s="43"/>
    </row>
    <row r="3323" spans="1:3" s="90" customFormat="1" x14ac:dyDescent="0.2">
      <c r="A3323" s="103"/>
      <c r="B3323" s="43"/>
      <c r="C3323" s="43"/>
    </row>
    <row r="3324" spans="1:3" s="90" customFormat="1" x14ac:dyDescent="0.2">
      <c r="A3324" s="103"/>
      <c r="B3324" s="43"/>
      <c r="C3324" s="43"/>
    </row>
    <row r="3325" spans="1:3" s="90" customFormat="1" x14ac:dyDescent="0.2">
      <c r="A3325" s="103"/>
      <c r="B3325" s="43"/>
      <c r="C3325" s="43"/>
    </row>
    <row r="3326" spans="1:3" s="90" customFormat="1" x14ac:dyDescent="0.2">
      <c r="A3326" s="103"/>
      <c r="B3326" s="43"/>
      <c r="C3326" s="43"/>
    </row>
    <row r="3327" spans="1:3" s="90" customFormat="1" x14ac:dyDescent="0.2">
      <c r="A3327" s="103"/>
      <c r="B3327" s="43"/>
      <c r="C3327" s="43"/>
    </row>
    <row r="3328" spans="1:3" s="90" customFormat="1" x14ac:dyDescent="0.2">
      <c r="A3328" s="103"/>
      <c r="B3328" s="43"/>
      <c r="C3328" s="43"/>
    </row>
    <row r="3329" spans="1:3" s="90" customFormat="1" x14ac:dyDescent="0.2">
      <c r="A3329" s="103"/>
      <c r="B3329" s="43"/>
      <c r="C3329" s="43"/>
    </row>
    <row r="3330" spans="1:3" s="90" customFormat="1" x14ac:dyDescent="0.2">
      <c r="A3330" s="103"/>
      <c r="B3330" s="43"/>
      <c r="C3330" s="43"/>
    </row>
    <row r="3331" spans="1:3" s="90" customFormat="1" x14ac:dyDescent="0.2">
      <c r="A3331" s="103"/>
      <c r="B3331" s="43"/>
      <c r="C3331" s="43"/>
    </row>
    <row r="3332" spans="1:3" s="90" customFormat="1" x14ac:dyDescent="0.2">
      <c r="A3332" s="103"/>
      <c r="B3332" s="43"/>
      <c r="C3332" s="43"/>
    </row>
    <row r="3333" spans="1:3" s="90" customFormat="1" x14ac:dyDescent="0.2">
      <c r="A3333" s="103"/>
      <c r="B3333" s="43"/>
      <c r="C3333" s="43"/>
    </row>
    <row r="3334" spans="1:3" s="90" customFormat="1" x14ac:dyDescent="0.2">
      <c r="A3334" s="103"/>
      <c r="B3334" s="43"/>
      <c r="C3334" s="43"/>
    </row>
    <row r="3335" spans="1:3" s="90" customFormat="1" x14ac:dyDescent="0.2">
      <c r="A3335" s="103"/>
      <c r="B3335" s="43"/>
      <c r="C3335" s="43"/>
    </row>
    <row r="3336" spans="1:3" s="90" customFormat="1" x14ac:dyDescent="0.2">
      <c r="A3336" s="103"/>
      <c r="B3336" s="43"/>
      <c r="C3336" s="43"/>
    </row>
    <row r="3337" spans="1:3" s="90" customFormat="1" x14ac:dyDescent="0.2">
      <c r="A3337" s="103"/>
      <c r="B3337" s="43"/>
      <c r="C3337" s="43"/>
    </row>
    <row r="3338" spans="1:3" s="90" customFormat="1" x14ac:dyDescent="0.2">
      <c r="A3338" s="103"/>
      <c r="B3338" s="43"/>
      <c r="C3338" s="43"/>
    </row>
    <row r="3339" spans="1:3" s="90" customFormat="1" x14ac:dyDescent="0.2">
      <c r="A3339" s="103"/>
      <c r="B3339" s="43"/>
      <c r="C3339" s="43"/>
    </row>
    <row r="3340" spans="1:3" s="90" customFormat="1" x14ac:dyDescent="0.2">
      <c r="A3340" s="103"/>
      <c r="B3340" s="43"/>
      <c r="C3340" s="43"/>
    </row>
    <row r="3341" spans="1:3" s="90" customFormat="1" x14ac:dyDescent="0.2">
      <c r="A3341" s="103"/>
      <c r="B3341" s="43"/>
      <c r="C3341" s="43"/>
    </row>
    <row r="3342" spans="1:3" s="90" customFormat="1" x14ac:dyDescent="0.2">
      <c r="A3342" s="103"/>
      <c r="B3342" s="43"/>
      <c r="C3342" s="43"/>
    </row>
    <row r="3343" spans="1:3" s="90" customFormat="1" x14ac:dyDescent="0.2">
      <c r="A3343" s="103"/>
      <c r="B3343" s="43"/>
      <c r="C3343" s="43"/>
    </row>
    <row r="3344" spans="1:3" s="90" customFormat="1" x14ac:dyDescent="0.2">
      <c r="A3344" s="103"/>
      <c r="B3344" s="43"/>
      <c r="C3344" s="43"/>
    </row>
    <row r="3345" spans="1:3" s="90" customFormat="1" x14ac:dyDescent="0.2">
      <c r="A3345" s="103"/>
      <c r="B3345" s="43"/>
      <c r="C3345" s="43"/>
    </row>
    <row r="3346" spans="1:3" s="90" customFormat="1" x14ac:dyDescent="0.2">
      <c r="A3346" s="103"/>
      <c r="B3346" s="43"/>
      <c r="C3346" s="43"/>
    </row>
    <row r="3347" spans="1:3" s="90" customFormat="1" x14ac:dyDescent="0.2">
      <c r="A3347" s="103"/>
      <c r="B3347" s="43"/>
      <c r="C3347" s="43"/>
    </row>
    <row r="3348" spans="1:3" s="90" customFormat="1" x14ac:dyDescent="0.2">
      <c r="A3348" s="103"/>
      <c r="B3348" s="43"/>
      <c r="C3348" s="43"/>
    </row>
    <row r="3349" spans="1:3" s="90" customFormat="1" x14ac:dyDescent="0.2">
      <c r="A3349" s="103"/>
      <c r="B3349" s="43"/>
      <c r="C3349" s="43"/>
    </row>
    <row r="3350" spans="1:3" s="90" customFormat="1" x14ac:dyDescent="0.2">
      <c r="A3350" s="103"/>
      <c r="B3350" s="43"/>
      <c r="C3350" s="43"/>
    </row>
    <row r="3351" spans="1:3" s="90" customFormat="1" x14ac:dyDescent="0.2">
      <c r="A3351" s="103"/>
      <c r="B3351" s="43"/>
      <c r="C3351" s="43"/>
    </row>
    <row r="3352" spans="1:3" s="90" customFormat="1" x14ac:dyDescent="0.2">
      <c r="A3352" s="103"/>
      <c r="B3352" s="43"/>
      <c r="C3352" s="43"/>
    </row>
    <row r="3353" spans="1:3" s="90" customFormat="1" x14ac:dyDescent="0.2">
      <c r="A3353" s="103"/>
      <c r="B3353" s="43"/>
      <c r="C3353" s="43"/>
    </row>
    <row r="3354" spans="1:3" s="90" customFormat="1" x14ac:dyDescent="0.2">
      <c r="A3354" s="103"/>
      <c r="B3354" s="43"/>
      <c r="C3354" s="43"/>
    </row>
    <row r="3355" spans="1:3" s="90" customFormat="1" x14ac:dyDescent="0.2">
      <c r="A3355" s="103"/>
      <c r="B3355" s="43"/>
      <c r="C3355" s="43"/>
    </row>
    <row r="3356" spans="1:3" s="90" customFormat="1" x14ac:dyDescent="0.2">
      <c r="A3356" s="103"/>
      <c r="B3356" s="43"/>
      <c r="C3356" s="43"/>
    </row>
    <row r="3357" spans="1:3" s="90" customFormat="1" x14ac:dyDescent="0.2">
      <c r="A3357" s="103"/>
      <c r="B3357" s="43"/>
      <c r="C3357" s="43"/>
    </row>
    <row r="3358" spans="1:3" s="90" customFormat="1" x14ac:dyDescent="0.2">
      <c r="A3358" s="103"/>
      <c r="B3358" s="43"/>
      <c r="C3358" s="43"/>
    </row>
    <row r="3359" spans="1:3" s="90" customFormat="1" x14ac:dyDescent="0.2">
      <c r="A3359" s="103"/>
      <c r="B3359" s="43"/>
      <c r="C3359" s="43"/>
    </row>
    <row r="3360" spans="1:3" s="90" customFormat="1" x14ac:dyDescent="0.2">
      <c r="A3360" s="103"/>
      <c r="B3360" s="43"/>
      <c r="C3360" s="43"/>
    </row>
    <row r="3361" spans="1:3" s="90" customFormat="1" x14ac:dyDescent="0.2">
      <c r="A3361" s="103"/>
      <c r="B3361" s="43"/>
      <c r="C3361" s="43"/>
    </row>
    <row r="3362" spans="1:3" s="90" customFormat="1" x14ac:dyDescent="0.2">
      <c r="A3362" s="103"/>
      <c r="B3362" s="43"/>
      <c r="C3362" s="43"/>
    </row>
    <row r="3363" spans="1:3" s="90" customFormat="1" x14ac:dyDescent="0.2">
      <c r="A3363" s="103"/>
      <c r="B3363" s="43"/>
      <c r="C3363" s="43"/>
    </row>
    <row r="3364" spans="1:3" s="90" customFormat="1" x14ac:dyDescent="0.2">
      <c r="A3364" s="103"/>
      <c r="B3364" s="43"/>
      <c r="C3364" s="43"/>
    </row>
    <row r="3365" spans="1:3" s="90" customFormat="1" x14ac:dyDescent="0.2">
      <c r="A3365" s="103"/>
      <c r="B3365" s="43"/>
      <c r="C3365" s="43"/>
    </row>
    <row r="3366" spans="1:3" s="90" customFormat="1" x14ac:dyDescent="0.2">
      <c r="A3366" s="103"/>
      <c r="B3366" s="43"/>
      <c r="C3366" s="43"/>
    </row>
    <row r="3367" spans="1:3" s="90" customFormat="1" x14ac:dyDescent="0.2">
      <c r="A3367" s="103"/>
      <c r="B3367" s="43"/>
      <c r="C3367" s="43"/>
    </row>
    <row r="3368" spans="1:3" s="90" customFormat="1" x14ac:dyDescent="0.2">
      <c r="A3368" s="103"/>
      <c r="B3368" s="43"/>
      <c r="C3368" s="43"/>
    </row>
    <row r="3369" spans="1:3" s="90" customFormat="1" x14ac:dyDescent="0.2">
      <c r="A3369" s="103"/>
      <c r="B3369" s="43"/>
      <c r="C3369" s="43"/>
    </row>
    <row r="3370" spans="1:3" s="90" customFormat="1" x14ac:dyDescent="0.2">
      <c r="A3370" s="103"/>
      <c r="B3370" s="43"/>
      <c r="C3370" s="43"/>
    </row>
    <row r="3371" spans="1:3" s="90" customFormat="1" x14ac:dyDescent="0.2">
      <c r="A3371" s="103"/>
      <c r="B3371" s="43"/>
      <c r="C3371" s="43"/>
    </row>
    <row r="3372" spans="1:3" s="90" customFormat="1" x14ac:dyDescent="0.2">
      <c r="A3372" s="103"/>
      <c r="B3372" s="43"/>
      <c r="C3372" s="43"/>
    </row>
    <row r="3373" spans="1:3" s="90" customFormat="1" x14ac:dyDescent="0.2">
      <c r="A3373" s="103"/>
      <c r="B3373" s="43"/>
      <c r="C3373" s="43"/>
    </row>
    <row r="3374" spans="1:3" s="90" customFormat="1" x14ac:dyDescent="0.2">
      <c r="A3374" s="103"/>
      <c r="B3374" s="43"/>
      <c r="C3374" s="43"/>
    </row>
    <row r="3375" spans="1:3" s="90" customFormat="1" x14ac:dyDescent="0.2">
      <c r="A3375" s="103"/>
      <c r="B3375" s="43"/>
      <c r="C3375" s="43"/>
    </row>
    <row r="3376" spans="1:3" s="90" customFormat="1" x14ac:dyDescent="0.2">
      <c r="A3376" s="103"/>
      <c r="B3376" s="43"/>
      <c r="C3376" s="43"/>
    </row>
    <row r="3377" spans="1:3" s="90" customFormat="1" x14ac:dyDescent="0.2">
      <c r="A3377" s="103"/>
      <c r="B3377" s="43"/>
      <c r="C3377" s="43"/>
    </row>
    <row r="3378" spans="1:3" s="90" customFormat="1" x14ac:dyDescent="0.2">
      <c r="A3378" s="103"/>
      <c r="B3378" s="43"/>
      <c r="C3378" s="43"/>
    </row>
    <row r="3379" spans="1:3" s="90" customFormat="1" x14ac:dyDescent="0.2">
      <c r="A3379" s="103"/>
      <c r="B3379" s="43"/>
      <c r="C3379" s="43"/>
    </row>
    <row r="3380" spans="1:3" s="90" customFormat="1" x14ac:dyDescent="0.2">
      <c r="A3380" s="103"/>
      <c r="B3380" s="43"/>
      <c r="C3380" s="43"/>
    </row>
    <row r="3381" spans="1:3" s="90" customFormat="1" x14ac:dyDescent="0.2">
      <c r="A3381" s="103"/>
      <c r="B3381" s="43"/>
      <c r="C3381" s="43"/>
    </row>
    <row r="3382" spans="1:3" s="90" customFormat="1" x14ac:dyDescent="0.2">
      <c r="A3382" s="103"/>
      <c r="B3382" s="43"/>
      <c r="C3382" s="43"/>
    </row>
    <row r="3383" spans="1:3" s="90" customFormat="1" x14ac:dyDescent="0.2">
      <c r="A3383" s="103"/>
      <c r="B3383" s="43"/>
      <c r="C3383" s="43"/>
    </row>
    <row r="3384" spans="1:3" s="90" customFormat="1" x14ac:dyDescent="0.2">
      <c r="A3384" s="103"/>
      <c r="B3384" s="43"/>
      <c r="C3384" s="43"/>
    </row>
    <row r="3385" spans="1:3" s="90" customFormat="1" x14ac:dyDescent="0.2">
      <c r="A3385" s="103"/>
      <c r="B3385" s="43"/>
      <c r="C3385" s="43"/>
    </row>
    <row r="3386" spans="1:3" s="90" customFormat="1" x14ac:dyDescent="0.2">
      <c r="A3386" s="103"/>
      <c r="B3386" s="43"/>
      <c r="C3386" s="43"/>
    </row>
    <row r="3387" spans="1:3" s="90" customFormat="1" x14ac:dyDescent="0.2">
      <c r="A3387" s="103"/>
      <c r="B3387" s="43"/>
      <c r="C3387" s="43"/>
    </row>
    <row r="3388" spans="1:3" s="90" customFormat="1" x14ac:dyDescent="0.2">
      <c r="A3388" s="103"/>
      <c r="B3388" s="43"/>
      <c r="C3388" s="43"/>
    </row>
    <row r="3389" spans="1:3" s="90" customFormat="1" x14ac:dyDescent="0.2">
      <c r="A3389" s="103"/>
      <c r="B3389" s="43"/>
      <c r="C3389" s="43"/>
    </row>
    <row r="3390" spans="1:3" s="90" customFormat="1" x14ac:dyDescent="0.2">
      <c r="A3390" s="103"/>
      <c r="B3390" s="43"/>
      <c r="C3390" s="43"/>
    </row>
    <row r="3391" spans="1:3" s="90" customFormat="1" x14ac:dyDescent="0.2">
      <c r="A3391" s="103"/>
      <c r="B3391" s="43"/>
      <c r="C3391" s="43"/>
    </row>
    <row r="3392" spans="1:3" s="90" customFormat="1" x14ac:dyDescent="0.2">
      <c r="A3392" s="103"/>
      <c r="B3392" s="43"/>
      <c r="C3392" s="43"/>
    </row>
    <row r="3393" spans="1:3" s="90" customFormat="1" x14ac:dyDescent="0.2">
      <c r="A3393" s="103"/>
      <c r="B3393" s="43"/>
      <c r="C3393" s="43"/>
    </row>
    <row r="3394" spans="1:3" s="90" customFormat="1" x14ac:dyDescent="0.2">
      <c r="A3394" s="103"/>
      <c r="B3394" s="43"/>
      <c r="C3394" s="43"/>
    </row>
    <row r="3395" spans="1:3" s="90" customFormat="1" x14ac:dyDescent="0.2">
      <c r="A3395" s="103"/>
      <c r="B3395" s="43"/>
      <c r="C3395" s="43"/>
    </row>
    <row r="3396" spans="1:3" s="90" customFormat="1" x14ac:dyDescent="0.2">
      <c r="A3396" s="103"/>
      <c r="B3396" s="43"/>
      <c r="C3396" s="43"/>
    </row>
    <row r="3397" spans="1:3" s="90" customFormat="1" x14ac:dyDescent="0.2">
      <c r="A3397" s="103"/>
      <c r="B3397" s="43"/>
      <c r="C3397" s="43"/>
    </row>
    <row r="3398" spans="1:3" s="90" customFormat="1" x14ac:dyDescent="0.2">
      <c r="A3398" s="103"/>
      <c r="B3398" s="43"/>
      <c r="C3398" s="43"/>
    </row>
    <row r="3399" spans="1:3" s="90" customFormat="1" x14ac:dyDescent="0.2">
      <c r="A3399" s="103"/>
      <c r="B3399" s="43"/>
      <c r="C3399" s="43"/>
    </row>
    <row r="3400" spans="1:3" s="90" customFormat="1" x14ac:dyDescent="0.2">
      <c r="A3400" s="103"/>
      <c r="B3400" s="43"/>
      <c r="C3400" s="43"/>
    </row>
    <row r="3401" spans="1:3" s="90" customFormat="1" x14ac:dyDescent="0.2">
      <c r="A3401" s="103"/>
      <c r="B3401" s="43"/>
      <c r="C3401" s="43"/>
    </row>
    <row r="3402" spans="1:3" s="90" customFormat="1" x14ac:dyDescent="0.2">
      <c r="A3402" s="103"/>
      <c r="B3402" s="43"/>
      <c r="C3402" s="43"/>
    </row>
    <row r="3403" spans="1:3" s="90" customFormat="1" x14ac:dyDescent="0.2">
      <c r="A3403" s="103"/>
      <c r="B3403" s="43"/>
      <c r="C3403" s="43"/>
    </row>
    <row r="3404" spans="1:3" s="90" customFormat="1" x14ac:dyDescent="0.2">
      <c r="A3404" s="103"/>
      <c r="B3404" s="43"/>
      <c r="C3404" s="43"/>
    </row>
    <row r="3405" spans="1:3" s="90" customFormat="1" x14ac:dyDescent="0.2">
      <c r="A3405" s="103"/>
      <c r="B3405" s="43"/>
      <c r="C3405" s="43"/>
    </row>
    <row r="3406" spans="1:3" s="90" customFormat="1" x14ac:dyDescent="0.2">
      <c r="A3406" s="103"/>
      <c r="B3406" s="43"/>
      <c r="C3406" s="43"/>
    </row>
    <row r="3407" spans="1:3" s="90" customFormat="1" x14ac:dyDescent="0.2">
      <c r="A3407" s="103"/>
      <c r="B3407" s="43"/>
      <c r="C3407" s="43"/>
    </row>
    <row r="3408" spans="1:3" s="90" customFormat="1" x14ac:dyDescent="0.2">
      <c r="A3408" s="103"/>
      <c r="B3408" s="43"/>
      <c r="C3408" s="43"/>
    </row>
    <row r="3409" spans="1:3" s="90" customFormat="1" x14ac:dyDescent="0.2">
      <c r="A3409" s="103"/>
      <c r="B3409" s="43"/>
      <c r="C3409" s="43"/>
    </row>
    <row r="3410" spans="1:3" s="90" customFormat="1" x14ac:dyDescent="0.2">
      <c r="A3410" s="103"/>
      <c r="B3410" s="43"/>
      <c r="C3410" s="43"/>
    </row>
    <row r="3411" spans="1:3" s="90" customFormat="1" x14ac:dyDescent="0.2">
      <c r="A3411" s="103"/>
      <c r="B3411" s="43"/>
      <c r="C3411" s="43"/>
    </row>
    <row r="3412" spans="1:3" s="90" customFormat="1" x14ac:dyDescent="0.2">
      <c r="A3412" s="103"/>
      <c r="B3412" s="43"/>
      <c r="C3412" s="43"/>
    </row>
    <row r="3413" spans="1:3" s="90" customFormat="1" x14ac:dyDescent="0.2">
      <c r="A3413" s="103"/>
      <c r="B3413" s="43"/>
      <c r="C3413" s="43"/>
    </row>
    <row r="3414" spans="1:3" s="90" customFormat="1" x14ac:dyDescent="0.2">
      <c r="A3414" s="103"/>
      <c r="B3414" s="43"/>
      <c r="C3414" s="43"/>
    </row>
    <row r="3415" spans="1:3" s="90" customFormat="1" x14ac:dyDescent="0.2">
      <c r="A3415" s="103"/>
      <c r="B3415" s="43"/>
      <c r="C3415" s="43"/>
    </row>
    <row r="3416" spans="1:3" s="90" customFormat="1" x14ac:dyDescent="0.2">
      <c r="A3416" s="103"/>
      <c r="B3416" s="43"/>
      <c r="C3416" s="43"/>
    </row>
    <row r="3417" spans="1:3" s="90" customFormat="1" x14ac:dyDescent="0.2">
      <c r="A3417" s="103"/>
      <c r="B3417" s="43"/>
      <c r="C3417" s="43"/>
    </row>
    <row r="3418" spans="1:3" s="90" customFormat="1" x14ac:dyDescent="0.2">
      <c r="A3418" s="103"/>
      <c r="B3418" s="43"/>
      <c r="C3418" s="43"/>
    </row>
    <row r="3419" spans="1:3" s="90" customFormat="1" x14ac:dyDescent="0.2">
      <c r="A3419" s="103"/>
      <c r="B3419" s="43"/>
      <c r="C3419" s="43"/>
    </row>
    <row r="3420" spans="1:3" s="90" customFormat="1" x14ac:dyDescent="0.2">
      <c r="A3420" s="103"/>
      <c r="B3420" s="43"/>
      <c r="C3420" s="43"/>
    </row>
    <row r="3421" spans="1:3" s="90" customFormat="1" x14ac:dyDescent="0.2">
      <c r="A3421" s="103"/>
      <c r="B3421" s="43"/>
      <c r="C3421" s="43"/>
    </row>
    <row r="3422" spans="1:3" s="90" customFormat="1" x14ac:dyDescent="0.2">
      <c r="A3422" s="103"/>
      <c r="B3422" s="43"/>
      <c r="C3422" s="43"/>
    </row>
    <row r="3423" spans="1:3" s="90" customFormat="1" x14ac:dyDescent="0.2">
      <c r="A3423" s="103"/>
      <c r="B3423" s="43"/>
      <c r="C3423" s="43"/>
    </row>
    <row r="3424" spans="1:3" s="90" customFormat="1" x14ac:dyDescent="0.2">
      <c r="A3424" s="103"/>
      <c r="B3424" s="43"/>
      <c r="C3424" s="43"/>
    </row>
    <row r="3425" spans="1:3" s="90" customFormat="1" x14ac:dyDescent="0.2">
      <c r="A3425" s="103"/>
      <c r="B3425" s="43"/>
      <c r="C3425" s="43"/>
    </row>
    <row r="3426" spans="1:3" s="90" customFormat="1" x14ac:dyDescent="0.2">
      <c r="A3426" s="103"/>
      <c r="B3426" s="43"/>
      <c r="C3426" s="43"/>
    </row>
    <row r="3427" spans="1:3" s="90" customFormat="1" x14ac:dyDescent="0.2">
      <c r="A3427" s="103"/>
      <c r="B3427" s="43"/>
      <c r="C3427" s="43"/>
    </row>
    <row r="3428" spans="1:3" s="90" customFormat="1" x14ac:dyDescent="0.2">
      <c r="A3428" s="103"/>
      <c r="B3428" s="43"/>
      <c r="C3428" s="43"/>
    </row>
    <row r="3429" spans="1:3" s="90" customFormat="1" x14ac:dyDescent="0.2">
      <c r="A3429" s="103"/>
      <c r="B3429" s="43"/>
      <c r="C3429" s="43"/>
    </row>
    <row r="3430" spans="1:3" s="90" customFormat="1" x14ac:dyDescent="0.2">
      <c r="A3430" s="103"/>
      <c r="B3430" s="43"/>
      <c r="C3430" s="43"/>
    </row>
    <row r="3431" spans="1:3" s="90" customFormat="1" x14ac:dyDescent="0.2">
      <c r="A3431" s="103"/>
      <c r="B3431" s="43"/>
      <c r="C3431" s="43"/>
    </row>
    <row r="3432" spans="1:3" s="90" customFormat="1" x14ac:dyDescent="0.2">
      <c r="A3432" s="103"/>
      <c r="B3432" s="43"/>
      <c r="C3432" s="43"/>
    </row>
    <row r="3433" spans="1:3" s="90" customFormat="1" x14ac:dyDescent="0.2">
      <c r="A3433" s="103"/>
      <c r="B3433" s="43"/>
      <c r="C3433" s="43"/>
    </row>
    <row r="3434" spans="1:3" s="90" customFormat="1" x14ac:dyDescent="0.2">
      <c r="A3434" s="103"/>
      <c r="B3434" s="43"/>
      <c r="C3434" s="43"/>
    </row>
    <row r="3435" spans="1:3" s="90" customFormat="1" x14ac:dyDescent="0.2">
      <c r="A3435" s="103"/>
      <c r="B3435" s="43"/>
      <c r="C3435" s="43"/>
    </row>
    <row r="3436" spans="1:3" s="90" customFormat="1" x14ac:dyDescent="0.2">
      <c r="A3436" s="103"/>
      <c r="B3436" s="43"/>
      <c r="C3436" s="43"/>
    </row>
    <row r="3437" spans="1:3" s="90" customFormat="1" x14ac:dyDescent="0.2">
      <c r="A3437" s="103"/>
      <c r="B3437" s="43"/>
      <c r="C3437" s="43"/>
    </row>
    <row r="3438" spans="1:3" s="90" customFormat="1" x14ac:dyDescent="0.2">
      <c r="A3438" s="103"/>
      <c r="B3438" s="43"/>
      <c r="C3438" s="43"/>
    </row>
    <row r="3439" spans="1:3" s="90" customFormat="1" x14ac:dyDescent="0.2">
      <c r="A3439" s="103"/>
      <c r="B3439" s="43"/>
      <c r="C3439" s="43"/>
    </row>
    <row r="3440" spans="1:3" s="90" customFormat="1" x14ac:dyDescent="0.2">
      <c r="A3440" s="103"/>
      <c r="B3440" s="43"/>
      <c r="C3440" s="43"/>
    </row>
    <row r="3441" spans="1:3" s="90" customFormat="1" x14ac:dyDescent="0.2">
      <c r="A3441" s="103"/>
      <c r="B3441" s="43"/>
      <c r="C3441" s="43"/>
    </row>
    <row r="3442" spans="1:3" s="90" customFormat="1" x14ac:dyDescent="0.2">
      <c r="A3442" s="103"/>
      <c r="B3442" s="43"/>
      <c r="C3442" s="43"/>
    </row>
    <row r="3443" spans="1:3" s="90" customFormat="1" x14ac:dyDescent="0.2">
      <c r="A3443" s="103"/>
      <c r="B3443" s="43"/>
      <c r="C3443" s="43"/>
    </row>
    <row r="3444" spans="1:3" s="90" customFormat="1" x14ac:dyDescent="0.2">
      <c r="A3444" s="103"/>
      <c r="B3444" s="43"/>
      <c r="C3444" s="43"/>
    </row>
    <row r="3445" spans="1:3" s="90" customFormat="1" x14ac:dyDescent="0.2">
      <c r="A3445" s="103"/>
      <c r="B3445" s="43"/>
      <c r="C3445" s="43"/>
    </row>
    <row r="3446" spans="1:3" s="90" customFormat="1" x14ac:dyDescent="0.2">
      <c r="A3446" s="103"/>
      <c r="B3446" s="43"/>
      <c r="C3446" s="43"/>
    </row>
    <row r="3447" spans="1:3" s="90" customFormat="1" x14ac:dyDescent="0.2">
      <c r="A3447" s="103"/>
      <c r="B3447" s="43"/>
      <c r="C3447" s="43"/>
    </row>
    <row r="3448" spans="1:3" s="90" customFormat="1" x14ac:dyDescent="0.2">
      <c r="A3448" s="103"/>
      <c r="B3448" s="43"/>
      <c r="C3448" s="43"/>
    </row>
    <row r="3449" spans="1:3" s="90" customFormat="1" x14ac:dyDescent="0.2">
      <c r="A3449" s="103"/>
      <c r="B3449" s="43"/>
      <c r="C3449" s="43"/>
    </row>
    <row r="3450" spans="1:3" s="90" customFormat="1" x14ac:dyDescent="0.2">
      <c r="A3450" s="103"/>
      <c r="B3450" s="43"/>
      <c r="C3450" s="43"/>
    </row>
    <row r="3451" spans="1:3" s="90" customFormat="1" x14ac:dyDescent="0.2">
      <c r="A3451" s="103"/>
      <c r="B3451" s="43"/>
      <c r="C3451" s="43"/>
    </row>
    <row r="3452" spans="1:3" s="90" customFormat="1" x14ac:dyDescent="0.2">
      <c r="A3452" s="103"/>
      <c r="B3452" s="43"/>
      <c r="C3452" s="43"/>
    </row>
    <row r="3453" spans="1:3" s="90" customFormat="1" x14ac:dyDescent="0.2">
      <c r="A3453" s="103"/>
      <c r="B3453" s="43"/>
      <c r="C3453" s="43"/>
    </row>
    <row r="3454" spans="1:3" s="90" customFormat="1" x14ac:dyDescent="0.2">
      <c r="A3454" s="103"/>
      <c r="B3454" s="43"/>
      <c r="C3454" s="43"/>
    </row>
    <row r="3455" spans="1:3" s="90" customFormat="1" x14ac:dyDescent="0.2">
      <c r="A3455" s="103"/>
      <c r="B3455" s="43"/>
      <c r="C3455" s="43"/>
    </row>
    <row r="3456" spans="1:3" s="90" customFormat="1" x14ac:dyDescent="0.2">
      <c r="A3456" s="103"/>
      <c r="B3456" s="43"/>
      <c r="C3456" s="43"/>
    </row>
    <row r="3457" spans="1:3" s="90" customFormat="1" x14ac:dyDescent="0.2">
      <c r="A3457" s="103"/>
      <c r="B3457" s="43"/>
      <c r="C3457" s="43"/>
    </row>
    <row r="3458" spans="1:3" s="90" customFormat="1" x14ac:dyDescent="0.2">
      <c r="A3458" s="103"/>
      <c r="B3458" s="43"/>
      <c r="C3458" s="43"/>
    </row>
    <row r="3459" spans="1:3" s="90" customFormat="1" x14ac:dyDescent="0.2">
      <c r="A3459" s="103"/>
      <c r="B3459" s="43"/>
      <c r="C3459" s="43"/>
    </row>
    <row r="3460" spans="1:3" s="90" customFormat="1" x14ac:dyDescent="0.2">
      <c r="A3460" s="103"/>
      <c r="B3460" s="43"/>
      <c r="C3460" s="43"/>
    </row>
    <row r="3461" spans="1:3" s="90" customFormat="1" x14ac:dyDescent="0.2">
      <c r="A3461" s="103"/>
      <c r="B3461" s="43"/>
      <c r="C3461" s="43"/>
    </row>
    <row r="3462" spans="1:3" s="90" customFormat="1" x14ac:dyDescent="0.2">
      <c r="A3462" s="103"/>
      <c r="B3462" s="43"/>
      <c r="C3462" s="43"/>
    </row>
    <row r="3463" spans="1:3" s="90" customFormat="1" x14ac:dyDescent="0.2">
      <c r="A3463" s="103"/>
      <c r="B3463" s="43"/>
      <c r="C3463" s="43"/>
    </row>
    <row r="3464" spans="1:3" s="90" customFormat="1" x14ac:dyDescent="0.2">
      <c r="A3464" s="103"/>
      <c r="B3464" s="43"/>
      <c r="C3464" s="43"/>
    </row>
    <row r="3465" spans="1:3" s="90" customFormat="1" x14ac:dyDescent="0.2">
      <c r="A3465" s="103"/>
      <c r="B3465" s="43"/>
      <c r="C3465" s="43"/>
    </row>
    <row r="3466" spans="1:3" s="90" customFormat="1" x14ac:dyDescent="0.2">
      <c r="A3466" s="103"/>
      <c r="B3466" s="43"/>
      <c r="C3466" s="43"/>
    </row>
    <row r="3467" spans="1:3" s="90" customFormat="1" x14ac:dyDescent="0.2">
      <c r="A3467" s="103"/>
      <c r="B3467" s="43"/>
      <c r="C3467" s="43"/>
    </row>
    <row r="3468" spans="1:3" s="90" customFormat="1" x14ac:dyDescent="0.2">
      <c r="A3468" s="103"/>
      <c r="B3468" s="43"/>
      <c r="C3468" s="43"/>
    </row>
    <row r="3469" spans="1:3" s="90" customFormat="1" x14ac:dyDescent="0.2">
      <c r="A3469" s="103"/>
      <c r="B3469" s="43"/>
      <c r="C3469" s="43"/>
    </row>
    <row r="3470" spans="1:3" s="90" customFormat="1" x14ac:dyDescent="0.2">
      <c r="A3470" s="103"/>
      <c r="B3470" s="43"/>
      <c r="C3470" s="43"/>
    </row>
    <row r="3471" spans="1:3" s="90" customFormat="1" x14ac:dyDescent="0.2">
      <c r="A3471" s="103"/>
      <c r="B3471" s="43"/>
      <c r="C3471" s="43"/>
    </row>
    <row r="3472" spans="1:3" s="90" customFormat="1" x14ac:dyDescent="0.2">
      <c r="A3472" s="103"/>
      <c r="B3472" s="43"/>
      <c r="C3472" s="43"/>
    </row>
    <row r="3473" spans="1:3" s="90" customFormat="1" x14ac:dyDescent="0.2">
      <c r="A3473" s="103"/>
      <c r="B3473" s="43"/>
      <c r="C3473" s="43"/>
    </row>
    <row r="3474" spans="1:3" s="90" customFormat="1" x14ac:dyDescent="0.2">
      <c r="A3474" s="103"/>
      <c r="B3474" s="43"/>
      <c r="C3474" s="43"/>
    </row>
    <row r="3475" spans="1:3" s="90" customFormat="1" x14ac:dyDescent="0.2">
      <c r="A3475" s="103"/>
      <c r="B3475" s="43"/>
      <c r="C3475" s="43"/>
    </row>
    <row r="3476" spans="1:3" s="90" customFormat="1" x14ac:dyDescent="0.2">
      <c r="A3476" s="103"/>
      <c r="B3476" s="43"/>
      <c r="C3476" s="43"/>
    </row>
    <row r="3477" spans="1:3" s="90" customFormat="1" x14ac:dyDescent="0.2">
      <c r="A3477" s="103"/>
      <c r="B3477" s="43"/>
      <c r="C3477" s="43"/>
    </row>
    <row r="3478" spans="1:3" s="90" customFormat="1" x14ac:dyDescent="0.2">
      <c r="A3478" s="103"/>
      <c r="B3478" s="43"/>
      <c r="C3478" s="43"/>
    </row>
    <row r="3479" spans="1:3" s="90" customFormat="1" x14ac:dyDescent="0.2">
      <c r="A3479" s="103"/>
      <c r="B3479" s="43"/>
      <c r="C3479" s="43"/>
    </row>
    <row r="3480" spans="1:3" s="90" customFormat="1" x14ac:dyDescent="0.2">
      <c r="A3480" s="103"/>
      <c r="B3480" s="43"/>
      <c r="C3480" s="43"/>
    </row>
    <row r="3481" spans="1:3" s="90" customFormat="1" x14ac:dyDescent="0.2">
      <c r="A3481" s="103"/>
      <c r="B3481" s="43"/>
      <c r="C3481" s="43"/>
    </row>
    <row r="3482" spans="1:3" s="90" customFormat="1" x14ac:dyDescent="0.2">
      <c r="A3482" s="103"/>
      <c r="B3482" s="43"/>
      <c r="C3482" s="43"/>
    </row>
    <row r="3483" spans="1:3" s="90" customFormat="1" x14ac:dyDescent="0.2">
      <c r="A3483" s="103"/>
      <c r="B3483" s="43"/>
      <c r="C3483" s="43"/>
    </row>
    <row r="3484" spans="1:3" s="90" customFormat="1" x14ac:dyDescent="0.2">
      <c r="A3484" s="103"/>
      <c r="B3484" s="43"/>
      <c r="C3484" s="43"/>
    </row>
    <row r="3485" spans="1:3" s="90" customFormat="1" x14ac:dyDescent="0.2">
      <c r="A3485" s="103"/>
      <c r="B3485" s="43"/>
      <c r="C3485" s="43"/>
    </row>
    <row r="3486" spans="1:3" s="90" customFormat="1" x14ac:dyDescent="0.2">
      <c r="A3486" s="103"/>
      <c r="B3486" s="43"/>
      <c r="C3486" s="43"/>
    </row>
    <row r="3487" spans="1:3" s="90" customFormat="1" x14ac:dyDescent="0.2">
      <c r="A3487" s="103"/>
      <c r="B3487" s="43"/>
      <c r="C3487" s="43"/>
    </row>
    <row r="3488" spans="1:3" s="90" customFormat="1" x14ac:dyDescent="0.2">
      <c r="A3488" s="103"/>
      <c r="B3488" s="43"/>
      <c r="C3488" s="43"/>
    </row>
    <row r="3489" spans="1:3" s="90" customFormat="1" x14ac:dyDescent="0.2">
      <c r="A3489" s="103"/>
      <c r="B3489" s="43"/>
      <c r="C3489" s="43"/>
    </row>
    <row r="3490" spans="1:3" s="90" customFormat="1" x14ac:dyDescent="0.2">
      <c r="A3490" s="103"/>
      <c r="B3490" s="43"/>
      <c r="C3490" s="43"/>
    </row>
    <row r="3491" spans="1:3" s="90" customFormat="1" x14ac:dyDescent="0.2">
      <c r="A3491" s="103"/>
      <c r="B3491" s="43"/>
      <c r="C3491" s="43"/>
    </row>
    <row r="3492" spans="1:3" s="90" customFormat="1" x14ac:dyDescent="0.2">
      <c r="A3492" s="103"/>
      <c r="B3492" s="43"/>
      <c r="C3492" s="43"/>
    </row>
    <row r="3493" spans="1:3" s="90" customFormat="1" x14ac:dyDescent="0.2">
      <c r="A3493" s="103"/>
      <c r="B3493" s="43"/>
      <c r="C3493" s="43"/>
    </row>
    <row r="3494" spans="1:3" s="90" customFormat="1" x14ac:dyDescent="0.2">
      <c r="A3494" s="103"/>
      <c r="B3494" s="43"/>
      <c r="C3494" s="43"/>
    </row>
    <row r="3495" spans="1:3" s="90" customFormat="1" x14ac:dyDescent="0.2">
      <c r="A3495" s="103"/>
      <c r="B3495" s="43"/>
      <c r="C3495" s="43"/>
    </row>
    <row r="3496" spans="1:3" s="90" customFormat="1" x14ac:dyDescent="0.2">
      <c r="A3496" s="103"/>
      <c r="B3496" s="43"/>
      <c r="C3496" s="43"/>
    </row>
    <row r="3497" spans="1:3" s="90" customFormat="1" x14ac:dyDescent="0.2">
      <c r="A3497" s="103"/>
      <c r="B3497" s="43"/>
      <c r="C3497" s="43"/>
    </row>
    <row r="3498" spans="1:3" s="90" customFormat="1" x14ac:dyDescent="0.2">
      <c r="A3498" s="103"/>
      <c r="B3498" s="43"/>
      <c r="C3498" s="43"/>
    </row>
    <row r="3499" spans="1:3" s="90" customFormat="1" x14ac:dyDescent="0.2">
      <c r="A3499" s="103"/>
      <c r="B3499" s="43"/>
      <c r="C3499" s="43"/>
    </row>
    <row r="3500" spans="1:3" s="90" customFormat="1" x14ac:dyDescent="0.2">
      <c r="A3500" s="103"/>
      <c r="B3500" s="43"/>
      <c r="C3500" s="43"/>
    </row>
    <row r="3501" spans="1:3" s="90" customFormat="1" x14ac:dyDescent="0.2">
      <c r="A3501" s="103"/>
      <c r="B3501" s="43"/>
      <c r="C3501" s="43"/>
    </row>
    <row r="3502" spans="1:3" s="90" customFormat="1" x14ac:dyDescent="0.2">
      <c r="A3502" s="103"/>
      <c r="B3502" s="43"/>
      <c r="C3502" s="43"/>
    </row>
    <row r="3503" spans="1:3" s="90" customFormat="1" x14ac:dyDescent="0.2">
      <c r="A3503" s="103"/>
      <c r="B3503" s="43"/>
      <c r="C3503" s="43"/>
    </row>
    <row r="3504" spans="1:3" s="90" customFormat="1" x14ac:dyDescent="0.2">
      <c r="A3504" s="103"/>
      <c r="B3504" s="43"/>
      <c r="C3504" s="43"/>
    </row>
    <row r="3505" spans="1:3" s="90" customFormat="1" x14ac:dyDescent="0.2">
      <c r="A3505" s="103"/>
      <c r="B3505" s="43"/>
      <c r="C3505" s="43"/>
    </row>
    <row r="3506" spans="1:3" s="90" customFormat="1" x14ac:dyDescent="0.2">
      <c r="A3506" s="103"/>
      <c r="B3506" s="43"/>
      <c r="C3506" s="43"/>
    </row>
    <row r="3507" spans="1:3" s="90" customFormat="1" x14ac:dyDescent="0.2">
      <c r="A3507" s="103"/>
      <c r="B3507" s="43"/>
      <c r="C3507" s="43"/>
    </row>
    <row r="3508" spans="1:3" s="90" customFormat="1" x14ac:dyDescent="0.2">
      <c r="A3508" s="103"/>
      <c r="B3508" s="43"/>
      <c r="C3508" s="43"/>
    </row>
    <row r="3509" spans="1:3" s="90" customFormat="1" x14ac:dyDescent="0.2">
      <c r="A3509" s="103"/>
      <c r="B3509" s="43"/>
      <c r="C3509" s="43"/>
    </row>
    <row r="3510" spans="1:3" s="90" customFormat="1" x14ac:dyDescent="0.2">
      <c r="A3510" s="103"/>
      <c r="B3510" s="43"/>
      <c r="C3510" s="43"/>
    </row>
    <row r="3511" spans="1:3" s="90" customFormat="1" x14ac:dyDescent="0.2">
      <c r="A3511" s="103"/>
      <c r="B3511" s="43"/>
      <c r="C3511" s="43"/>
    </row>
    <row r="3512" spans="1:3" s="90" customFormat="1" x14ac:dyDescent="0.2">
      <c r="A3512" s="103"/>
      <c r="B3512" s="43"/>
      <c r="C3512" s="43"/>
    </row>
    <row r="3513" spans="1:3" s="90" customFormat="1" x14ac:dyDescent="0.2">
      <c r="A3513" s="103"/>
      <c r="B3513" s="43"/>
      <c r="C3513" s="43"/>
    </row>
    <row r="3514" spans="1:3" s="90" customFormat="1" x14ac:dyDescent="0.2">
      <c r="A3514" s="103"/>
      <c r="B3514" s="43"/>
      <c r="C3514" s="43"/>
    </row>
    <row r="3515" spans="1:3" s="90" customFormat="1" x14ac:dyDescent="0.2">
      <c r="A3515" s="103"/>
      <c r="B3515" s="43"/>
      <c r="C3515" s="43"/>
    </row>
    <row r="3516" spans="1:3" s="90" customFormat="1" x14ac:dyDescent="0.2">
      <c r="A3516" s="103"/>
      <c r="B3516" s="43"/>
      <c r="C3516" s="43"/>
    </row>
    <row r="3517" spans="1:3" s="90" customFormat="1" x14ac:dyDescent="0.2">
      <c r="A3517" s="103"/>
      <c r="B3517" s="43"/>
      <c r="C3517" s="43"/>
    </row>
    <row r="3518" spans="1:3" s="90" customFormat="1" x14ac:dyDescent="0.2">
      <c r="A3518" s="103"/>
      <c r="B3518" s="43"/>
      <c r="C3518" s="43"/>
    </row>
    <row r="3519" spans="1:3" s="90" customFormat="1" x14ac:dyDescent="0.2">
      <c r="A3519" s="103"/>
      <c r="B3519" s="43"/>
      <c r="C3519" s="43"/>
    </row>
    <row r="3520" spans="1:3" s="90" customFormat="1" x14ac:dyDescent="0.2">
      <c r="A3520" s="103"/>
      <c r="B3520" s="43"/>
      <c r="C3520" s="43"/>
    </row>
    <row r="3521" spans="1:3" s="90" customFormat="1" x14ac:dyDescent="0.2">
      <c r="A3521" s="103"/>
      <c r="B3521" s="43"/>
      <c r="C3521" s="43"/>
    </row>
    <row r="3522" spans="1:3" s="90" customFormat="1" x14ac:dyDescent="0.2">
      <c r="A3522" s="103"/>
      <c r="B3522" s="43"/>
      <c r="C3522" s="43"/>
    </row>
    <row r="3523" spans="1:3" s="90" customFormat="1" x14ac:dyDescent="0.2">
      <c r="A3523" s="103"/>
      <c r="B3523" s="43"/>
      <c r="C3523" s="43"/>
    </row>
    <row r="3524" spans="1:3" s="90" customFormat="1" x14ac:dyDescent="0.2">
      <c r="A3524" s="103"/>
      <c r="B3524" s="43"/>
      <c r="C3524" s="43"/>
    </row>
    <row r="3525" spans="1:3" s="90" customFormat="1" x14ac:dyDescent="0.2">
      <c r="A3525" s="103"/>
      <c r="B3525" s="43"/>
      <c r="C3525" s="43"/>
    </row>
    <row r="3526" spans="1:3" s="90" customFormat="1" x14ac:dyDescent="0.2">
      <c r="A3526" s="103"/>
      <c r="B3526" s="43"/>
      <c r="C3526" s="43"/>
    </row>
    <row r="3527" spans="1:3" s="90" customFormat="1" x14ac:dyDescent="0.2">
      <c r="A3527" s="103"/>
      <c r="B3527" s="43"/>
      <c r="C3527" s="43"/>
    </row>
    <row r="3528" spans="1:3" s="90" customFormat="1" x14ac:dyDescent="0.2">
      <c r="A3528" s="103"/>
      <c r="B3528" s="43"/>
      <c r="C3528" s="43"/>
    </row>
    <row r="3529" spans="1:3" s="90" customFormat="1" x14ac:dyDescent="0.2">
      <c r="A3529" s="103"/>
      <c r="B3529" s="43"/>
      <c r="C3529" s="43"/>
    </row>
    <row r="3530" spans="1:3" s="90" customFormat="1" x14ac:dyDescent="0.2">
      <c r="A3530" s="103"/>
      <c r="B3530" s="43"/>
      <c r="C3530" s="43"/>
    </row>
    <row r="3531" spans="1:3" s="90" customFormat="1" x14ac:dyDescent="0.2">
      <c r="A3531" s="103"/>
      <c r="B3531" s="43"/>
      <c r="C3531" s="43"/>
    </row>
    <row r="3532" spans="1:3" s="90" customFormat="1" x14ac:dyDescent="0.2">
      <c r="A3532" s="103"/>
      <c r="B3532" s="43"/>
      <c r="C3532" s="43"/>
    </row>
    <row r="3533" spans="1:3" s="90" customFormat="1" x14ac:dyDescent="0.2">
      <c r="A3533" s="103"/>
      <c r="B3533" s="43"/>
      <c r="C3533" s="43"/>
    </row>
    <row r="3534" spans="1:3" s="90" customFormat="1" x14ac:dyDescent="0.2">
      <c r="A3534" s="103"/>
      <c r="B3534" s="43"/>
      <c r="C3534" s="43"/>
    </row>
    <row r="3535" spans="1:3" s="90" customFormat="1" x14ac:dyDescent="0.2">
      <c r="A3535" s="103"/>
      <c r="B3535" s="43"/>
      <c r="C3535" s="43"/>
    </row>
    <row r="3536" spans="1:3" s="90" customFormat="1" x14ac:dyDescent="0.2">
      <c r="A3536" s="103"/>
      <c r="B3536" s="43"/>
      <c r="C3536" s="43"/>
    </row>
    <row r="3537" spans="1:3" s="90" customFormat="1" x14ac:dyDescent="0.2">
      <c r="A3537" s="103"/>
      <c r="B3537" s="43"/>
      <c r="C3537" s="43"/>
    </row>
    <row r="3538" spans="1:3" s="90" customFormat="1" x14ac:dyDescent="0.2">
      <c r="A3538" s="103"/>
      <c r="B3538" s="43"/>
      <c r="C3538" s="43"/>
    </row>
    <row r="3539" spans="1:3" s="90" customFormat="1" x14ac:dyDescent="0.2">
      <c r="A3539" s="103"/>
      <c r="B3539" s="43"/>
      <c r="C3539" s="43"/>
    </row>
    <row r="3540" spans="1:3" s="90" customFormat="1" x14ac:dyDescent="0.2">
      <c r="A3540" s="103"/>
      <c r="B3540" s="43"/>
      <c r="C3540" s="43"/>
    </row>
    <row r="3541" spans="1:3" s="90" customFormat="1" x14ac:dyDescent="0.2">
      <c r="A3541" s="103"/>
      <c r="B3541" s="43"/>
      <c r="C3541" s="43"/>
    </row>
    <row r="3542" spans="1:3" s="90" customFormat="1" x14ac:dyDescent="0.2">
      <c r="A3542" s="103"/>
      <c r="B3542" s="43"/>
      <c r="C3542" s="43"/>
    </row>
    <row r="3543" spans="1:3" s="90" customFormat="1" x14ac:dyDescent="0.2">
      <c r="A3543" s="103"/>
      <c r="B3543" s="43"/>
      <c r="C3543" s="43"/>
    </row>
    <row r="3544" spans="1:3" s="90" customFormat="1" x14ac:dyDescent="0.2">
      <c r="A3544" s="103"/>
      <c r="B3544" s="43"/>
      <c r="C3544" s="43"/>
    </row>
    <row r="3545" spans="1:3" s="90" customFormat="1" x14ac:dyDescent="0.2">
      <c r="A3545" s="103"/>
      <c r="B3545" s="43"/>
      <c r="C3545" s="43"/>
    </row>
    <row r="3546" spans="1:3" s="90" customFormat="1" x14ac:dyDescent="0.2">
      <c r="A3546" s="103"/>
      <c r="B3546" s="43"/>
      <c r="C3546" s="43"/>
    </row>
    <row r="3547" spans="1:3" s="90" customFormat="1" x14ac:dyDescent="0.2">
      <c r="A3547" s="103"/>
      <c r="B3547" s="43"/>
      <c r="C3547" s="43"/>
    </row>
    <row r="3548" spans="1:3" s="90" customFormat="1" x14ac:dyDescent="0.2">
      <c r="A3548" s="103"/>
      <c r="B3548" s="43"/>
      <c r="C3548" s="43"/>
    </row>
    <row r="3549" spans="1:3" s="90" customFormat="1" x14ac:dyDescent="0.2">
      <c r="A3549" s="103"/>
      <c r="B3549" s="43"/>
      <c r="C3549" s="43"/>
    </row>
    <row r="3550" spans="1:3" s="90" customFormat="1" x14ac:dyDescent="0.2">
      <c r="A3550" s="103"/>
      <c r="B3550" s="43"/>
      <c r="C3550" s="43"/>
    </row>
    <row r="3551" spans="1:3" s="90" customFormat="1" x14ac:dyDescent="0.2">
      <c r="A3551" s="103"/>
      <c r="B3551" s="43"/>
      <c r="C3551" s="43"/>
    </row>
    <row r="3552" spans="1:3" s="90" customFormat="1" x14ac:dyDescent="0.2">
      <c r="A3552" s="103"/>
      <c r="B3552" s="43"/>
      <c r="C3552" s="43"/>
    </row>
    <row r="3553" spans="1:3" s="90" customFormat="1" x14ac:dyDescent="0.2">
      <c r="A3553" s="103"/>
      <c r="B3553" s="43"/>
      <c r="C3553" s="43"/>
    </row>
    <row r="3554" spans="1:3" s="90" customFormat="1" x14ac:dyDescent="0.2">
      <c r="A3554" s="103"/>
      <c r="B3554" s="43"/>
      <c r="C3554" s="43"/>
    </row>
    <row r="3555" spans="1:3" s="90" customFormat="1" x14ac:dyDescent="0.2">
      <c r="A3555" s="103"/>
      <c r="B3555" s="43"/>
      <c r="C3555" s="43"/>
    </row>
    <row r="3556" spans="1:3" s="90" customFormat="1" x14ac:dyDescent="0.2">
      <c r="A3556" s="103"/>
      <c r="B3556" s="43"/>
      <c r="C3556" s="43"/>
    </row>
    <row r="3557" spans="1:3" s="90" customFormat="1" x14ac:dyDescent="0.2">
      <c r="A3557" s="103"/>
      <c r="B3557" s="43"/>
      <c r="C3557" s="43"/>
    </row>
    <row r="3558" spans="1:3" s="90" customFormat="1" x14ac:dyDescent="0.2">
      <c r="A3558" s="103"/>
      <c r="B3558" s="43"/>
      <c r="C3558" s="43"/>
    </row>
    <row r="3559" spans="1:3" s="90" customFormat="1" x14ac:dyDescent="0.2">
      <c r="A3559" s="103"/>
      <c r="B3559" s="43"/>
      <c r="C3559" s="43"/>
    </row>
    <row r="3560" spans="1:3" s="90" customFormat="1" x14ac:dyDescent="0.2">
      <c r="A3560" s="103"/>
      <c r="B3560" s="43"/>
      <c r="C3560" s="43"/>
    </row>
    <row r="3561" spans="1:3" s="90" customFormat="1" x14ac:dyDescent="0.2">
      <c r="A3561" s="103"/>
      <c r="B3561" s="43"/>
      <c r="C3561" s="43"/>
    </row>
    <row r="3562" spans="1:3" s="90" customFormat="1" x14ac:dyDescent="0.2">
      <c r="A3562" s="103"/>
      <c r="B3562" s="43"/>
      <c r="C3562" s="43"/>
    </row>
    <row r="3563" spans="1:3" s="90" customFormat="1" x14ac:dyDescent="0.2">
      <c r="A3563" s="103"/>
      <c r="B3563" s="43"/>
      <c r="C3563" s="43"/>
    </row>
    <row r="3564" spans="1:3" s="90" customFormat="1" x14ac:dyDescent="0.2">
      <c r="A3564" s="103"/>
      <c r="B3564" s="43"/>
      <c r="C3564" s="43"/>
    </row>
    <row r="3565" spans="1:3" s="90" customFormat="1" x14ac:dyDescent="0.2">
      <c r="A3565" s="103"/>
      <c r="B3565" s="43"/>
      <c r="C3565" s="43"/>
    </row>
    <row r="3566" spans="1:3" s="90" customFormat="1" x14ac:dyDescent="0.2">
      <c r="A3566" s="103"/>
      <c r="B3566" s="43"/>
      <c r="C3566" s="43"/>
    </row>
    <row r="3567" spans="1:3" s="90" customFormat="1" x14ac:dyDescent="0.2">
      <c r="A3567" s="103"/>
      <c r="B3567" s="43"/>
      <c r="C3567" s="43"/>
    </row>
    <row r="3568" spans="1:3" s="90" customFormat="1" x14ac:dyDescent="0.2">
      <c r="A3568" s="103"/>
      <c r="B3568" s="43"/>
      <c r="C3568" s="43"/>
    </row>
    <row r="3569" spans="1:3" s="90" customFormat="1" x14ac:dyDescent="0.2">
      <c r="A3569" s="103"/>
      <c r="B3569" s="43"/>
      <c r="C3569" s="43"/>
    </row>
    <row r="3570" spans="1:3" s="90" customFormat="1" x14ac:dyDescent="0.2">
      <c r="A3570" s="103"/>
      <c r="B3570" s="43"/>
      <c r="C3570" s="43"/>
    </row>
    <row r="3571" spans="1:3" s="90" customFormat="1" x14ac:dyDescent="0.2">
      <c r="A3571" s="103"/>
      <c r="B3571" s="43"/>
      <c r="C3571" s="43"/>
    </row>
    <row r="3572" spans="1:3" s="90" customFormat="1" x14ac:dyDescent="0.2">
      <c r="A3572" s="103"/>
      <c r="B3572" s="43"/>
      <c r="C3572" s="43"/>
    </row>
    <row r="3573" spans="1:3" s="90" customFormat="1" x14ac:dyDescent="0.2">
      <c r="A3573" s="103"/>
      <c r="B3573" s="43"/>
      <c r="C3573" s="43"/>
    </row>
    <row r="3574" spans="1:3" s="90" customFormat="1" x14ac:dyDescent="0.2">
      <c r="A3574" s="103"/>
      <c r="B3574" s="43"/>
      <c r="C3574" s="43"/>
    </row>
    <row r="3575" spans="1:3" s="90" customFormat="1" x14ac:dyDescent="0.2">
      <c r="A3575" s="103"/>
      <c r="B3575" s="43"/>
      <c r="C3575" s="43"/>
    </row>
    <row r="3576" spans="1:3" s="90" customFormat="1" x14ac:dyDescent="0.2">
      <c r="A3576" s="103"/>
      <c r="B3576" s="43"/>
      <c r="C3576" s="43"/>
    </row>
    <row r="3577" spans="1:3" s="90" customFormat="1" x14ac:dyDescent="0.2">
      <c r="A3577" s="103"/>
      <c r="B3577" s="43"/>
      <c r="C3577" s="43"/>
    </row>
    <row r="3578" spans="1:3" s="90" customFormat="1" x14ac:dyDescent="0.2">
      <c r="A3578" s="103"/>
      <c r="B3578" s="43"/>
      <c r="C3578" s="43"/>
    </row>
    <row r="3579" spans="1:3" s="90" customFormat="1" x14ac:dyDescent="0.2">
      <c r="A3579" s="103"/>
      <c r="B3579" s="43"/>
      <c r="C3579" s="43"/>
    </row>
    <row r="3580" spans="1:3" s="90" customFormat="1" x14ac:dyDescent="0.2">
      <c r="A3580" s="103"/>
      <c r="B3580" s="43"/>
      <c r="C3580" s="43"/>
    </row>
    <row r="3581" spans="1:3" s="90" customFormat="1" x14ac:dyDescent="0.2">
      <c r="A3581" s="103"/>
      <c r="B3581" s="43"/>
      <c r="C3581" s="43"/>
    </row>
    <row r="3582" spans="1:3" s="90" customFormat="1" x14ac:dyDescent="0.2">
      <c r="A3582" s="103"/>
      <c r="B3582" s="43"/>
      <c r="C3582" s="43"/>
    </row>
    <row r="3583" spans="1:3" s="90" customFormat="1" x14ac:dyDescent="0.2">
      <c r="A3583" s="103"/>
      <c r="B3583" s="43"/>
      <c r="C3583" s="43"/>
    </row>
    <row r="3584" spans="1:3" s="90" customFormat="1" x14ac:dyDescent="0.2">
      <c r="A3584" s="103"/>
      <c r="B3584" s="43"/>
      <c r="C3584" s="43"/>
    </row>
    <row r="3585" spans="1:3" s="90" customFormat="1" x14ac:dyDescent="0.2">
      <c r="A3585" s="103"/>
      <c r="B3585" s="43"/>
      <c r="C3585" s="43"/>
    </row>
    <row r="3586" spans="1:3" s="90" customFormat="1" x14ac:dyDescent="0.2">
      <c r="A3586" s="103"/>
      <c r="B3586" s="43"/>
      <c r="C3586" s="43"/>
    </row>
    <row r="3587" spans="1:3" s="90" customFormat="1" x14ac:dyDescent="0.2">
      <c r="A3587" s="103"/>
      <c r="B3587" s="43"/>
      <c r="C3587" s="43"/>
    </row>
    <row r="3588" spans="1:3" s="90" customFormat="1" x14ac:dyDescent="0.2">
      <c r="A3588" s="103"/>
      <c r="B3588" s="43"/>
      <c r="C3588" s="43"/>
    </row>
    <row r="3589" spans="1:3" s="90" customFormat="1" x14ac:dyDescent="0.2">
      <c r="A3589" s="103"/>
      <c r="B3589" s="43"/>
      <c r="C3589" s="43"/>
    </row>
    <row r="3590" spans="1:3" s="90" customFormat="1" x14ac:dyDescent="0.2">
      <c r="A3590" s="103"/>
      <c r="B3590" s="43"/>
      <c r="C3590" s="43"/>
    </row>
    <row r="3591" spans="1:3" s="90" customFormat="1" x14ac:dyDescent="0.2">
      <c r="A3591" s="103"/>
      <c r="B3591" s="43"/>
      <c r="C3591" s="43"/>
    </row>
    <row r="3592" spans="1:3" s="90" customFormat="1" x14ac:dyDescent="0.2">
      <c r="A3592" s="103"/>
      <c r="B3592" s="43"/>
      <c r="C3592" s="43"/>
    </row>
    <row r="3593" spans="1:3" s="90" customFormat="1" x14ac:dyDescent="0.2">
      <c r="A3593" s="103"/>
      <c r="B3593" s="43"/>
      <c r="C3593" s="43"/>
    </row>
    <row r="3594" spans="1:3" s="90" customFormat="1" x14ac:dyDescent="0.2">
      <c r="A3594" s="103"/>
      <c r="B3594" s="43"/>
      <c r="C3594" s="43"/>
    </row>
    <row r="3595" spans="1:3" s="90" customFormat="1" x14ac:dyDescent="0.2">
      <c r="A3595" s="103"/>
      <c r="B3595" s="43"/>
      <c r="C3595" s="43"/>
    </row>
    <row r="3596" spans="1:3" s="90" customFormat="1" x14ac:dyDescent="0.2">
      <c r="A3596" s="103"/>
      <c r="B3596" s="43"/>
      <c r="C3596" s="43"/>
    </row>
    <row r="3597" spans="1:3" s="90" customFormat="1" x14ac:dyDescent="0.2">
      <c r="A3597" s="103"/>
      <c r="B3597" s="43"/>
      <c r="C3597" s="43"/>
    </row>
    <row r="3598" spans="1:3" s="90" customFormat="1" x14ac:dyDescent="0.2">
      <c r="A3598" s="103"/>
      <c r="B3598" s="43"/>
      <c r="C3598" s="43"/>
    </row>
    <row r="3599" spans="1:3" s="90" customFormat="1" x14ac:dyDescent="0.2">
      <c r="A3599" s="103"/>
      <c r="B3599" s="43"/>
      <c r="C3599" s="43"/>
    </row>
    <row r="3600" spans="1:3" s="90" customFormat="1" x14ac:dyDescent="0.2">
      <c r="A3600" s="103"/>
      <c r="B3600" s="43"/>
      <c r="C3600" s="43"/>
    </row>
    <row r="3601" spans="1:3" s="91" customFormat="1" x14ac:dyDescent="0.2">
      <c r="A3601" s="103"/>
      <c r="B3601" s="43"/>
      <c r="C3601" s="43"/>
    </row>
    <row r="3602" spans="1:3" s="91" customFormat="1" x14ac:dyDescent="0.2">
      <c r="A3602" s="103"/>
      <c r="B3602" s="43"/>
      <c r="C3602" s="43"/>
    </row>
    <row r="3603" spans="1:3" s="91" customFormat="1" x14ac:dyDescent="0.2">
      <c r="A3603" s="103"/>
      <c r="B3603" s="43"/>
      <c r="C3603" s="43"/>
    </row>
    <row r="3604" spans="1:3" s="91" customFormat="1" x14ac:dyDescent="0.2">
      <c r="A3604" s="103"/>
      <c r="B3604" s="43"/>
      <c r="C3604" s="43"/>
    </row>
    <row r="3605" spans="1:3" s="91" customFormat="1" x14ac:dyDescent="0.2">
      <c r="A3605" s="103"/>
      <c r="B3605" s="43"/>
      <c r="C3605" s="43"/>
    </row>
    <row r="3606" spans="1:3" s="91" customFormat="1" x14ac:dyDescent="0.2">
      <c r="A3606" s="103"/>
      <c r="B3606" s="43"/>
      <c r="C3606" s="43"/>
    </row>
    <row r="3607" spans="1:3" s="91" customFormat="1" x14ac:dyDescent="0.2">
      <c r="A3607" s="103"/>
      <c r="B3607" s="43"/>
      <c r="C3607" s="43"/>
    </row>
    <row r="3608" spans="1:3" s="91" customFormat="1" x14ac:dyDescent="0.2">
      <c r="A3608" s="103"/>
      <c r="B3608" s="43"/>
      <c r="C3608" s="43"/>
    </row>
    <row r="3609" spans="1:3" s="91" customFormat="1" x14ac:dyDescent="0.2">
      <c r="A3609" s="103"/>
      <c r="B3609" s="43"/>
      <c r="C3609" s="43"/>
    </row>
    <row r="3610" spans="1:3" s="91" customFormat="1" x14ac:dyDescent="0.2">
      <c r="A3610" s="103"/>
      <c r="B3610" s="43"/>
      <c r="C3610" s="43"/>
    </row>
    <row r="3611" spans="1:3" s="91" customFormat="1" x14ac:dyDescent="0.2">
      <c r="A3611" s="103"/>
      <c r="B3611" s="43"/>
      <c r="C3611" s="43"/>
    </row>
    <row r="3612" spans="1:3" s="91" customFormat="1" x14ac:dyDescent="0.2">
      <c r="A3612" s="103"/>
      <c r="B3612" s="43"/>
      <c r="C3612" s="43"/>
    </row>
    <row r="3613" spans="1:3" s="91" customFormat="1" x14ac:dyDescent="0.2">
      <c r="A3613" s="103"/>
      <c r="B3613" s="43"/>
      <c r="C3613" s="43"/>
    </row>
    <row r="3614" spans="1:3" s="91" customFormat="1" x14ac:dyDescent="0.2">
      <c r="A3614" s="103"/>
      <c r="B3614" s="43"/>
      <c r="C3614" s="43"/>
    </row>
    <row r="3615" spans="1:3" s="91" customFormat="1" x14ac:dyDescent="0.2">
      <c r="A3615" s="103"/>
      <c r="B3615" s="43"/>
      <c r="C3615" s="43"/>
    </row>
    <row r="3616" spans="1:3" s="91" customFormat="1" x14ac:dyDescent="0.2">
      <c r="A3616" s="103"/>
      <c r="B3616" s="43"/>
      <c r="C3616" s="43"/>
    </row>
    <row r="3617" spans="1:3" s="91" customFormat="1" x14ac:dyDescent="0.2">
      <c r="A3617" s="103"/>
      <c r="B3617" s="43"/>
      <c r="C3617" s="43"/>
    </row>
    <row r="3618" spans="1:3" s="91" customFormat="1" x14ac:dyDescent="0.2">
      <c r="A3618" s="103"/>
      <c r="B3618" s="43"/>
      <c r="C3618" s="43"/>
    </row>
    <row r="3619" spans="1:3" s="91" customFormat="1" x14ac:dyDescent="0.2">
      <c r="A3619" s="103"/>
      <c r="B3619" s="43"/>
      <c r="C3619" s="43"/>
    </row>
    <row r="3620" spans="1:3" s="91" customFormat="1" x14ac:dyDescent="0.2">
      <c r="A3620" s="103"/>
      <c r="B3620" s="43"/>
      <c r="C3620" s="43"/>
    </row>
    <row r="3621" spans="1:3" s="91" customFormat="1" x14ac:dyDescent="0.2">
      <c r="A3621" s="103"/>
      <c r="B3621" s="43"/>
      <c r="C3621" s="43"/>
    </row>
    <row r="3622" spans="1:3" s="91" customFormat="1" x14ac:dyDescent="0.2">
      <c r="A3622" s="103"/>
      <c r="B3622" s="43"/>
      <c r="C3622" s="43"/>
    </row>
    <row r="3623" spans="1:3" s="91" customFormat="1" x14ac:dyDescent="0.2">
      <c r="A3623" s="103"/>
      <c r="B3623" s="43"/>
      <c r="C3623" s="43"/>
    </row>
    <row r="3624" spans="1:3" s="91" customFormat="1" x14ac:dyDescent="0.2">
      <c r="A3624" s="103"/>
      <c r="B3624" s="43"/>
      <c r="C3624" s="43"/>
    </row>
    <row r="3625" spans="1:3" s="91" customFormat="1" x14ac:dyDescent="0.2">
      <c r="A3625" s="103"/>
      <c r="B3625" s="43"/>
      <c r="C3625" s="43"/>
    </row>
    <row r="3626" spans="1:3" s="91" customFormat="1" x14ac:dyDescent="0.2">
      <c r="A3626" s="103"/>
      <c r="B3626" s="43"/>
      <c r="C3626" s="43"/>
    </row>
    <row r="3627" spans="1:3" s="91" customFormat="1" x14ac:dyDescent="0.2">
      <c r="A3627" s="103"/>
      <c r="B3627" s="43"/>
      <c r="C3627" s="43"/>
    </row>
    <row r="3628" spans="1:3" s="91" customFormat="1" x14ac:dyDescent="0.2">
      <c r="A3628" s="103"/>
      <c r="B3628" s="43"/>
      <c r="C3628" s="43"/>
    </row>
    <row r="3629" spans="1:3" s="91" customFormat="1" x14ac:dyDescent="0.2">
      <c r="A3629" s="103"/>
      <c r="B3629" s="43"/>
      <c r="C3629" s="43"/>
    </row>
    <row r="3630" spans="1:3" s="91" customFormat="1" x14ac:dyDescent="0.2">
      <c r="A3630" s="103"/>
      <c r="B3630" s="43"/>
      <c r="C3630" s="43"/>
    </row>
    <row r="3631" spans="1:3" s="91" customFormat="1" x14ac:dyDescent="0.2">
      <c r="A3631" s="103"/>
      <c r="B3631" s="43"/>
      <c r="C3631" s="43"/>
    </row>
    <row r="3632" spans="1:3" s="91" customFormat="1" x14ac:dyDescent="0.2">
      <c r="A3632" s="103"/>
      <c r="B3632" s="43"/>
      <c r="C3632" s="43"/>
    </row>
    <row r="3633" spans="1:3" s="91" customFormat="1" x14ac:dyDescent="0.2">
      <c r="A3633" s="103"/>
      <c r="B3633" s="43"/>
      <c r="C3633" s="43"/>
    </row>
    <row r="3634" spans="1:3" s="91" customFormat="1" x14ac:dyDescent="0.2">
      <c r="A3634" s="103"/>
      <c r="B3634" s="43"/>
      <c r="C3634" s="43"/>
    </row>
    <row r="3635" spans="1:3" s="91" customFormat="1" x14ac:dyDescent="0.2">
      <c r="A3635" s="103"/>
      <c r="B3635" s="43"/>
      <c r="C3635" s="43"/>
    </row>
    <row r="3636" spans="1:3" s="91" customFormat="1" x14ac:dyDescent="0.2">
      <c r="A3636" s="103"/>
      <c r="B3636" s="43"/>
      <c r="C3636" s="43"/>
    </row>
    <row r="3637" spans="1:3" s="91" customFormat="1" x14ac:dyDescent="0.2">
      <c r="A3637" s="103"/>
      <c r="B3637" s="43"/>
      <c r="C3637" s="43"/>
    </row>
    <row r="3638" spans="1:3" s="91" customFormat="1" x14ac:dyDescent="0.2">
      <c r="A3638" s="103"/>
      <c r="B3638" s="43"/>
      <c r="C3638" s="43"/>
    </row>
    <row r="3639" spans="1:3" s="91" customFormat="1" x14ac:dyDescent="0.2">
      <c r="A3639" s="103"/>
      <c r="B3639" s="43"/>
      <c r="C3639" s="43"/>
    </row>
    <row r="3640" spans="1:3" s="91" customFormat="1" x14ac:dyDescent="0.2">
      <c r="A3640" s="103"/>
      <c r="B3640" s="43"/>
      <c r="C3640" s="43"/>
    </row>
    <row r="3641" spans="1:3" s="91" customFormat="1" x14ac:dyDescent="0.2">
      <c r="A3641" s="103"/>
      <c r="B3641" s="43"/>
      <c r="C3641" s="43"/>
    </row>
    <row r="3642" spans="1:3" s="91" customFormat="1" x14ac:dyDescent="0.2">
      <c r="A3642" s="103"/>
      <c r="B3642" s="43"/>
      <c r="C3642" s="43"/>
    </row>
    <row r="3643" spans="1:3" s="91" customFormat="1" x14ac:dyDescent="0.2">
      <c r="A3643" s="103"/>
      <c r="B3643" s="43"/>
      <c r="C3643" s="43"/>
    </row>
    <row r="3644" spans="1:3" s="91" customFormat="1" x14ac:dyDescent="0.2">
      <c r="A3644" s="103"/>
      <c r="B3644" s="43"/>
      <c r="C3644" s="43"/>
    </row>
    <row r="3645" spans="1:3" s="91" customFormat="1" x14ac:dyDescent="0.2">
      <c r="A3645" s="103"/>
      <c r="B3645" s="43"/>
      <c r="C3645" s="43"/>
    </row>
    <row r="3646" spans="1:3" s="91" customFormat="1" x14ac:dyDescent="0.2">
      <c r="A3646" s="103"/>
      <c r="B3646" s="43"/>
      <c r="C3646" s="43"/>
    </row>
    <row r="3647" spans="1:3" s="91" customFormat="1" x14ac:dyDescent="0.2">
      <c r="A3647" s="103"/>
      <c r="B3647" s="43"/>
      <c r="C3647" s="43"/>
    </row>
    <row r="3648" spans="1:3" s="91" customFormat="1" x14ac:dyDescent="0.2">
      <c r="A3648" s="103"/>
      <c r="B3648" s="43"/>
      <c r="C3648" s="43"/>
    </row>
    <row r="3649" spans="1:3" s="91" customFormat="1" x14ac:dyDescent="0.2">
      <c r="A3649" s="103"/>
      <c r="B3649" s="43"/>
      <c r="C3649" s="43"/>
    </row>
    <row r="3650" spans="1:3" s="91" customFormat="1" x14ac:dyDescent="0.2">
      <c r="A3650" s="103"/>
      <c r="B3650" s="43"/>
      <c r="C3650" s="43"/>
    </row>
    <row r="3651" spans="1:3" s="91" customFormat="1" x14ac:dyDescent="0.2">
      <c r="A3651" s="103"/>
      <c r="B3651" s="43"/>
      <c r="C3651" s="43"/>
    </row>
    <row r="3652" spans="1:3" s="91" customFormat="1" x14ac:dyDescent="0.2">
      <c r="A3652" s="103"/>
      <c r="B3652" s="43"/>
      <c r="C3652" s="43"/>
    </row>
    <row r="3653" spans="1:3" s="91" customFormat="1" x14ac:dyDescent="0.2">
      <c r="A3653" s="103"/>
      <c r="B3653" s="43"/>
      <c r="C3653" s="43"/>
    </row>
    <row r="3654" spans="1:3" s="91" customFormat="1" x14ac:dyDescent="0.2">
      <c r="A3654" s="103"/>
      <c r="B3654" s="43"/>
      <c r="C3654" s="43"/>
    </row>
    <row r="3655" spans="1:3" s="91" customFormat="1" x14ac:dyDescent="0.2">
      <c r="A3655" s="103"/>
      <c r="B3655" s="43"/>
      <c r="C3655" s="43"/>
    </row>
    <row r="3656" spans="1:3" s="91" customFormat="1" x14ac:dyDescent="0.2">
      <c r="A3656" s="103"/>
      <c r="B3656" s="43"/>
      <c r="C3656" s="43"/>
    </row>
    <row r="3657" spans="1:3" s="91" customFormat="1" x14ac:dyDescent="0.2">
      <c r="A3657" s="103"/>
      <c r="B3657" s="43"/>
      <c r="C3657" s="43"/>
    </row>
    <row r="3658" spans="1:3" s="91" customFormat="1" x14ac:dyDescent="0.2">
      <c r="A3658" s="103"/>
      <c r="B3658" s="43"/>
      <c r="C3658" s="43"/>
    </row>
    <row r="3659" spans="1:3" s="91" customFormat="1" x14ac:dyDescent="0.2">
      <c r="A3659" s="103"/>
      <c r="B3659" s="43"/>
      <c r="C3659" s="43"/>
    </row>
    <row r="3660" spans="1:3" s="91" customFormat="1" x14ac:dyDescent="0.2">
      <c r="A3660" s="103"/>
      <c r="B3660" s="43"/>
      <c r="C3660" s="43"/>
    </row>
    <row r="3661" spans="1:3" s="91" customFormat="1" x14ac:dyDescent="0.2">
      <c r="A3661" s="103"/>
      <c r="B3661" s="43"/>
      <c r="C3661" s="43"/>
    </row>
    <row r="3662" spans="1:3" s="91" customFormat="1" x14ac:dyDescent="0.2">
      <c r="A3662" s="103"/>
      <c r="B3662" s="43"/>
      <c r="C3662" s="43"/>
    </row>
    <row r="3663" spans="1:3" s="91" customFormat="1" x14ac:dyDescent="0.2">
      <c r="A3663" s="103"/>
      <c r="B3663" s="43"/>
      <c r="C3663" s="43"/>
    </row>
    <row r="3664" spans="1:3" s="91" customFormat="1" x14ac:dyDescent="0.2">
      <c r="A3664" s="103"/>
      <c r="B3664" s="43"/>
      <c r="C3664" s="43"/>
    </row>
    <row r="3665" spans="1:3" s="91" customFormat="1" x14ac:dyDescent="0.2">
      <c r="A3665" s="103"/>
      <c r="B3665" s="43"/>
      <c r="C3665" s="43"/>
    </row>
    <row r="3666" spans="1:3" s="91" customFormat="1" x14ac:dyDescent="0.2">
      <c r="A3666" s="103"/>
      <c r="B3666" s="43"/>
      <c r="C3666" s="43"/>
    </row>
    <row r="3667" spans="1:3" s="91" customFormat="1" x14ac:dyDescent="0.2">
      <c r="A3667" s="103"/>
      <c r="B3667" s="43"/>
      <c r="C3667" s="43"/>
    </row>
    <row r="3668" spans="1:3" s="91" customFormat="1" x14ac:dyDescent="0.2">
      <c r="A3668" s="103"/>
      <c r="B3668" s="43"/>
      <c r="C3668" s="43"/>
    </row>
    <row r="3669" spans="1:3" s="91" customFormat="1" x14ac:dyDescent="0.2">
      <c r="A3669" s="103"/>
      <c r="B3669" s="43"/>
      <c r="C3669" s="43"/>
    </row>
    <row r="3670" spans="1:3" s="91" customFormat="1" x14ac:dyDescent="0.2">
      <c r="A3670" s="103"/>
      <c r="B3670" s="43"/>
      <c r="C3670" s="43"/>
    </row>
    <row r="3671" spans="1:3" s="91" customFormat="1" x14ac:dyDescent="0.2">
      <c r="A3671" s="103"/>
      <c r="B3671" s="43"/>
      <c r="C3671" s="43"/>
    </row>
    <row r="3672" spans="1:3" s="91" customFormat="1" x14ac:dyDescent="0.2">
      <c r="A3672" s="103"/>
      <c r="B3672" s="43"/>
      <c r="C3672" s="43"/>
    </row>
    <row r="3673" spans="1:3" s="91" customFormat="1" x14ac:dyDescent="0.2">
      <c r="A3673" s="103"/>
      <c r="B3673" s="43"/>
      <c r="C3673" s="43"/>
    </row>
    <row r="3674" spans="1:3" s="91" customFormat="1" x14ac:dyDescent="0.2">
      <c r="A3674" s="103"/>
      <c r="B3674" s="43"/>
      <c r="C3674" s="43"/>
    </row>
    <row r="3675" spans="1:3" s="91" customFormat="1" x14ac:dyDescent="0.2">
      <c r="A3675" s="103"/>
      <c r="B3675" s="43"/>
      <c r="C3675" s="43"/>
    </row>
    <row r="3676" spans="1:3" s="91" customFormat="1" x14ac:dyDescent="0.2">
      <c r="A3676" s="103"/>
      <c r="B3676" s="43"/>
      <c r="C3676" s="43"/>
    </row>
    <row r="3677" spans="1:3" s="91" customFormat="1" x14ac:dyDescent="0.2">
      <c r="A3677" s="103"/>
      <c r="B3677" s="43"/>
      <c r="C3677" s="43"/>
    </row>
    <row r="3678" spans="1:3" s="91" customFormat="1" x14ac:dyDescent="0.2">
      <c r="A3678" s="103"/>
      <c r="B3678" s="43"/>
      <c r="C3678" s="43"/>
    </row>
    <row r="3679" spans="1:3" s="91" customFormat="1" x14ac:dyDescent="0.2">
      <c r="A3679" s="103"/>
      <c r="B3679" s="43"/>
      <c r="C3679" s="43"/>
    </row>
    <row r="3680" spans="1:3" s="91" customFormat="1" x14ac:dyDescent="0.2">
      <c r="A3680" s="103"/>
      <c r="B3680" s="43"/>
      <c r="C3680" s="43"/>
    </row>
    <row r="3681" spans="1:3" s="91" customFormat="1" x14ac:dyDescent="0.2">
      <c r="A3681" s="103"/>
      <c r="B3681" s="43"/>
      <c r="C3681" s="43"/>
    </row>
    <row r="3682" spans="1:3" s="91" customFormat="1" x14ac:dyDescent="0.2">
      <c r="A3682" s="103"/>
      <c r="B3682" s="43"/>
      <c r="C3682" s="43"/>
    </row>
    <row r="3683" spans="1:3" s="91" customFormat="1" x14ac:dyDescent="0.2">
      <c r="A3683" s="103"/>
      <c r="B3683" s="43"/>
      <c r="C3683" s="43"/>
    </row>
    <row r="3684" spans="1:3" s="91" customFormat="1" x14ac:dyDescent="0.2">
      <c r="A3684" s="103"/>
      <c r="B3684" s="43"/>
      <c r="C3684" s="43"/>
    </row>
    <row r="3685" spans="1:3" s="91" customFormat="1" x14ac:dyDescent="0.2">
      <c r="A3685" s="103"/>
      <c r="B3685" s="43"/>
      <c r="C3685" s="43"/>
    </row>
    <row r="3686" spans="1:3" s="91" customFormat="1" x14ac:dyDescent="0.2">
      <c r="A3686" s="103"/>
      <c r="B3686" s="43"/>
      <c r="C3686" s="43"/>
    </row>
    <row r="3687" spans="1:3" s="91" customFormat="1" x14ac:dyDescent="0.2">
      <c r="A3687" s="103"/>
      <c r="B3687" s="43"/>
      <c r="C3687" s="43"/>
    </row>
    <row r="3688" spans="1:3" s="91" customFormat="1" x14ac:dyDescent="0.2">
      <c r="A3688" s="103"/>
      <c r="B3688" s="43"/>
      <c r="C3688" s="43"/>
    </row>
    <row r="3689" spans="1:3" s="91" customFormat="1" x14ac:dyDescent="0.2">
      <c r="A3689" s="103"/>
      <c r="B3689" s="43"/>
      <c r="C3689" s="43"/>
    </row>
    <row r="3690" spans="1:3" s="91" customFormat="1" x14ac:dyDescent="0.2">
      <c r="A3690" s="103"/>
      <c r="B3690" s="43"/>
      <c r="C3690" s="43"/>
    </row>
    <row r="3691" spans="1:3" s="91" customFormat="1" x14ac:dyDescent="0.2">
      <c r="A3691" s="103"/>
      <c r="B3691" s="43"/>
      <c r="C3691" s="43"/>
    </row>
    <row r="3692" spans="1:3" s="91" customFormat="1" x14ac:dyDescent="0.2">
      <c r="A3692" s="103"/>
      <c r="B3692" s="43"/>
      <c r="C3692" s="43"/>
    </row>
    <row r="3693" spans="1:3" s="91" customFormat="1" x14ac:dyDescent="0.2">
      <c r="A3693" s="103"/>
      <c r="B3693" s="43"/>
      <c r="C3693" s="43"/>
    </row>
    <row r="3694" spans="1:3" s="91" customFormat="1" x14ac:dyDescent="0.2">
      <c r="A3694" s="103"/>
      <c r="B3694" s="43"/>
      <c r="C3694" s="43"/>
    </row>
    <row r="3695" spans="1:3" s="91" customFormat="1" x14ac:dyDescent="0.2">
      <c r="A3695" s="103"/>
      <c r="B3695" s="43"/>
      <c r="C3695" s="43"/>
    </row>
    <row r="3696" spans="1:3" s="91" customFormat="1" x14ac:dyDescent="0.2">
      <c r="A3696" s="103"/>
      <c r="B3696" s="43"/>
      <c r="C3696" s="43"/>
    </row>
    <row r="3697" spans="1:3" s="91" customFormat="1" x14ac:dyDescent="0.2">
      <c r="A3697" s="103"/>
      <c r="B3697" s="43"/>
      <c r="C3697" s="43"/>
    </row>
    <row r="3698" spans="1:3" s="91" customFormat="1" x14ac:dyDescent="0.2">
      <c r="A3698" s="103"/>
      <c r="B3698" s="43"/>
      <c r="C3698" s="43"/>
    </row>
    <row r="3699" spans="1:3" s="91" customFormat="1" x14ac:dyDescent="0.2">
      <c r="A3699" s="103"/>
      <c r="B3699" s="43"/>
      <c r="C3699" s="43"/>
    </row>
    <row r="3700" spans="1:3" s="91" customFormat="1" x14ac:dyDescent="0.2">
      <c r="A3700" s="103"/>
      <c r="B3700" s="43"/>
      <c r="C3700" s="43"/>
    </row>
    <row r="3701" spans="1:3" s="91" customFormat="1" x14ac:dyDescent="0.2">
      <c r="A3701" s="103"/>
      <c r="B3701" s="43"/>
      <c r="C3701" s="43"/>
    </row>
    <row r="3702" spans="1:3" s="91" customFormat="1" x14ac:dyDescent="0.2">
      <c r="A3702" s="103"/>
      <c r="B3702" s="43"/>
      <c r="C3702" s="43"/>
    </row>
    <row r="3703" spans="1:3" s="91" customFormat="1" x14ac:dyDescent="0.2">
      <c r="A3703" s="103"/>
      <c r="B3703" s="43"/>
      <c r="C3703" s="43"/>
    </row>
    <row r="3704" spans="1:3" s="91" customFormat="1" x14ac:dyDescent="0.2">
      <c r="A3704" s="103"/>
      <c r="B3704" s="43"/>
      <c r="C3704" s="43"/>
    </row>
    <row r="3705" spans="1:3" s="91" customFormat="1" x14ac:dyDescent="0.2">
      <c r="A3705" s="103"/>
      <c r="B3705" s="43"/>
      <c r="C3705" s="43"/>
    </row>
    <row r="3706" spans="1:3" s="91" customFormat="1" x14ac:dyDescent="0.2">
      <c r="A3706" s="103"/>
      <c r="B3706" s="43"/>
      <c r="C3706" s="43"/>
    </row>
    <row r="3707" spans="1:3" s="91" customFormat="1" x14ac:dyDescent="0.2">
      <c r="A3707" s="103"/>
      <c r="B3707" s="43"/>
      <c r="C3707" s="43"/>
    </row>
    <row r="3708" spans="1:3" s="91" customFormat="1" x14ac:dyDescent="0.2">
      <c r="A3708" s="103"/>
      <c r="B3708" s="43"/>
      <c r="C3708" s="43"/>
    </row>
    <row r="3709" spans="1:3" s="91" customFormat="1" x14ac:dyDescent="0.2">
      <c r="A3709" s="103"/>
      <c r="B3709" s="43"/>
      <c r="C3709" s="43"/>
    </row>
    <row r="3710" spans="1:3" s="91" customFormat="1" x14ac:dyDescent="0.2">
      <c r="A3710" s="103"/>
      <c r="B3710" s="43"/>
      <c r="C3710" s="43"/>
    </row>
    <row r="3711" spans="1:3" s="91" customFormat="1" x14ac:dyDescent="0.2">
      <c r="A3711" s="103"/>
      <c r="B3711" s="43"/>
      <c r="C3711" s="43"/>
    </row>
    <row r="3712" spans="1:3" s="91" customFormat="1" x14ac:dyDescent="0.2">
      <c r="A3712" s="103"/>
      <c r="B3712" s="43"/>
      <c r="C3712" s="43"/>
    </row>
    <row r="3713" spans="1:3" s="91" customFormat="1" x14ac:dyDescent="0.2">
      <c r="A3713" s="103"/>
      <c r="B3713" s="43"/>
      <c r="C3713" s="43"/>
    </row>
    <row r="3714" spans="1:3" s="91" customFormat="1" x14ac:dyDescent="0.2">
      <c r="A3714" s="103"/>
      <c r="B3714" s="43"/>
      <c r="C3714" s="43"/>
    </row>
    <row r="3715" spans="1:3" s="91" customFormat="1" x14ac:dyDescent="0.2">
      <c r="A3715" s="103"/>
      <c r="B3715" s="43"/>
      <c r="C3715" s="43"/>
    </row>
    <row r="3716" spans="1:3" s="91" customFormat="1" x14ac:dyDescent="0.2">
      <c r="A3716" s="103"/>
      <c r="B3716" s="43"/>
      <c r="C3716" s="43"/>
    </row>
    <row r="3717" spans="1:3" s="91" customFormat="1" x14ac:dyDescent="0.2">
      <c r="A3717" s="103"/>
      <c r="B3717" s="43"/>
      <c r="C3717" s="43"/>
    </row>
    <row r="3718" spans="1:3" s="91" customFormat="1" x14ac:dyDescent="0.2">
      <c r="A3718" s="103"/>
      <c r="B3718" s="43"/>
      <c r="C3718" s="43"/>
    </row>
    <row r="3719" spans="1:3" s="91" customFormat="1" x14ac:dyDescent="0.2">
      <c r="A3719" s="103"/>
      <c r="B3719" s="43"/>
      <c r="C3719" s="43"/>
    </row>
    <row r="3720" spans="1:3" s="91" customFormat="1" x14ac:dyDescent="0.2">
      <c r="A3720" s="103"/>
      <c r="B3720" s="43"/>
      <c r="C3720" s="43"/>
    </row>
    <row r="3721" spans="1:3" s="91" customFormat="1" x14ac:dyDescent="0.2">
      <c r="A3721" s="103"/>
      <c r="B3721" s="43"/>
      <c r="C3721" s="43"/>
    </row>
    <row r="3722" spans="1:3" s="91" customFormat="1" x14ac:dyDescent="0.2">
      <c r="A3722" s="103"/>
      <c r="B3722" s="43"/>
      <c r="C3722" s="43"/>
    </row>
    <row r="3723" spans="1:3" s="91" customFormat="1" x14ac:dyDescent="0.2">
      <c r="A3723" s="103"/>
      <c r="B3723" s="43"/>
      <c r="C3723" s="43"/>
    </row>
    <row r="3724" spans="1:3" s="91" customFormat="1" x14ac:dyDescent="0.2">
      <c r="A3724" s="103"/>
      <c r="B3724" s="43"/>
      <c r="C3724" s="43"/>
    </row>
    <row r="3725" spans="1:3" s="91" customFormat="1" x14ac:dyDescent="0.2">
      <c r="A3725" s="103"/>
      <c r="B3725" s="43"/>
      <c r="C3725" s="43"/>
    </row>
    <row r="3726" spans="1:3" s="91" customFormat="1" x14ac:dyDescent="0.2">
      <c r="A3726" s="103"/>
      <c r="B3726" s="43"/>
      <c r="C3726" s="43"/>
    </row>
    <row r="3727" spans="1:3" s="91" customFormat="1" x14ac:dyDescent="0.2">
      <c r="A3727" s="103"/>
      <c r="B3727" s="43"/>
      <c r="C3727" s="43"/>
    </row>
    <row r="3728" spans="1:3" s="91" customFormat="1" x14ac:dyDescent="0.2">
      <c r="A3728" s="103"/>
      <c r="B3728" s="43"/>
      <c r="C3728" s="43"/>
    </row>
    <row r="3729" spans="1:3" s="91" customFormat="1" x14ac:dyDescent="0.2">
      <c r="A3729" s="103"/>
      <c r="B3729" s="43"/>
      <c r="C3729" s="43"/>
    </row>
    <row r="3730" spans="1:3" s="91" customFormat="1" x14ac:dyDescent="0.2">
      <c r="A3730" s="103"/>
      <c r="B3730" s="43"/>
      <c r="C3730" s="43"/>
    </row>
    <row r="3731" spans="1:3" s="91" customFormat="1" x14ac:dyDescent="0.2">
      <c r="A3731" s="103"/>
      <c r="B3731" s="43"/>
      <c r="C3731" s="43"/>
    </row>
    <row r="3732" spans="1:3" s="91" customFormat="1" x14ac:dyDescent="0.2">
      <c r="A3732" s="103"/>
      <c r="B3732" s="43"/>
      <c r="C3732" s="43"/>
    </row>
    <row r="3733" spans="1:3" s="91" customFormat="1" x14ac:dyDescent="0.2">
      <c r="A3733" s="103"/>
      <c r="B3733" s="43"/>
      <c r="C3733" s="43"/>
    </row>
    <row r="3734" spans="1:3" s="91" customFormat="1" x14ac:dyDescent="0.2">
      <c r="A3734" s="103"/>
      <c r="B3734" s="43"/>
      <c r="C3734" s="43"/>
    </row>
    <row r="3735" spans="1:3" s="91" customFormat="1" x14ac:dyDescent="0.2">
      <c r="A3735" s="103"/>
      <c r="B3735" s="43"/>
      <c r="C3735" s="43"/>
    </row>
    <row r="3736" spans="1:3" s="91" customFormat="1" x14ac:dyDescent="0.2">
      <c r="A3736" s="103"/>
      <c r="B3736" s="43"/>
      <c r="C3736" s="43"/>
    </row>
    <row r="3737" spans="1:3" s="91" customFormat="1" x14ac:dyDescent="0.2">
      <c r="A3737" s="103"/>
      <c r="B3737" s="43"/>
      <c r="C3737" s="43"/>
    </row>
    <row r="3738" spans="1:3" s="91" customFormat="1" x14ac:dyDescent="0.2">
      <c r="A3738" s="103"/>
      <c r="B3738" s="43"/>
      <c r="C3738" s="43"/>
    </row>
    <row r="3739" spans="1:3" s="91" customFormat="1" x14ac:dyDescent="0.2">
      <c r="A3739" s="103"/>
      <c r="B3739" s="43"/>
      <c r="C3739" s="43"/>
    </row>
    <row r="3740" spans="1:3" s="91" customFormat="1" x14ac:dyDescent="0.2">
      <c r="A3740" s="103"/>
      <c r="B3740" s="43"/>
      <c r="C3740" s="43"/>
    </row>
    <row r="3741" spans="1:3" s="91" customFormat="1" x14ac:dyDescent="0.2">
      <c r="A3741" s="103"/>
      <c r="B3741" s="43"/>
      <c r="C3741" s="43"/>
    </row>
    <row r="3742" spans="1:3" s="91" customFormat="1" x14ac:dyDescent="0.2">
      <c r="A3742" s="103"/>
      <c r="B3742" s="43"/>
      <c r="C3742" s="43"/>
    </row>
    <row r="3743" spans="1:3" s="91" customFormat="1" x14ac:dyDescent="0.2">
      <c r="A3743" s="103"/>
      <c r="B3743" s="43"/>
      <c r="C3743" s="43"/>
    </row>
    <row r="3744" spans="1:3" s="91" customFormat="1" x14ac:dyDescent="0.2">
      <c r="A3744" s="103"/>
      <c r="B3744" s="43"/>
      <c r="C3744" s="43"/>
    </row>
    <row r="3745" spans="1:3" s="91" customFormat="1" x14ac:dyDescent="0.2">
      <c r="A3745" s="103"/>
      <c r="B3745" s="43"/>
      <c r="C3745" s="43"/>
    </row>
    <row r="3746" spans="1:3" s="91" customFormat="1" x14ac:dyDescent="0.2">
      <c r="A3746" s="103"/>
      <c r="B3746" s="43"/>
      <c r="C3746" s="43"/>
    </row>
    <row r="3747" spans="1:3" s="91" customFormat="1" x14ac:dyDescent="0.2">
      <c r="A3747" s="103"/>
      <c r="B3747" s="43"/>
      <c r="C3747" s="43"/>
    </row>
    <row r="3748" spans="1:3" s="91" customFormat="1" x14ac:dyDescent="0.2">
      <c r="A3748" s="103"/>
      <c r="B3748" s="43"/>
      <c r="C3748" s="43"/>
    </row>
    <row r="3749" spans="1:3" s="91" customFormat="1" x14ac:dyDescent="0.2">
      <c r="A3749" s="103"/>
      <c r="B3749" s="43"/>
      <c r="C3749" s="43"/>
    </row>
    <row r="3750" spans="1:3" s="91" customFormat="1" x14ac:dyDescent="0.2">
      <c r="A3750" s="103"/>
      <c r="B3750" s="43"/>
      <c r="C3750" s="43"/>
    </row>
    <row r="3751" spans="1:3" s="91" customFormat="1" x14ac:dyDescent="0.2">
      <c r="A3751" s="103"/>
      <c r="B3751" s="43"/>
      <c r="C3751" s="43"/>
    </row>
    <row r="3752" spans="1:3" s="91" customFormat="1" x14ac:dyDescent="0.2">
      <c r="A3752" s="103"/>
      <c r="B3752" s="43"/>
      <c r="C3752" s="43"/>
    </row>
    <row r="3753" spans="1:3" s="91" customFormat="1" x14ac:dyDescent="0.2">
      <c r="A3753" s="103"/>
      <c r="B3753" s="43"/>
      <c r="C3753" s="43"/>
    </row>
    <row r="3754" spans="1:3" s="91" customFormat="1" x14ac:dyDescent="0.2">
      <c r="A3754" s="103"/>
      <c r="B3754" s="43"/>
      <c r="C3754" s="43"/>
    </row>
    <row r="3755" spans="1:3" s="91" customFormat="1" x14ac:dyDescent="0.2">
      <c r="A3755" s="103"/>
      <c r="B3755" s="43"/>
      <c r="C3755" s="43"/>
    </row>
    <row r="3756" spans="1:3" s="91" customFormat="1" x14ac:dyDescent="0.2">
      <c r="A3756" s="103"/>
      <c r="B3756" s="43"/>
      <c r="C3756" s="43"/>
    </row>
    <row r="3757" spans="1:3" s="91" customFormat="1" x14ac:dyDescent="0.2">
      <c r="A3757" s="103"/>
      <c r="B3757" s="43"/>
      <c r="C3757" s="43"/>
    </row>
    <row r="3758" spans="1:3" s="91" customFormat="1" x14ac:dyDescent="0.2">
      <c r="A3758" s="103"/>
      <c r="B3758" s="43"/>
      <c r="C3758" s="43"/>
    </row>
    <row r="3759" spans="1:3" s="91" customFormat="1" x14ac:dyDescent="0.2">
      <c r="A3759" s="103"/>
      <c r="B3759" s="43"/>
      <c r="C3759" s="43"/>
    </row>
    <row r="3760" spans="1:3" s="91" customFormat="1" x14ac:dyDescent="0.2">
      <c r="A3760" s="103"/>
      <c r="B3760" s="43"/>
      <c r="C3760" s="43"/>
    </row>
    <row r="3761" spans="1:3" s="91" customFormat="1" x14ac:dyDescent="0.2">
      <c r="A3761" s="103"/>
      <c r="B3761" s="43"/>
      <c r="C3761" s="43"/>
    </row>
    <row r="3762" spans="1:3" s="91" customFormat="1" x14ac:dyDescent="0.2">
      <c r="A3762" s="103"/>
      <c r="B3762" s="43"/>
      <c r="C3762" s="43"/>
    </row>
    <row r="3763" spans="1:3" s="91" customFormat="1" x14ac:dyDescent="0.2">
      <c r="A3763" s="103"/>
      <c r="B3763" s="43"/>
      <c r="C3763" s="43"/>
    </row>
    <row r="3764" spans="1:3" s="91" customFormat="1" x14ac:dyDescent="0.2">
      <c r="A3764" s="103"/>
      <c r="B3764" s="43"/>
      <c r="C3764" s="43"/>
    </row>
    <row r="3765" spans="1:3" s="91" customFormat="1" x14ac:dyDescent="0.2">
      <c r="A3765" s="103"/>
      <c r="B3765" s="43"/>
      <c r="C3765" s="43"/>
    </row>
    <row r="3766" spans="1:3" s="91" customFormat="1" x14ac:dyDescent="0.2">
      <c r="A3766" s="103"/>
      <c r="B3766" s="43"/>
      <c r="C3766" s="43"/>
    </row>
    <row r="3767" spans="1:3" s="91" customFormat="1" x14ac:dyDescent="0.2">
      <c r="A3767" s="103"/>
      <c r="B3767" s="43"/>
      <c r="C3767" s="43"/>
    </row>
    <row r="3768" spans="1:3" s="91" customFormat="1" x14ac:dyDescent="0.2">
      <c r="A3768" s="103"/>
      <c r="B3768" s="43"/>
      <c r="C3768" s="43"/>
    </row>
    <row r="3769" spans="1:3" s="91" customFormat="1" x14ac:dyDescent="0.2">
      <c r="A3769" s="103"/>
      <c r="B3769" s="43"/>
      <c r="C3769" s="43"/>
    </row>
    <row r="3770" spans="1:3" s="91" customFormat="1" x14ac:dyDescent="0.2">
      <c r="A3770" s="103"/>
      <c r="B3770" s="43"/>
      <c r="C3770" s="43"/>
    </row>
    <row r="3771" spans="1:3" s="91" customFormat="1" x14ac:dyDescent="0.2">
      <c r="A3771" s="103"/>
      <c r="B3771" s="43"/>
      <c r="C3771" s="43"/>
    </row>
    <row r="3772" spans="1:3" s="91" customFormat="1" x14ac:dyDescent="0.2">
      <c r="A3772" s="103"/>
      <c r="B3772" s="43"/>
      <c r="C3772" s="43"/>
    </row>
    <row r="3773" spans="1:3" s="91" customFormat="1" x14ac:dyDescent="0.2">
      <c r="A3773" s="103"/>
      <c r="B3773" s="43"/>
      <c r="C3773" s="43"/>
    </row>
    <row r="3774" spans="1:3" s="91" customFormat="1" x14ac:dyDescent="0.2">
      <c r="A3774" s="103"/>
      <c r="B3774" s="43"/>
      <c r="C3774" s="43"/>
    </row>
    <row r="3775" spans="1:3" s="91" customFormat="1" x14ac:dyDescent="0.2">
      <c r="A3775" s="103"/>
      <c r="B3775" s="43"/>
      <c r="C3775" s="43"/>
    </row>
    <row r="3776" spans="1:3" s="91" customFormat="1" x14ac:dyDescent="0.2">
      <c r="A3776" s="103"/>
      <c r="B3776" s="43"/>
      <c r="C3776" s="43"/>
    </row>
    <row r="3777" spans="1:3" s="91" customFormat="1" x14ac:dyDescent="0.2">
      <c r="A3777" s="103"/>
      <c r="B3777" s="43"/>
      <c r="C3777" s="43"/>
    </row>
    <row r="3778" spans="1:3" s="91" customFormat="1" x14ac:dyDescent="0.2">
      <c r="A3778" s="103"/>
      <c r="B3778" s="43"/>
      <c r="C3778" s="43"/>
    </row>
    <row r="3779" spans="1:3" s="91" customFormat="1" x14ac:dyDescent="0.2">
      <c r="A3779" s="103"/>
      <c r="B3779" s="43"/>
      <c r="C3779" s="43"/>
    </row>
    <row r="3780" spans="1:3" s="91" customFormat="1" x14ac:dyDescent="0.2">
      <c r="A3780" s="103"/>
      <c r="B3780" s="43"/>
      <c r="C3780" s="43"/>
    </row>
    <row r="3781" spans="1:3" s="91" customFormat="1" x14ac:dyDescent="0.2">
      <c r="A3781" s="103"/>
      <c r="B3781" s="43"/>
      <c r="C3781" s="43"/>
    </row>
    <row r="3782" spans="1:3" s="91" customFormat="1" x14ac:dyDescent="0.2">
      <c r="A3782" s="103"/>
      <c r="B3782" s="43"/>
      <c r="C3782" s="43"/>
    </row>
    <row r="3783" spans="1:3" s="91" customFormat="1" x14ac:dyDescent="0.2">
      <c r="A3783" s="103"/>
      <c r="B3783" s="43"/>
      <c r="C3783" s="43"/>
    </row>
    <row r="3784" spans="1:3" s="91" customFormat="1" x14ac:dyDescent="0.2">
      <c r="A3784" s="103"/>
      <c r="B3784" s="43"/>
      <c r="C3784" s="43"/>
    </row>
    <row r="3785" spans="1:3" s="91" customFormat="1" x14ac:dyDescent="0.2">
      <c r="A3785" s="103"/>
      <c r="B3785" s="43"/>
      <c r="C3785" s="43"/>
    </row>
    <row r="3786" spans="1:3" s="91" customFormat="1" x14ac:dyDescent="0.2">
      <c r="A3786" s="103"/>
      <c r="B3786" s="43"/>
      <c r="C3786" s="43"/>
    </row>
    <row r="3787" spans="1:3" s="91" customFormat="1" x14ac:dyDescent="0.2">
      <c r="A3787" s="103"/>
      <c r="B3787" s="43"/>
      <c r="C3787" s="43"/>
    </row>
    <row r="3788" spans="1:3" s="91" customFormat="1" x14ac:dyDescent="0.2">
      <c r="A3788" s="103"/>
      <c r="B3788" s="43"/>
      <c r="C3788" s="43"/>
    </row>
    <row r="3789" spans="1:3" s="91" customFormat="1" x14ac:dyDescent="0.2">
      <c r="A3789" s="103"/>
      <c r="B3789" s="43"/>
      <c r="C3789" s="43"/>
    </row>
    <row r="3790" spans="1:3" s="91" customFormat="1" x14ac:dyDescent="0.2">
      <c r="A3790" s="103"/>
      <c r="B3790" s="43"/>
      <c r="C3790" s="43"/>
    </row>
    <row r="3791" spans="1:3" s="91" customFormat="1" x14ac:dyDescent="0.2">
      <c r="A3791" s="103"/>
      <c r="B3791" s="43"/>
      <c r="C3791" s="43"/>
    </row>
    <row r="3792" spans="1:3" s="91" customFormat="1" x14ac:dyDescent="0.2">
      <c r="A3792" s="103"/>
      <c r="B3792" s="43"/>
      <c r="C3792" s="43"/>
    </row>
    <row r="3793" spans="1:3" s="91" customFormat="1" x14ac:dyDescent="0.2">
      <c r="A3793" s="103"/>
      <c r="B3793" s="43"/>
      <c r="C3793" s="43"/>
    </row>
    <row r="3794" spans="1:3" s="91" customFormat="1" x14ac:dyDescent="0.2">
      <c r="A3794" s="103"/>
      <c r="B3794" s="43"/>
      <c r="C3794" s="43"/>
    </row>
    <row r="3795" spans="1:3" s="91" customFormat="1" x14ac:dyDescent="0.2">
      <c r="A3795" s="103"/>
      <c r="B3795" s="43"/>
      <c r="C3795" s="43"/>
    </row>
    <row r="3796" spans="1:3" s="91" customFormat="1" x14ac:dyDescent="0.2">
      <c r="A3796" s="103"/>
      <c r="B3796" s="43"/>
      <c r="C3796" s="43"/>
    </row>
    <row r="3797" spans="1:3" s="91" customFormat="1" x14ac:dyDescent="0.2">
      <c r="A3797" s="103"/>
      <c r="B3797" s="43"/>
      <c r="C3797" s="43"/>
    </row>
    <row r="3798" spans="1:3" s="91" customFormat="1" x14ac:dyDescent="0.2">
      <c r="A3798" s="103"/>
      <c r="B3798" s="43"/>
      <c r="C3798" s="43"/>
    </row>
    <row r="3799" spans="1:3" s="91" customFormat="1" x14ac:dyDescent="0.2">
      <c r="A3799" s="103"/>
      <c r="B3799" s="43"/>
      <c r="C3799" s="43"/>
    </row>
    <row r="3800" spans="1:3" s="91" customFormat="1" x14ac:dyDescent="0.2">
      <c r="A3800" s="103"/>
      <c r="B3800" s="43"/>
      <c r="C3800" s="43"/>
    </row>
    <row r="3801" spans="1:3" s="91" customFormat="1" x14ac:dyDescent="0.2">
      <c r="A3801" s="103"/>
      <c r="B3801" s="43"/>
      <c r="C3801" s="43"/>
    </row>
    <row r="3802" spans="1:3" s="91" customFormat="1" x14ac:dyDescent="0.2">
      <c r="A3802" s="103"/>
      <c r="B3802" s="43"/>
      <c r="C3802" s="43"/>
    </row>
    <row r="3803" spans="1:3" s="91" customFormat="1" x14ac:dyDescent="0.2">
      <c r="A3803" s="103"/>
      <c r="B3803" s="43"/>
      <c r="C3803" s="43"/>
    </row>
    <row r="3804" spans="1:3" s="91" customFormat="1" x14ac:dyDescent="0.2">
      <c r="A3804" s="103"/>
      <c r="B3804" s="43"/>
      <c r="C3804" s="43"/>
    </row>
    <row r="3805" spans="1:3" s="91" customFormat="1" x14ac:dyDescent="0.2">
      <c r="A3805" s="103"/>
      <c r="B3805" s="43"/>
      <c r="C3805" s="43"/>
    </row>
    <row r="3806" spans="1:3" s="91" customFormat="1" x14ac:dyDescent="0.2">
      <c r="A3806" s="103"/>
      <c r="B3806" s="43"/>
      <c r="C3806" s="43"/>
    </row>
    <row r="3807" spans="1:3" s="91" customFormat="1" x14ac:dyDescent="0.2">
      <c r="A3807" s="103"/>
      <c r="B3807" s="43"/>
      <c r="C3807" s="43"/>
    </row>
    <row r="3808" spans="1:3" s="91" customFormat="1" x14ac:dyDescent="0.2">
      <c r="A3808" s="103"/>
      <c r="B3808" s="43"/>
      <c r="C3808" s="43"/>
    </row>
    <row r="3809" spans="1:3" s="91" customFormat="1" x14ac:dyDescent="0.2">
      <c r="A3809" s="103"/>
      <c r="B3809" s="43"/>
      <c r="C3809" s="43"/>
    </row>
    <row r="3810" spans="1:3" s="91" customFormat="1" x14ac:dyDescent="0.2">
      <c r="A3810" s="103"/>
      <c r="B3810" s="43"/>
      <c r="C3810" s="43"/>
    </row>
    <row r="3811" spans="1:3" s="91" customFormat="1" x14ac:dyDescent="0.2">
      <c r="A3811" s="103"/>
      <c r="B3811" s="43"/>
      <c r="C3811" s="43"/>
    </row>
    <row r="3812" spans="1:3" s="91" customFormat="1" x14ac:dyDescent="0.2">
      <c r="A3812" s="103"/>
      <c r="B3812" s="43"/>
      <c r="C3812" s="43"/>
    </row>
    <row r="3813" spans="1:3" s="91" customFormat="1" x14ac:dyDescent="0.2">
      <c r="A3813" s="103"/>
      <c r="B3813" s="43"/>
      <c r="C3813" s="43"/>
    </row>
    <row r="3814" spans="1:3" s="91" customFormat="1" x14ac:dyDescent="0.2">
      <c r="A3814" s="103"/>
      <c r="B3814" s="43"/>
      <c r="C3814" s="43"/>
    </row>
    <row r="3815" spans="1:3" s="91" customFormat="1" x14ac:dyDescent="0.2">
      <c r="A3815" s="103"/>
      <c r="B3815" s="43"/>
      <c r="C3815" s="43"/>
    </row>
    <row r="3816" spans="1:3" s="91" customFormat="1" x14ac:dyDescent="0.2">
      <c r="A3816" s="103"/>
      <c r="B3816" s="43"/>
      <c r="C3816" s="43"/>
    </row>
    <row r="3817" spans="1:3" s="91" customFormat="1" x14ac:dyDescent="0.2">
      <c r="A3817" s="103"/>
      <c r="B3817" s="43"/>
      <c r="C3817" s="43"/>
    </row>
    <row r="3818" spans="1:3" s="91" customFormat="1" x14ac:dyDescent="0.2">
      <c r="A3818" s="103"/>
      <c r="B3818" s="43"/>
      <c r="C3818" s="43"/>
    </row>
    <row r="3819" spans="1:3" s="91" customFormat="1" x14ac:dyDescent="0.2">
      <c r="A3819" s="103"/>
      <c r="B3819" s="43"/>
      <c r="C3819" s="43"/>
    </row>
    <row r="3820" spans="1:3" s="91" customFormat="1" x14ac:dyDescent="0.2">
      <c r="A3820" s="103"/>
      <c r="B3820" s="43"/>
      <c r="C3820" s="43"/>
    </row>
    <row r="3821" spans="1:3" s="91" customFormat="1" x14ac:dyDescent="0.2">
      <c r="A3821" s="103"/>
      <c r="B3821" s="43"/>
      <c r="C3821" s="43"/>
    </row>
    <row r="3822" spans="1:3" s="91" customFormat="1" x14ac:dyDescent="0.2">
      <c r="A3822" s="103"/>
      <c r="B3822" s="43"/>
      <c r="C3822" s="43"/>
    </row>
    <row r="3823" spans="1:3" s="91" customFormat="1" x14ac:dyDescent="0.2">
      <c r="A3823" s="103"/>
      <c r="B3823" s="43"/>
      <c r="C3823" s="43"/>
    </row>
    <row r="3824" spans="1:3" s="91" customFormat="1" x14ac:dyDescent="0.2">
      <c r="A3824" s="103"/>
      <c r="B3824" s="43"/>
      <c r="C3824" s="43"/>
    </row>
    <row r="3825" spans="1:3" s="91" customFormat="1" x14ac:dyDescent="0.2">
      <c r="A3825" s="103"/>
      <c r="B3825" s="43"/>
      <c r="C3825" s="43"/>
    </row>
    <row r="3826" spans="1:3" s="91" customFormat="1" x14ac:dyDescent="0.2">
      <c r="A3826" s="103"/>
      <c r="B3826" s="43"/>
      <c r="C3826" s="43"/>
    </row>
    <row r="3827" spans="1:3" s="91" customFormat="1" x14ac:dyDescent="0.2">
      <c r="A3827" s="103"/>
      <c r="B3827" s="43"/>
      <c r="C3827" s="43"/>
    </row>
    <row r="3828" spans="1:3" s="91" customFormat="1" x14ac:dyDescent="0.2">
      <c r="A3828" s="103"/>
      <c r="B3828" s="43"/>
      <c r="C3828" s="43"/>
    </row>
    <row r="3829" spans="1:3" s="91" customFormat="1" x14ac:dyDescent="0.2">
      <c r="A3829" s="103"/>
      <c r="B3829" s="43"/>
      <c r="C3829" s="43"/>
    </row>
    <row r="3830" spans="1:3" s="91" customFormat="1" x14ac:dyDescent="0.2">
      <c r="A3830" s="103"/>
      <c r="B3830" s="43"/>
      <c r="C3830" s="43"/>
    </row>
    <row r="3831" spans="1:3" s="91" customFormat="1" x14ac:dyDescent="0.2">
      <c r="A3831" s="103"/>
      <c r="B3831" s="43"/>
      <c r="C3831" s="43"/>
    </row>
    <row r="3832" spans="1:3" s="91" customFormat="1" x14ac:dyDescent="0.2">
      <c r="A3832" s="103"/>
      <c r="B3832" s="43"/>
      <c r="C3832" s="43"/>
    </row>
    <row r="3833" spans="1:3" s="91" customFormat="1" x14ac:dyDescent="0.2">
      <c r="A3833" s="103"/>
      <c r="B3833" s="43"/>
      <c r="C3833" s="43"/>
    </row>
    <row r="3834" spans="1:3" s="91" customFormat="1" x14ac:dyDescent="0.2">
      <c r="A3834" s="103"/>
      <c r="B3834" s="43"/>
      <c r="C3834" s="43"/>
    </row>
    <row r="3835" spans="1:3" s="91" customFormat="1" x14ac:dyDescent="0.2">
      <c r="A3835" s="103"/>
      <c r="B3835" s="43"/>
      <c r="C3835" s="43"/>
    </row>
    <row r="3836" spans="1:3" s="91" customFormat="1" x14ac:dyDescent="0.2">
      <c r="A3836" s="103"/>
      <c r="B3836" s="43"/>
      <c r="C3836" s="43"/>
    </row>
    <row r="3837" spans="1:3" s="91" customFormat="1" x14ac:dyDescent="0.2">
      <c r="A3837" s="103"/>
      <c r="B3837" s="43"/>
      <c r="C3837" s="43"/>
    </row>
    <row r="3838" spans="1:3" s="91" customFormat="1" x14ac:dyDescent="0.2">
      <c r="A3838" s="103"/>
      <c r="B3838" s="43"/>
      <c r="C3838" s="43"/>
    </row>
    <row r="3839" spans="1:3" s="91" customFormat="1" x14ac:dyDescent="0.2">
      <c r="A3839" s="103"/>
      <c r="B3839" s="43"/>
      <c r="C3839" s="43"/>
    </row>
    <row r="3840" spans="1:3" s="91" customFormat="1" x14ac:dyDescent="0.2">
      <c r="A3840" s="103"/>
      <c r="B3840" s="43"/>
      <c r="C3840" s="43"/>
    </row>
    <row r="3841" spans="1:3" s="91" customFormat="1" x14ac:dyDescent="0.2">
      <c r="A3841" s="103"/>
      <c r="B3841" s="43"/>
      <c r="C3841" s="43"/>
    </row>
    <row r="3842" spans="1:3" s="91" customFormat="1" x14ac:dyDescent="0.2">
      <c r="A3842" s="103"/>
      <c r="B3842" s="43"/>
      <c r="C3842" s="43"/>
    </row>
  </sheetData>
  <mergeCells count="10">
    <mergeCell ref="GJ4:GM4"/>
    <mergeCell ref="GN4:GY4"/>
    <mergeCell ref="FF4:FQ4"/>
    <mergeCell ref="FS4:FV4"/>
    <mergeCell ref="FW4:GH4"/>
    <mergeCell ref="A4:A5"/>
    <mergeCell ref="B4:B5"/>
    <mergeCell ref="EO4:EZ4"/>
    <mergeCell ref="EK4:EN4"/>
    <mergeCell ref="FB4:FE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1990-2003</vt:lpstr>
      <vt:lpstr>2004-2006</vt:lpstr>
      <vt:lpstr>2007-2008</vt:lpstr>
      <vt:lpstr>2009-2020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server1</dc:creator>
  <cp:lastModifiedBy>Abdrahmanova</cp:lastModifiedBy>
  <cp:lastPrinted>2018-03-23T08:02:51Z</cp:lastPrinted>
  <dcterms:created xsi:type="dcterms:W3CDTF">2008-06-25T06:11:20Z</dcterms:created>
  <dcterms:modified xsi:type="dcterms:W3CDTF">2021-01-11T02:53:33Z</dcterms:modified>
</cp:coreProperties>
</file>